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icha\OneDrive\Plocha\"/>
    </mc:Choice>
  </mc:AlternateContent>
  <bookViews>
    <workbookView xWindow="0" yWindow="0" windowWidth="0" windowHeight="0"/>
  </bookViews>
  <sheets>
    <sheet name="Rekapitulace stavby" sheetId="1" r:id="rId1"/>
    <sheet name="I.1.1a - Bourací práce" sheetId="2" r:id="rId2"/>
    <sheet name="I.1.1b - Nové práce" sheetId="3" r:id="rId3"/>
    <sheet name="I.1.2.2 - Zdravotně techn..." sheetId="4" r:id="rId4"/>
    <sheet name="I.1.2.4a - Vytápění" sheetId="5" r:id="rId5"/>
    <sheet name="I.1.2.4b - Vzduchotechnika" sheetId="6" r:id="rId6"/>
    <sheet name="I.1.2.5 - Silnoproud" sheetId="7" r:id="rId7"/>
    <sheet name="I.1.2.6.1 - Strukturovaná..." sheetId="8" r:id="rId8"/>
    <sheet name="I.1.2.6.2 - Kamerové systémy" sheetId="9" r:id="rId9"/>
    <sheet name="I.1.2.6.3 - IP Domácí tel..." sheetId="10" r:id="rId10"/>
    <sheet name="I.1.2.6.4 - Aktivní prvky" sheetId="11" r:id="rId11"/>
    <sheet name="I.1.2.6.5 - Access point ..." sheetId="12" r:id="rId12"/>
    <sheet name="I.1.2.6.6 - IP Jednotný čas" sheetId="13" r:id="rId13"/>
    <sheet name="I.1.2.6.7 - Společná tele..." sheetId="14" r:id="rId14"/>
    <sheet name="I.1.2.6.8 - Dorozumívací ..." sheetId="15" r:id="rId15"/>
    <sheet name="I.1.2.6.12 - Elektronická..." sheetId="16" r:id="rId16"/>
    <sheet name="I.1.2.6.14 - Grafická nad..." sheetId="17" r:id="rId17"/>
    <sheet name="I.1.2.7.9 - Elektrická po..." sheetId="18" r:id="rId18"/>
    <sheet name="I.1.2.7.10 - Evakuační ro..." sheetId="19" r:id="rId19"/>
    <sheet name="I.1.2.8 - Měření a regulace" sheetId="20" r:id="rId20"/>
    <sheet name="I.2.1a - Medicinální plyny" sheetId="21" r:id="rId21"/>
    <sheet name="I.4 - Požárně bezpečnostn..." sheetId="22" r:id="rId22"/>
    <sheet name="I.5 - Venkovní úpravy" sheetId="23" r:id="rId23"/>
    <sheet name="II.1.1.a - Bourací práce" sheetId="24" r:id="rId24"/>
    <sheet name="II.1.1.b - Nové práce" sheetId="25" r:id="rId25"/>
    <sheet name="II.1.2.2 - Zdravotně tech..." sheetId="26" r:id="rId26"/>
    <sheet name="II.1.2.4a - Vytápění" sheetId="27" r:id="rId27"/>
    <sheet name="II.1.2.4b - Vzduchotechnika" sheetId="28" r:id="rId28"/>
    <sheet name="II.1.2.5 - Silnoproud" sheetId="29" r:id="rId29"/>
    <sheet name="II.1.2.6.1 - Strukturovan..." sheetId="30" r:id="rId30"/>
    <sheet name="II.1.2.6.2 - Kamerové sys..." sheetId="31" r:id="rId31"/>
    <sheet name="II.1.2.6.3 - IP Domácí te..." sheetId="32" r:id="rId32"/>
    <sheet name="II.1.2.6.4 - Aktivní prvky" sheetId="33" r:id="rId33"/>
    <sheet name="II.1.2.6.5 - Access point..." sheetId="34" r:id="rId34"/>
    <sheet name="II.1.2.6.6 - IP Jednotný čas" sheetId="35" r:id="rId35"/>
    <sheet name="II.1.2.6.7 - Společná tel..." sheetId="36" r:id="rId36"/>
    <sheet name="II.1.2.6.8 - Dorozumívací..." sheetId="37" r:id="rId37"/>
    <sheet name="II.1.2.6.12 - Elektronick..." sheetId="38" r:id="rId38"/>
    <sheet name="II.1.2.6.14 - Grafická na..." sheetId="39" r:id="rId39"/>
    <sheet name="II.1.2.7.9 - Elektrická p..." sheetId="40" r:id="rId40"/>
    <sheet name="II.1.2.7.10 - Evakuační r..." sheetId="41" r:id="rId41"/>
    <sheet name="II.1.2.8 - Měření a regulace" sheetId="42" r:id="rId42"/>
    <sheet name="II.2.2 - Výtahy" sheetId="43" r:id="rId43"/>
    <sheet name="II.4 - Požárně bezpečnost..." sheetId="44" r:id="rId44"/>
    <sheet name="II.VRN - Vedlejší rozpočt..." sheetId="45" r:id="rId45"/>
  </sheets>
  <definedNames>
    <definedName name="_xlnm.Print_Area" localSheetId="0">'Rekapitulace stavby'!$D$4:$AO$76,'Rekapitulace stavby'!$C$82:$AQ$151</definedName>
    <definedName name="_xlnm.Print_Titles" localSheetId="0">'Rekapitulace stavby'!$92:$92</definedName>
    <definedName name="_xlnm._FilterDatabase" localSheetId="1" hidden="1">'I.1.1a - Bourací práce'!$C$143:$K$1194</definedName>
    <definedName name="_xlnm.Print_Area" localSheetId="1">'I.1.1a - Bourací práce'!$C$4:$J$76,'I.1.1a - Bourací práce'!$C$127:$J$1194</definedName>
    <definedName name="_xlnm.Print_Titles" localSheetId="1">'I.1.1a - Bourací práce'!$143:$143</definedName>
    <definedName name="_xlnm._FilterDatabase" localSheetId="2" hidden="1">'I.1.1b - Nové práce'!$C$140:$K$1152</definedName>
    <definedName name="_xlnm.Print_Area" localSheetId="2">'I.1.1b - Nové práce'!$C$4:$J$76,'I.1.1b - Nové práce'!$C$124:$J$1152</definedName>
    <definedName name="_xlnm.Print_Titles" localSheetId="2">'I.1.1b - Nové práce'!$140:$140</definedName>
    <definedName name="_xlnm._FilterDatabase" localSheetId="3" hidden="1">'I.1.2.2 - Zdravotně techn...'!$C$127:$K$241</definedName>
    <definedName name="_xlnm.Print_Area" localSheetId="3">'I.1.2.2 - Zdravotně techn...'!$C$4:$J$76,'I.1.2.2 - Zdravotně techn...'!$C$111:$J$241</definedName>
    <definedName name="_xlnm.Print_Titles" localSheetId="3">'I.1.2.2 - Zdravotně techn...'!$127:$127</definedName>
    <definedName name="_xlnm._FilterDatabase" localSheetId="4" hidden="1">'I.1.2.4a - Vytápění'!$C$124:$K$175</definedName>
    <definedName name="_xlnm.Print_Area" localSheetId="4">'I.1.2.4a - Vytápění'!$C$4:$J$76,'I.1.2.4a - Vytápění'!$C$108:$J$175</definedName>
    <definedName name="_xlnm.Print_Titles" localSheetId="4">'I.1.2.4a - Vytápění'!$124:$124</definedName>
    <definedName name="_xlnm._FilterDatabase" localSheetId="5" hidden="1">'I.1.2.4b - Vzduchotechnika'!$C$136:$K$444</definedName>
    <definedName name="_xlnm.Print_Area" localSheetId="5">'I.1.2.4b - Vzduchotechnika'!$C$4:$J$76,'I.1.2.4b - Vzduchotechnika'!$C$120:$J$444</definedName>
    <definedName name="_xlnm.Print_Titles" localSheetId="5">'I.1.2.4b - Vzduchotechnika'!$136:$136</definedName>
    <definedName name="_xlnm._FilterDatabase" localSheetId="6" hidden="1">'I.1.2.5 - Silnoproud'!$C$124:$K$235</definedName>
    <definedName name="_xlnm.Print_Area" localSheetId="6">'I.1.2.5 - Silnoproud'!$C$4:$J$76,'I.1.2.5 - Silnoproud'!$C$108:$J$235</definedName>
    <definedName name="_xlnm.Print_Titles" localSheetId="6">'I.1.2.5 - Silnoproud'!$124:$124</definedName>
    <definedName name="_xlnm._FilterDatabase" localSheetId="7" hidden="1">'I.1.2.6.1 - Strukturovaná...'!$C$124:$K$192</definedName>
    <definedName name="_xlnm.Print_Area" localSheetId="7">'I.1.2.6.1 - Strukturovaná...'!$C$4:$J$76,'I.1.2.6.1 - Strukturovaná...'!$C$108:$J$192</definedName>
    <definedName name="_xlnm.Print_Titles" localSheetId="7">'I.1.2.6.1 - Strukturovaná...'!$124:$124</definedName>
    <definedName name="_xlnm._FilterDatabase" localSheetId="8" hidden="1">'I.1.2.6.2 - Kamerové systémy'!$C$124:$K$133</definedName>
    <definedName name="_xlnm.Print_Area" localSheetId="8">'I.1.2.6.2 - Kamerové systémy'!$C$4:$J$76,'I.1.2.6.2 - Kamerové systémy'!$C$108:$J$133</definedName>
    <definedName name="_xlnm.Print_Titles" localSheetId="8">'I.1.2.6.2 - Kamerové systémy'!$124:$124</definedName>
    <definedName name="_xlnm._FilterDatabase" localSheetId="9" hidden="1">'I.1.2.6.3 - IP Domácí tel...'!$C$124:$K$133</definedName>
    <definedName name="_xlnm.Print_Area" localSheetId="9">'I.1.2.6.3 - IP Domácí tel...'!$C$4:$J$76,'I.1.2.6.3 - IP Domácí tel...'!$C$108:$J$133</definedName>
    <definedName name="_xlnm.Print_Titles" localSheetId="9">'I.1.2.6.3 - IP Domácí tel...'!$124:$124</definedName>
    <definedName name="_xlnm._FilterDatabase" localSheetId="10" hidden="1">'I.1.2.6.4 - Aktivní prvky'!$C$124:$K$132</definedName>
    <definedName name="_xlnm.Print_Area" localSheetId="10">'I.1.2.6.4 - Aktivní prvky'!$C$4:$J$76,'I.1.2.6.4 - Aktivní prvky'!$C$108:$J$132</definedName>
    <definedName name="_xlnm.Print_Titles" localSheetId="10">'I.1.2.6.4 - Aktivní prvky'!$124:$124</definedName>
    <definedName name="_xlnm._FilterDatabase" localSheetId="11" hidden="1">'I.1.2.6.5 - Access point ...'!$C$124:$K$131</definedName>
    <definedName name="_xlnm.Print_Area" localSheetId="11">'I.1.2.6.5 - Access point ...'!$C$4:$J$76,'I.1.2.6.5 - Access point ...'!$C$108:$J$131</definedName>
    <definedName name="_xlnm.Print_Titles" localSheetId="11">'I.1.2.6.5 - Access point ...'!$124:$124</definedName>
    <definedName name="_xlnm._FilterDatabase" localSheetId="12" hidden="1">'I.1.2.6.6 - IP Jednotný čas'!$C$124:$K$140</definedName>
    <definedName name="_xlnm.Print_Area" localSheetId="12">'I.1.2.6.6 - IP Jednotný čas'!$C$4:$J$76,'I.1.2.6.6 - IP Jednotný čas'!$C$108:$J$140</definedName>
    <definedName name="_xlnm.Print_Titles" localSheetId="12">'I.1.2.6.6 - IP Jednotný čas'!$124:$124</definedName>
    <definedName name="_xlnm._FilterDatabase" localSheetId="13" hidden="1">'I.1.2.6.7 - Společná tele...'!$C$124:$K$158</definedName>
    <definedName name="_xlnm.Print_Area" localSheetId="13">'I.1.2.6.7 - Společná tele...'!$C$4:$J$76,'I.1.2.6.7 - Společná tele...'!$C$108:$J$158</definedName>
    <definedName name="_xlnm.Print_Titles" localSheetId="13">'I.1.2.6.7 - Společná tele...'!$124:$124</definedName>
    <definedName name="_xlnm._FilterDatabase" localSheetId="14" hidden="1">'I.1.2.6.8 - Dorozumívací ...'!$C$124:$K$185</definedName>
    <definedName name="_xlnm.Print_Area" localSheetId="14">'I.1.2.6.8 - Dorozumívací ...'!$C$4:$J$76,'I.1.2.6.8 - Dorozumívací ...'!$C$108:$J$185</definedName>
    <definedName name="_xlnm.Print_Titles" localSheetId="14">'I.1.2.6.8 - Dorozumívací ...'!$124:$124</definedName>
    <definedName name="_xlnm._FilterDatabase" localSheetId="15" hidden="1">'I.1.2.6.12 - Elektronická...'!$C$124:$K$160</definedName>
    <definedName name="_xlnm.Print_Area" localSheetId="15">'I.1.2.6.12 - Elektronická...'!$C$4:$J$76,'I.1.2.6.12 - Elektronická...'!$C$108:$J$160</definedName>
    <definedName name="_xlnm.Print_Titles" localSheetId="15">'I.1.2.6.12 - Elektronická...'!$124:$124</definedName>
    <definedName name="_xlnm._FilterDatabase" localSheetId="16" hidden="1">'I.1.2.6.14 - Grafická nad...'!$C$124:$K$134</definedName>
    <definedName name="_xlnm.Print_Area" localSheetId="16">'I.1.2.6.14 - Grafická nad...'!$C$4:$J$76,'I.1.2.6.14 - Grafická nad...'!$C$108:$J$134</definedName>
    <definedName name="_xlnm.Print_Titles" localSheetId="16">'I.1.2.6.14 - Grafická nad...'!$124:$124</definedName>
    <definedName name="_xlnm._FilterDatabase" localSheetId="17" hidden="1">'I.1.2.7.9 - Elektrická po...'!$C$124:$K$192</definedName>
    <definedName name="_xlnm.Print_Area" localSheetId="17">'I.1.2.7.9 - Elektrická po...'!$C$4:$J$76,'I.1.2.7.9 - Elektrická po...'!$C$108:$J$192</definedName>
    <definedName name="_xlnm.Print_Titles" localSheetId="17">'I.1.2.7.9 - Elektrická po...'!$124:$124</definedName>
    <definedName name="_xlnm._FilterDatabase" localSheetId="18" hidden="1">'I.1.2.7.10 - Evakuační ro...'!$C$124:$K$155</definedName>
    <definedName name="_xlnm.Print_Area" localSheetId="18">'I.1.2.7.10 - Evakuační ro...'!$C$4:$J$76,'I.1.2.7.10 - Evakuační ro...'!$C$108:$J$155</definedName>
    <definedName name="_xlnm.Print_Titles" localSheetId="18">'I.1.2.7.10 - Evakuační ro...'!$124:$124</definedName>
    <definedName name="_xlnm._FilterDatabase" localSheetId="19" hidden="1">'I.1.2.8 - Měření a regulace'!$C$129:$K$185</definedName>
    <definedName name="_xlnm.Print_Area" localSheetId="19">'I.1.2.8 - Měření a regulace'!$C$4:$J$76,'I.1.2.8 - Měření a regulace'!$C$113:$J$185</definedName>
    <definedName name="_xlnm.Print_Titles" localSheetId="19">'I.1.2.8 - Měření a regulace'!$129:$129</definedName>
    <definedName name="_xlnm._FilterDatabase" localSheetId="20" hidden="1">'I.2.1a - Medicinální plyny'!$C$127:$K$164</definedName>
    <definedName name="_xlnm.Print_Area" localSheetId="20">'I.2.1a - Medicinální plyny'!$C$4:$J$76,'I.2.1a - Medicinální plyny'!$C$111:$J$164</definedName>
    <definedName name="_xlnm.Print_Titles" localSheetId="20">'I.2.1a - Medicinální plyny'!$127:$127</definedName>
    <definedName name="_xlnm._FilterDatabase" localSheetId="21" hidden="1">'I.4 - Požárně bezpečnostn...'!$C$121:$K$129</definedName>
    <definedName name="_xlnm.Print_Area" localSheetId="21">'I.4 - Požárně bezpečnostn...'!$C$4:$J$76,'I.4 - Požárně bezpečnostn...'!$C$107:$J$129</definedName>
    <definedName name="_xlnm.Print_Titles" localSheetId="21">'I.4 - Požárně bezpečnostn...'!$121:$121</definedName>
    <definedName name="_xlnm._FilterDatabase" localSheetId="22" hidden="1">'I.5 - Venkovní úpravy'!$C$131:$K$250</definedName>
    <definedName name="_xlnm.Print_Area" localSheetId="22">'I.5 - Venkovní úpravy'!$C$4:$J$76,'I.5 - Venkovní úpravy'!$C$117:$J$250</definedName>
    <definedName name="_xlnm.Print_Titles" localSheetId="22">'I.5 - Venkovní úpravy'!$131:$131</definedName>
    <definedName name="_xlnm._FilterDatabase" localSheetId="23" hidden="1">'II.1.1.a - Bourací práce'!$C$139:$K$218</definedName>
    <definedName name="_xlnm.Print_Area" localSheetId="23">'II.1.1.a - Bourací práce'!$C$4:$J$76,'II.1.1.a - Bourací práce'!$C$123:$J$218</definedName>
    <definedName name="_xlnm.Print_Titles" localSheetId="23">'II.1.1.a - Bourací práce'!$139:$139</definedName>
    <definedName name="_xlnm._FilterDatabase" localSheetId="24" hidden="1">'II.1.1.b - Nové práce'!$C$137:$K$420</definedName>
    <definedName name="_xlnm.Print_Area" localSheetId="24">'II.1.1.b - Nové práce'!$C$4:$J$76,'II.1.1.b - Nové práce'!$C$121:$J$420</definedName>
    <definedName name="_xlnm.Print_Titles" localSheetId="24">'II.1.1.b - Nové práce'!$137:$137</definedName>
    <definedName name="_xlnm._FilterDatabase" localSheetId="25" hidden="1">'II.1.2.2 - Zdravotně tech...'!$C$127:$K$202</definedName>
    <definedName name="_xlnm.Print_Area" localSheetId="25">'II.1.2.2 - Zdravotně tech...'!$C$4:$J$76,'II.1.2.2 - Zdravotně tech...'!$C$111:$J$202</definedName>
    <definedName name="_xlnm.Print_Titles" localSheetId="25">'II.1.2.2 - Zdravotně tech...'!$127:$127</definedName>
    <definedName name="_xlnm._FilterDatabase" localSheetId="26" hidden="1">'II.1.2.4a - Vytápění'!$C$124:$K$171</definedName>
    <definedName name="_xlnm.Print_Area" localSheetId="26">'II.1.2.4a - Vytápění'!$C$4:$J$76,'II.1.2.4a - Vytápění'!$C$108:$J$171</definedName>
    <definedName name="_xlnm.Print_Titles" localSheetId="26">'II.1.2.4a - Vytápění'!$124:$124</definedName>
    <definedName name="_xlnm._FilterDatabase" localSheetId="27" hidden="1">'II.1.2.4b - Vzduchotechnika'!$C$137:$K$400</definedName>
    <definedName name="_xlnm.Print_Area" localSheetId="27">'II.1.2.4b - Vzduchotechnika'!$C$4:$J$76,'II.1.2.4b - Vzduchotechnika'!$C$121:$J$400</definedName>
    <definedName name="_xlnm.Print_Titles" localSheetId="27">'II.1.2.4b - Vzduchotechnika'!$137:$137</definedName>
    <definedName name="_xlnm._FilterDatabase" localSheetId="28" hidden="1">'II.1.2.5 - Silnoproud'!$C$124:$K$194</definedName>
    <definedName name="_xlnm.Print_Area" localSheetId="28">'II.1.2.5 - Silnoproud'!$C$4:$J$76,'II.1.2.5 - Silnoproud'!$C$108:$J$194</definedName>
    <definedName name="_xlnm.Print_Titles" localSheetId="28">'II.1.2.5 - Silnoproud'!$124:$124</definedName>
    <definedName name="_xlnm._FilterDatabase" localSheetId="29" hidden="1">'II.1.2.6.1 - Strukturovan...'!$C$124:$K$245</definedName>
    <definedName name="_xlnm.Print_Area" localSheetId="29">'II.1.2.6.1 - Strukturovan...'!$C$4:$J$76,'II.1.2.6.1 - Strukturovan...'!$C$108:$J$245</definedName>
    <definedName name="_xlnm.Print_Titles" localSheetId="29">'II.1.2.6.1 - Strukturovan...'!$124:$124</definedName>
    <definedName name="_xlnm._FilterDatabase" localSheetId="30" hidden="1">'II.1.2.6.2 - Kamerové sys...'!$C$124:$K$132</definedName>
    <definedName name="_xlnm.Print_Area" localSheetId="30">'II.1.2.6.2 - Kamerové sys...'!$C$4:$J$76,'II.1.2.6.2 - Kamerové sys...'!$C$108:$J$132</definedName>
    <definedName name="_xlnm.Print_Titles" localSheetId="30">'II.1.2.6.2 - Kamerové sys...'!$124:$124</definedName>
    <definedName name="_xlnm._FilterDatabase" localSheetId="31" hidden="1">'II.1.2.6.3 - IP Domácí te...'!$C$124:$K$133</definedName>
    <definedName name="_xlnm.Print_Area" localSheetId="31">'II.1.2.6.3 - IP Domácí te...'!$C$4:$J$76,'II.1.2.6.3 - IP Domácí te...'!$C$108:$J$133</definedName>
    <definedName name="_xlnm.Print_Titles" localSheetId="31">'II.1.2.6.3 - IP Domácí te...'!$124:$124</definedName>
    <definedName name="_xlnm._FilterDatabase" localSheetId="32" hidden="1">'II.1.2.6.4 - Aktivní prvky'!$C$124:$K$131</definedName>
    <definedName name="_xlnm.Print_Area" localSheetId="32">'II.1.2.6.4 - Aktivní prvky'!$C$4:$J$76,'II.1.2.6.4 - Aktivní prvky'!$C$108:$J$131</definedName>
    <definedName name="_xlnm.Print_Titles" localSheetId="32">'II.1.2.6.4 - Aktivní prvky'!$124:$124</definedName>
    <definedName name="_xlnm._FilterDatabase" localSheetId="33" hidden="1">'II.1.2.6.5 - Access point...'!$C$124:$K$131</definedName>
    <definedName name="_xlnm.Print_Area" localSheetId="33">'II.1.2.6.5 - Access point...'!$C$4:$J$76,'II.1.2.6.5 - Access point...'!$C$108:$J$131</definedName>
    <definedName name="_xlnm.Print_Titles" localSheetId="33">'II.1.2.6.5 - Access point...'!$124:$124</definedName>
    <definedName name="_xlnm._FilterDatabase" localSheetId="34" hidden="1">'II.1.2.6.6 - IP Jednotný čas'!$C$124:$K$134</definedName>
    <definedName name="_xlnm.Print_Area" localSheetId="34">'II.1.2.6.6 - IP Jednotný čas'!$C$4:$J$76,'II.1.2.6.6 - IP Jednotný čas'!$C$108:$J$134</definedName>
    <definedName name="_xlnm.Print_Titles" localSheetId="34">'II.1.2.6.6 - IP Jednotný čas'!$124:$124</definedName>
    <definedName name="_xlnm._FilterDatabase" localSheetId="35" hidden="1">'II.1.2.6.7 - Společná tel...'!$C$124:$K$155</definedName>
    <definedName name="_xlnm.Print_Area" localSheetId="35">'II.1.2.6.7 - Společná tel...'!$C$4:$J$76,'II.1.2.6.7 - Společná tel...'!$C$108:$J$155</definedName>
    <definedName name="_xlnm.Print_Titles" localSheetId="35">'II.1.2.6.7 - Společná tel...'!$124:$124</definedName>
    <definedName name="_xlnm._FilterDatabase" localSheetId="36" hidden="1">'II.1.2.6.8 - Dorozumívací...'!$C$124:$K$150</definedName>
    <definedName name="_xlnm.Print_Area" localSheetId="36">'II.1.2.6.8 - Dorozumívací...'!$C$4:$J$76,'II.1.2.6.8 - Dorozumívací...'!$C$108:$J$150</definedName>
    <definedName name="_xlnm.Print_Titles" localSheetId="36">'II.1.2.6.8 - Dorozumívací...'!$124:$124</definedName>
    <definedName name="_xlnm._FilterDatabase" localSheetId="37" hidden="1">'II.1.2.6.12 - Elektronick...'!$C$124:$K$157</definedName>
    <definedName name="_xlnm.Print_Area" localSheetId="37">'II.1.2.6.12 - Elektronick...'!$C$4:$J$76,'II.1.2.6.12 - Elektronick...'!$C$108:$J$157</definedName>
    <definedName name="_xlnm.Print_Titles" localSheetId="37">'II.1.2.6.12 - Elektronick...'!$124:$124</definedName>
    <definedName name="_xlnm._FilterDatabase" localSheetId="38" hidden="1">'II.1.2.6.14 - Grafická na...'!$C$124:$K$134</definedName>
    <definedName name="_xlnm.Print_Area" localSheetId="38">'II.1.2.6.14 - Grafická na...'!$C$4:$J$76,'II.1.2.6.14 - Grafická na...'!$C$108:$J$134</definedName>
    <definedName name="_xlnm.Print_Titles" localSheetId="38">'II.1.2.6.14 - Grafická na...'!$124:$124</definedName>
    <definedName name="_xlnm._FilterDatabase" localSheetId="39" hidden="1">'II.1.2.7.9 - Elektrická p...'!$C$124:$K$182</definedName>
    <definedName name="_xlnm.Print_Area" localSheetId="39">'II.1.2.7.9 - Elektrická p...'!$C$4:$J$76,'II.1.2.7.9 - Elektrická p...'!$C$108:$J$182</definedName>
    <definedName name="_xlnm.Print_Titles" localSheetId="39">'II.1.2.7.9 - Elektrická p...'!$124:$124</definedName>
    <definedName name="_xlnm._FilterDatabase" localSheetId="40" hidden="1">'II.1.2.7.10 - Evakuační r...'!$C$124:$K$165</definedName>
    <definedName name="_xlnm.Print_Area" localSheetId="40">'II.1.2.7.10 - Evakuační r...'!$C$4:$J$76,'II.1.2.7.10 - Evakuační r...'!$C$108:$J$165</definedName>
    <definedName name="_xlnm.Print_Titles" localSheetId="40">'II.1.2.7.10 - Evakuační r...'!$124:$124</definedName>
    <definedName name="_xlnm._FilterDatabase" localSheetId="41" hidden="1">'II.1.2.8 - Měření a regulace'!$C$129:$K$179</definedName>
    <definedName name="_xlnm.Print_Area" localSheetId="41">'II.1.2.8 - Měření a regulace'!$C$4:$J$76,'II.1.2.8 - Měření a regulace'!$C$113:$J$179</definedName>
    <definedName name="_xlnm.Print_Titles" localSheetId="41">'II.1.2.8 - Měření a regulace'!$129:$129</definedName>
    <definedName name="_xlnm._FilterDatabase" localSheetId="42" hidden="1">'II.2.2 - Výtahy'!$C$125:$K$131</definedName>
    <definedName name="_xlnm.Print_Area" localSheetId="42">'II.2.2 - Výtahy'!$C$4:$J$76,'II.2.2 - Výtahy'!$C$109:$J$131</definedName>
    <definedName name="_xlnm.Print_Titles" localSheetId="42">'II.2.2 - Výtahy'!$125:$125</definedName>
    <definedName name="_xlnm._FilterDatabase" localSheetId="43" hidden="1">'II.4 - Požárně bezpečnost...'!$C$121:$K$129</definedName>
    <definedName name="_xlnm.Print_Area" localSheetId="43">'II.4 - Požárně bezpečnost...'!$C$4:$J$76,'II.4 - Požárně bezpečnost...'!$C$107:$J$129</definedName>
    <definedName name="_xlnm.Print_Titles" localSheetId="43">'II.4 - Požárně bezpečnost...'!$121:$121</definedName>
    <definedName name="_xlnm._FilterDatabase" localSheetId="44" hidden="1">'II.VRN - Vedlejší rozpočt...'!$C$124:$K$139</definedName>
    <definedName name="_xlnm.Print_Area" localSheetId="44">'II.VRN - Vedlejší rozpočt...'!$C$4:$J$76,'II.VRN - Vedlejší rozpočt...'!$C$110:$J$139</definedName>
    <definedName name="_xlnm.Print_Titles" localSheetId="44">'II.VRN - Vedlejší rozpočt...'!$124:$124</definedName>
  </definedNames>
  <calcPr/>
</workbook>
</file>

<file path=xl/calcChain.xml><?xml version="1.0" encoding="utf-8"?>
<calcChain xmlns="http://schemas.openxmlformats.org/spreadsheetml/2006/main">
  <c i="45" l="1" r="J39"/>
  <c r="J38"/>
  <c i="1" r="AY150"/>
  <c i="45" r="J37"/>
  <c i="1" r="AX150"/>
  <c i="45" r="BI139"/>
  <c r="BH139"/>
  <c r="BG139"/>
  <c r="BF139"/>
  <c r="T139"/>
  <c r="T138"/>
  <c r="R139"/>
  <c r="R138"/>
  <c r="P139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J121"/>
  <c r="F121"/>
  <c r="F119"/>
  <c r="E117"/>
  <c r="J93"/>
  <c r="F93"/>
  <c r="F91"/>
  <c r="E89"/>
  <c r="J26"/>
  <c r="E26"/>
  <c r="J122"/>
  <c r="J25"/>
  <c r="J20"/>
  <c r="E20"/>
  <c r="F122"/>
  <c r="J19"/>
  <c r="J14"/>
  <c r="J91"/>
  <c r="E7"/>
  <c r="E113"/>
  <c i="44" r="J39"/>
  <c r="J38"/>
  <c i="1" r="AY149"/>
  <c i="44" r="J37"/>
  <c i="1" r="AX149"/>
  <c i="44"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8"/>
  <c r="F118"/>
  <c r="F116"/>
  <c r="E114"/>
  <c r="J93"/>
  <c r="F93"/>
  <c r="F91"/>
  <c r="E89"/>
  <c r="J26"/>
  <c r="E26"/>
  <c r="J119"/>
  <c r="J25"/>
  <c r="J20"/>
  <c r="E20"/>
  <c r="F119"/>
  <c r="J19"/>
  <c r="J14"/>
  <c r="J116"/>
  <c r="E7"/>
  <c r="E110"/>
  <c i="43" r="J41"/>
  <c r="J40"/>
  <c i="1" r="AY148"/>
  <c i="43" r="J39"/>
  <c i="1" r="AX148"/>
  <c i="43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2"/>
  <c r="F122"/>
  <c r="F120"/>
  <c r="E118"/>
  <c r="J95"/>
  <c r="F95"/>
  <c r="F93"/>
  <c r="E91"/>
  <c r="J28"/>
  <c r="E28"/>
  <c r="J123"/>
  <c r="J27"/>
  <c r="J22"/>
  <c r="E22"/>
  <c r="F123"/>
  <c r="J21"/>
  <c r="J16"/>
  <c r="J93"/>
  <c r="E7"/>
  <c r="E112"/>
  <c i="42" r="J41"/>
  <c r="J40"/>
  <c i="1" r="AY146"/>
  <c i="42" r="J39"/>
  <c i="1" r="AX146"/>
  <c i="42"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F124"/>
  <c r="E122"/>
  <c r="F93"/>
  <c r="E91"/>
  <c r="J28"/>
  <c r="E28"/>
  <c r="J96"/>
  <c r="J27"/>
  <c r="J25"/>
  <c r="E25"/>
  <c r="J95"/>
  <c r="J24"/>
  <c r="J22"/>
  <c r="E22"/>
  <c r="F127"/>
  <c r="J21"/>
  <c r="J19"/>
  <c r="E19"/>
  <c r="F126"/>
  <c r="J18"/>
  <c r="J16"/>
  <c r="J93"/>
  <c r="E7"/>
  <c r="E85"/>
  <c i="41" r="J41"/>
  <c r="J40"/>
  <c i="1" r="AY145"/>
  <c i="41" r="J39"/>
  <c i="1" r="AX145"/>
  <c i="41"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111"/>
  <c i="40" r="J41"/>
  <c r="J40"/>
  <c i="1" r="AY144"/>
  <c i="40" r="J39"/>
  <c i="1" r="AX144"/>
  <c i="40"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96"/>
  <c r="J21"/>
  <c r="J16"/>
  <c r="J93"/>
  <c r="E7"/>
  <c r="E85"/>
  <c i="39" r="J41"/>
  <c r="J40"/>
  <c i="1" r="AY142"/>
  <c i="39" r="J39"/>
  <c i="1" r="AX142"/>
  <c i="39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119"/>
  <c r="E7"/>
  <c r="E111"/>
  <c i="38" r="J41"/>
  <c r="J40"/>
  <c i="1" r="AY141"/>
  <c i="38" r="J39"/>
  <c i="1" r="AX141"/>
  <c i="38"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96"/>
  <c r="J21"/>
  <c r="J16"/>
  <c r="J93"/>
  <c r="E7"/>
  <c r="E111"/>
  <c i="37" r="J41"/>
  <c r="J40"/>
  <c i="1" r="AY140"/>
  <c i="37" r="J39"/>
  <c i="1" r="AX140"/>
  <c i="37"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111"/>
  <c i="36" r="J41"/>
  <c r="J40"/>
  <c i="1" r="AY139"/>
  <c i="36" r="J39"/>
  <c i="1" r="AX139"/>
  <c i="36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119"/>
  <c r="E7"/>
  <c r="E111"/>
  <c i="35" r="J41"/>
  <c r="J40"/>
  <c i="1" r="AY138"/>
  <c i="35" r="J39"/>
  <c i="1" r="AX138"/>
  <c i="35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111"/>
  <c i="34" r="J41"/>
  <c r="J40"/>
  <c i="1" r="AY137"/>
  <c i="34" r="J39"/>
  <c i="1" r="AX137"/>
  <c i="34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93"/>
  <c r="E7"/>
  <c r="E111"/>
  <c i="33" r="J41"/>
  <c r="J40"/>
  <c i="1" r="AY136"/>
  <c i="33" r="J39"/>
  <c i="1" r="AX136"/>
  <c i="33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119"/>
  <c r="E7"/>
  <c r="E85"/>
  <c i="32" r="J41"/>
  <c r="J40"/>
  <c i="1" r="AY135"/>
  <c i="32" r="J39"/>
  <c i="1" r="AX135"/>
  <c i="32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93"/>
  <c r="E7"/>
  <c r="E111"/>
  <c i="31" r="J41"/>
  <c r="J40"/>
  <c i="1" r="AY134"/>
  <c i="31" r="J39"/>
  <c i="1" r="AX134"/>
  <c i="31"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119"/>
  <c r="E7"/>
  <c r="E111"/>
  <c i="30" r="J41"/>
  <c r="J40"/>
  <c i="1" r="AY133"/>
  <c i="30" r="J39"/>
  <c i="1" r="AX133"/>
  <c i="30"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119"/>
  <c r="E7"/>
  <c r="E111"/>
  <c i="29" r="J41"/>
  <c r="J40"/>
  <c i="1" r="AY131"/>
  <c i="29" r="J39"/>
  <c i="1" r="AX131"/>
  <c i="29"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85"/>
  <c i="28" r="J41"/>
  <c r="J40"/>
  <c i="1" r="AY130"/>
  <c i="28" r="J39"/>
  <c i="1" r="AX130"/>
  <c i="28"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J134"/>
  <c r="F134"/>
  <c r="F132"/>
  <c r="E130"/>
  <c r="J95"/>
  <c r="F95"/>
  <c r="F93"/>
  <c r="E91"/>
  <c r="J28"/>
  <c r="E28"/>
  <c r="J96"/>
  <c r="J27"/>
  <c r="J22"/>
  <c r="E22"/>
  <c r="F96"/>
  <c r="J21"/>
  <c r="J16"/>
  <c r="J132"/>
  <c r="E7"/>
  <c r="E85"/>
  <c i="27" r="J41"/>
  <c r="J40"/>
  <c i="1" r="AY129"/>
  <c i="27" r="J39"/>
  <c i="1" r="AX129"/>
  <c i="27"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119"/>
  <c r="E7"/>
  <c r="E111"/>
  <c i="26" r="J41"/>
  <c r="J40"/>
  <c i="1" r="AY128"/>
  <c i="26" r="J39"/>
  <c i="1" r="AX128"/>
  <c i="26"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2"/>
  <c r="E120"/>
  <c r="F93"/>
  <c r="E91"/>
  <c r="J28"/>
  <c r="E28"/>
  <c r="J125"/>
  <c r="J27"/>
  <c r="J25"/>
  <c r="E25"/>
  <c r="J124"/>
  <c r="J24"/>
  <c r="J22"/>
  <c r="E22"/>
  <c r="F96"/>
  <c r="J21"/>
  <c r="J19"/>
  <c r="E19"/>
  <c r="F124"/>
  <c r="J18"/>
  <c r="J16"/>
  <c r="J93"/>
  <c r="E7"/>
  <c r="E114"/>
  <c i="25" r="J41"/>
  <c r="J40"/>
  <c i="1" r="AY126"/>
  <c i="25" r="J39"/>
  <c i="1" r="AX126"/>
  <c i="25"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69"/>
  <c r="BH369"/>
  <c r="BG369"/>
  <c r="BF369"/>
  <c r="T369"/>
  <c r="R369"/>
  <c r="P369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57"/>
  <c r="BH357"/>
  <c r="BG357"/>
  <c r="BF357"/>
  <c r="T357"/>
  <c r="R357"/>
  <c r="P357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1"/>
  <c r="BH341"/>
  <c r="BG341"/>
  <c r="BF341"/>
  <c r="T341"/>
  <c r="R341"/>
  <c r="P341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3"/>
  <c r="BH233"/>
  <c r="BG233"/>
  <c r="BF233"/>
  <c r="T233"/>
  <c r="T232"/>
  <c r="R233"/>
  <c r="R232"/>
  <c r="P233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0"/>
  <c r="BH200"/>
  <c r="BG200"/>
  <c r="BF200"/>
  <c r="T200"/>
  <c r="R200"/>
  <c r="P200"/>
  <c r="BI185"/>
  <c r="BH185"/>
  <c r="BG185"/>
  <c r="BF185"/>
  <c r="T185"/>
  <c r="R185"/>
  <c r="P185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3"/>
  <c r="BH153"/>
  <c r="BG153"/>
  <c r="BF153"/>
  <c r="T153"/>
  <c r="R153"/>
  <c r="P153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J134"/>
  <c r="F134"/>
  <c r="F132"/>
  <c r="E130"/>
  <c r="J95"/>
  <c r="F95"/>
  <c r="F93"/>
  <c r="E91"/>
  <c r="J28"/>
  <c r="E28"/>
  <c r="J96"/>
  <c r="J27"/>
  <c r="J22"/>
  <c r="E22"/>
  <c r="F135"/>
  <c r="J21"/>
  <c r="J16"/>
  <c r="J93"/>
  <c r="E7"/>
  <c r="E85"/>
  <c i="24" r="J41"/>
  <c r="J40"/>
  <c i="1" r="AY125"/>
  <c i="24" r="J39"/>
  <c i="1" r="AX125"/>
  <c i="24" r="BI217"/>
  <c r="BH217"/>
  <c r="BG217"/>
  <c r="BF217"/>
  <c r="T217"/>
  <c r="T216"/>
  <c r="R217"/>
  <c r="R216"/>
  <c r="P217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T208"/>
  <c r="R209"/>
  <c r="R208"/>
  <c r="P209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T201"/>
  <c r="R202"/>
  <c r="R201"/>
  <c r="P202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T190"/>
  <c r="R191"/>
  <c r="R190"/>
  <c r="P191"/>
  <c r="P190"/>
  <c r="BI189"/>
  <c r="BH189"/>
  <c r="BG189"/>
  <c r="BF189"/>
  <c r="T189"/>
  <c r="T188"/>
  <c r="R189"/>
  <c r="R188"/>
  <c r="P189"/>
  <c r="P188"/>
  <c r="BI187"/>
  <c r="BH187"/>
  <c r="BG187"/>
  <c r="BF187"/>
  <c r="T187"/>
  <c r="T186"/>
  <c r="R187"/>
  <c r="R186"/>
  <c r="P187"/>
  <c r="P186"/>
  <c r="BI185"/>
  <c r="BH185"/>
  <c r="BG185"/>
  <c r="BF185"/>
  <c r="T185"/>
  <c r="T184"/>
  <c r="R185"/>
  <c r="R184"/>
  <c r="P185"/>
  <c r="P184"/>
  <c r="BI183"/>
  <c r="BH183"/>
  <c r="BG183"/>
  <c r="BF183"/>
  <c r="T183"/>
  <c r="T182"/>
  <c r="R183"/>
  <c r="R182"/>
  <c r="P183"/>
  <c r="P182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J136"/>
  <c r="F136"/>
  <c r="F134"/>
  <c r="E132"/>
  <c r="J95"/>
  <c r="F95"/>
  <c r="F93"/>
  <c r="E91"/>
  <c r="J28"/>
  <c r="E28"/>
  <c r="J96"/>
  <c r="J27"/>
  <c r="J22"/>
  <c r="E22"/>
  <c r="F137"/>
  <c r="J21"/>
  <c r="J16"/>
  <c r="J134"/>
  <c r="E7"/>
  <c r="E126"/>
  <c i="23" r="J39"/>
  <c r="J38"/>
  <c i="1" r="AY122"/>
  <c i="23" r="J37"/>
  <c i="1" r="AX122"/>
  <c i="23" r="BI250"/>
  <c r="BH250"/>
  <c r="BG250"/>
  <c r="BF250"/>
  <c r="T250"/>
  <c r="T249"/>
  <c r="R250"/>
  <c r="R249"/>
  <c r="P250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T238"/>
  <c r="R239"/>
  <c r="R238"/>
  <c r="P239"/>
  <c r="P238"/>
  <c r="BI237"/>
  <c r="BH237"/>
  <c r="BG237"/>
  <c r="BF237"/>
  <c r="T237"/>
  <c r="T236"/>
  <c r="R237"/>
  <c r="R236"/>
  <c r="P237"/>
  <c r="P236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T225"/>
  <c r="R226"/>
  <c r="R225"/>
  <c r="P226"/>
  <c r="P225"/>
  <c r="BI222"/>
  <c r="BH222"/>
  <c r="BG222"/>
  <c r="BF222"/>
  <c r="T222"/>
  <c r="R222"/>
  <c r="P222"/>
  <c r="BI219"/>
  <c r="BH219"/>
  <c r="BG219"/>
  <c r="BF219"/>
  <c r="T219"/>
  <c r="R219"/>
  <c r="P219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T187"/>
  <c r="R188"/>
  <c r="R187"/>
  <c r="P188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J128"/>
  <c r="F128"/>
  <c r="F126"/>
  <c r="E124"/>
  <c r="J93"/>
  <c r="F93"/>
  <c r="F91"/>
  <c r="E89"/>
  <c r="J26"/>
  <c r="E26"/>
  <c r="J129"/>
  <c r="J25"/>
  <c r="J20"/>
  <c r="E20"/>
  <c r="F129"/>
  <c r="J19"/>
  <c r="J14"/>
  <c r="J91"/>
  <c r="E7"/>
  <c r="E120"/>
  <c i="22" r="J39"/>
  <c r="J38"/>
  <c i="1" r="AY121"/>
  <c i="22" r="J37"/>
  <c i="1" r="AX121"/>
  <c i="22"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8"/>
  <c r="F118"/>
  <c r="F116"/>
  <c r="E114"/>
  <c r="J93"/>
  <c r="F93"/>
  <c r="F91"/>
  <c r="E89"/>
  <c r="J26"/>
  <c r="E26"/>
  <c r="J119"/>
  <c r="J25"/>
  <c r="J20"/>
  <c r="E20"/>
  <c r="F119"/>
  <c r="J19"/>
  <c r="J14"/>
  <c r="J116"/>
  <c r="E7"/>
  <c r="E85"/>
  <c i="21" r="J41"/>
  <c r="J40"/>
  <c i="1" r="AY120"/>
  <c i="21" r="J39"/>
  <c i="1" r="AX120"/>
  <c i="21"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2"/>
  <c r="E120"/>
  <c r="F93"/>
  <c r="E91"/>
  <c r="J28"/>
  <c r="E28"/>
  <c r="J125"/>
  <c r="J27"/>
  <c r="J25"/>
  <c r="E25"/>
  <c r="J95"/>
  <c r="J24"/>
  <c r="J22"/>
  <c r="E22"/>
  <c r="F125"/>
  <c r="J21"/>
  <c r="J19"/>
  <c r="E19"/>
  <c r="F95"/>
  <c r="J18"/>
  <c r="J16"/>
  <c r="J122"/>
  <c r="E7"/>
  <c r="E85"/>
  <c i="20" r="J41"/>
  <c r="J40"/>
  <c i="1" r="AY118"/>
  <c i="20" r="J39"/>
  <c i="1" r="AX118"/>
  <c i="20"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F124"/>
  <c r="E122"/>
  <c r="F93"/>
  <c r="E91"/>
  <c r="J28"/>
  <c r="E28"/>
  <c r="J127"/>
  <c r="J27"/>
  <c r="J25"/>
  <c r="E25"/>
  <c r="J126"/>
  <c r="J24"/>
  <c r="J22"/>
  <c r="E22"/>
  <c r="F127"/>
  <c r="J21"/>
  <c r="J19"/>
  <c r="E19"/>
  <c r="F95"/>
  <c r="J18"/>
  <c r="J16"/>
  <c r="J124"/>
  <c r="E7"/>
  <c r="E116"/>
  <c i="19" r="J41"/>
  <c r="J40"/>
  <c i="1" r="AY117"/>
  <c i="19" r="J39"/>
  <c i="1" r="AX117"/>
  <c i="19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111"/>
  <c i="18" r="J41"/>
  <c r="J40"/>
  <c i="1" r="AY116"/>
  <c i="18" r="J39"/>
  <c i="1" r="AX116"/>
  <c i="18"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119"/>
  <c r="E7"/>
  <c r="E85"/>
  <c i="17" r="J41"/>
  <c r="J40"/>
  <c i="1" r="AY114"/>
  <c i="17" r="J39"/>
  <c i="1" r="AX114"/>
  <c i="17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93"/>
  <c r="E7"/>
  <c r="E111"/>
  <c i="16" r="J41"/>
  <c r="J40"/>
  <c i="1" r="AY113"/>
  <c i="16" r="J39"/>
  <c i="1" r="AX113"/>
  <c i="16"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119"/>
  <c r="E7"/>
  <c r="E111"/>
  <c i="15" r="J41"/>
  <c r="J40"/>
  <c i="1" r="AY112"/>
  <c i="15" r="J39"/>
  <c i="1" r="AX112"/>
  <c i="15"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93"/>
  <c r="E7"/>
  <c r="E85"/>
  <c i="14" r="J41"/>
  <c r="J40"/>
  <c i="1" r="AY111"/>
  <c i="14" r="J39"/>
  <c i="1" r="AX111"/>
  <c i="14"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93"/>
  <c r="E7"/>
  <c r="E111"/>
  <c i="13" r="J41"/>
  <c r="J40"/>
  <c i="1" r="AY110"/>
  <c i="13" r="J39"/>
  <c i="1" r="AX110"/>
  <c i="13"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93"/>
  <c r="E7"/>
  <c r="E111"/>
  <c i="12" r="J41"/>
  <c r="J40"/>
  <c i="1" r="AY109"/>
  <c i="12" r="J39"/>
  <c i="1" r="AX109"/>
  <c i="12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111"/>
  <c i="11" r="J41"/>
  <c r="J40"/>
  <c i="1" r="AY108"/>
  <c i="11" r="J39"/>
  <c i="1" r="AX108"/>
  <c i="11"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119"/>
  <c r="E7"/>
  <c r="E111"/>
  <c i="10" r="J41"/>
  <c r="J40"/>
  <c i="1" r="AY107"/>
  <c i="10" r="J39"/>
  <c i="1" r="AX107"/>
  <c i="10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119"/>
  <c r="E7"/>
  <c r="E111"/>
  <c i="9" r="J41"/>
  <c r="J40"/>
  <c i="1" r="AY106"/>
  <c i="9" r="J39"/>
  <c i="1" r="AX106"/>
  <c i="9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93"/>
  <c r="E7"/>
  <c r="E111"/>
  <c i="8" r="J41"/>
  <c r="J40"/>
  <c i="1" r="AY105"/>
  <c i="8" r="J39"/>
  <c i="1" r="AX105"/>
  <c i="8"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119"/>
  <c r="E7"/>
  <c r="E111"/>
  <c i="7" r="J41"/>
  <c r="J40"/>
  <c i="1" r="AY103"/>
  <c i="7" r="J39"/>
  <c i="1" r="AX103"/>
  <c i="7"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111"/>
  <c i="6" r="J41"/>
  <c r="J40"/>
  <c i="1" r="AY102"/>
  <c i="6" r="J39"/>
  <c i="1" r="AX102"/>
  <c i="6"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J133"/>
  <c r="F133"/>
  <c r="F131"/>
  <c r="E129"/>
  <c r="J95"/>
  <c r="F95"/>
  <c r="F93"/>
  <c r="E91"/>
  <c r="J28"/>
  <c r="E28"/>
  <c r="J134"/>
  <c r="J27"/>
  <c r="J22"/>
  <c r="E22"/>
  <c r="F134"/>
  <c r="J21"/>
  <c r="J16"/>
  <c r="J93"/>
  <c r="E7"/>
  <c r="E85"/>
  <c i="5" r="J41"/>
  <c r="J40"/>
  <c i="1" r="AY101"/>
  <c i="5" r="J39"/>
  <c i="1" r="AX101"/>
  <c i="5"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111"/>
  <c i="4" r="J41"/>
  <c r="J40"/>
  <c i="1" r="AY100"/>
  <c i="4" r="J39"/>
  <c i="1" r="AX100"/>
  <c i="4"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2"/>
  <c r="E120"/>
  <c r="F93"/>
  <c r="E91"/>
  <c r="J28"/>
  <c r="E28"/>
  <c r="J125"/>
  <c r="J27"/>
  <c r="J25"/>
  <c r="E25"/>
  <c r="J124"/>
  <c r="J24"/>
  <c r="J22"/>
  <c r="E22"/>
  <c r="F96"/>
  <c r="J21"/>
  <c r="J19"/>
  <c r="E19"/>
  <c r="F95"/>
  <c r="J18"/>
  <c r="J16"/>
  <c r="J122"/>
  <c r="E7"/>
  <c r="E114"/>
  <c i="3" r="J828"/>
  <c r="J41"/>
  <c r="J40"/>
  <c i="1" r="AY98"/>
  <c i="3" r="J39"/>
  <c i="1" r="AX98"/>
  <c i="3" r="BI1152"/>
  <c r="BH1152"/>
  <c r="BG1152"/>
  <c r="BF1152"/>
  <c r="T1152"/>
  <c r="R1152"/>
  <c r="P1152"/>
  <c r="BI1151"/>
  <c r="BH1151"/>
  <c r="BG1151"/>
  <c r="BF1151"/>
  <c r="T1151"/>
  <c r="R1151"/>
  <c r="P1151"/>
  <c r="BI1150"/>
  <c r="BH1150"/>
  <c r="BG1150"/>
  <c r="BF1150"/>
  <c r="T1150"/>
  <c r="R1150"/>
  <c r="P1150"/>
  <c r="BI1149"/>
  <c r="BH1149"/>
  <c r="BG1149"/>
  <c r="BF1149"/>
  <c r="T1149"/>
  <c r="R1149"/>
  <c r="P1149"/>
  <c r="BI1148"/>
  <c r="BH1148"/>
  <c r="BG1148"/>
  <c r="BF1148"/>
  <c r="T1148"/>
  <c r="R1148"/>
  <c r="P1148"/>
  <c r="BI1147"/>
  <c r="BH1147"/>
  <c r="BG1147"/>
  <c r="BF1147"/>
  <c r="T1147"/>
  <c r="R1147"/>
  <c r="P1147"/>
  <c r="BI1146"/>
  <c r="BH1146"/>
  <c r="BG1146"/>
  <c r="BF1146"/>
  <c r="T1146"/>
  <c r="R1146"/>
  <c r="P1146"/>
  <c r="BI1145"/>
  <c r="BH1145"/>
  <c r="BG1145"/>
  <c r="BF1145"/>
  <c r="T1145"/>
  <c r="R1145"/>
  <c r="P1145"/>
  <c r="BI1142"/>
  <c r="BH1142"/>
  <c r="BG1142"/>
  <c r="BF1142"/>
  <c r="T1142"/>
  <c r="R1142"/>
  <c r="P1142"/>
  <c r="BI1141"/>
  <c r="BH1141"/>
  <c r="BG1141"/>
  <c r="BF1141"/>
  <c r="T1141"/>
  <c r="R1141"/>
  <c r="P1141"/>
  <c r="BI1140"/>
  <c r="BH1140"/>
  <c r="BG1140"/>
  <c r="BF1140"/>
  <c r="T1140"/>
  <c r="R1140"/>
  <c r="P1140"/>
  <c r="BI1139"/>
  <c r="BH1139"/>
  <c r="BG1139"/>
  <c r="BF1139"/>
  <c r="T1139"/>
  <c r="R1139"/>
  <c r="P1139"/>
  <c r="BI1138"/>
  <c r="BH1138"/>
  <c r="BG1138"/>
  <c r="BF1138"/>
  <c r="T1138"/>
  <c r="R1138"/>
  <c r="P1138"/>
  <c r="BI1137"/>
  <c r="BH1137"/>
  <c r="BG1137"/>
  <c r="BF1137"/>
  <c r="T1137"/>
  <c r="R1137"/>
  <c r="P1137"/>
  <c r="BI1136"/>
  <c r="BH1136"/>
  <c r="BG1136"/>
  <c r="BF1136"/>
  <c r="T1136"/>
  <c r="R1136"/>
  <c r="P1136"/>
  <c r="BI1135"/>
  <c r="BH1135"/>
  <c r="BG1135"/>
  <c r="BF1135"/>
  <c r="T1135"/>
  <c r="R1135"/>
  <c r="P1135"/>
  <c r="BI1134"/>
  <c r="BH1134"/>
  <c r="BG1134"/>
  <c r="BF1134"/>
  <c r="T1134"/>
  <c r="R1134"/>
  <c r="P1134"/>
  <c r="BI1133"/>
  <c r="BH1133"/>
  <c r="BG1133"/>
  <c r="BF1133"/>
  <c r="T1133"/>
  <c r="R1133"/>
  <c r="P1133"/>
  <c r="BI1132"/>
  <c r="BH1132"/>
  <c r="BG1132"/>
  <c r="BF1132"/>
  <c r="T1132"/>
  <c r="R1132"/>
  <c r="P1132"/>
  <c r="BI1131"/>
  <c r="BH1131"/>
  <c r="BG1131"/>
  <c r="BF1131"/>
  <c r="T1131"/>
  <c r="R1131"/>
  <c r="P1131"/>
  <c r="BI1130"/>
  <c r="BH1130"/>
  <c r="BG1130"/>
  <c r="BF1130"/>
  <c r="T1130"/>
  <c r="R1130"/>
  <c r="P1130"/>
  <c r="BI1129"/>
  <c r="BH1129"/>
  <c r="BG1129"/>
  <c r="BF1129"/>
  <c r="T1129"/>
  <c r="R1129"/>
  <c r="P1129"/>
  <c r="BI1128"/>
  <c r="BH1128"/>
  <c r="BG1128"/>
  <c r="BF1128"/>
  <c r="T1128"/>
  <c r="R1128"/>
  <c r="P1128"/>
  <c r="BI1127"/>
  <c r="BH1127"/>
  <c r="BG1127"/>
  <c r="BF1127"/>
  <c r="T1127"/>
  <c r="R1127"/>
  <c r="P1127"/>
  <c r="BI1126"/>
  <c r="BH1126"/>
  <c r="BG1126"/>
  <c r="BF1126"/>
  <c r="T1126"/>
  <c r="R1126"/>
  <c r="P1126"/>
  <c r="BI1125"/>
  <c r="BH1125"/>
  <c r="BG1125"/>
  <c r="BF1125"/>
  <c r="T1125"/>
  <c r="R1125"/>
  <c r="P1125"/>
  <c r="BI1124"/>
  <c r="BH1124"/>
  <c r="BG1124"/>
  <c r="BF1124"/>
  <c r="T1124"/>
  <c r="R1124"/>
  <c r="P1124"/>
  <c r="BI1123"/>
  <c r="BH1123"/>
  <c r="BG1123"/>
  <c r="BF1123"/>
  <c r="T1123"/>
  <c r="R1123"/>
  <c r="P1123"/>
  <c r="BI1122"/>
  <c r="BH1122"/>
  <c r="BG1122"/>
  <c r="BF1122"/>
  <c r="T1122"/>
  <c r="R1122"/>
  <c r="P1122"/>
  <c r="BI1121"/>
  <c r="BH1121"/>
  <c r="BG1121"/>
  <c r="BF1121"/>
  <c r="T1121"/>
  <c r="R1121"/>
  <c r="P1121"/>
  <c r="BI1120"/>
  <c r="BH1120"/>
  <c r="BG1120"/>
  <c r="BF1120"/>
  <c r="T1120"/>
  <c r="R1120"/>
  <c r="P1120"/>
  <c r="BI1119"/>
  <c r="BH1119"/>
  <c r="BG1119"/>
  <c r="BF1119"/>
  <c r="T1119"/>
  <c r="R1119"/>
  <c r="P1119"/>
  <c r="BI1118"/>
  <c r="BH1118"/>
  <c r="BG1118"/>
  <c r="BF1118"/>
  <c r="T1118"/>
  <c r="R1118"/>
  <c r="P1118"/>
  <c r="BI1117"/>
  <c r="BH1117"/>
  <c r="BG1117"/>
  <c r="BF1117"/>
  <c r="T1117"/>
  <c r="R1117"/>
  <c r="P1117"/>
  <c r="BI1116"/>
  <c r="BH1116"/>
  <c r="BG1116"/>
  <c r="BF1116"/>
  <c r="T1116"/>
  <c r="R1116"/>
  <c r="P1116"/>
  <c r="BI1115"/>
  <c r="BH1115"/>
  <c r="BG1115"/>
  <c r="BF1115"/>
  <c r="T1115"/>
  <c r="R1115"/>
  <c r="P1115"/>
  <c r="BI1114"/>
  <c r="BH1114"/>
  <c r="BG1114"/>
  <c r="BF1114"/>
  <c r="T1114"/>
  <c r="R1114"/>
  <c r="P1114"/>
  <c r="BI1113"/>
  <c r="BH1113"/>
  <c r="BG1113"/>
  <c r="BF1113"/>
  <c r="T1113"/>
  <c r="R1113"/>
  <c r="P1113"/>
  <c r="BI1112"/>
  <c r="BH1112"/>
  <c r="BG1112"/>
  <c r="BF1112"/>
  <c r="T1112"/>
  <c r="R1112"/>
  <c r="P1112"/>
  <c r="BI1111"/>
  <c r="BH1111"/>
  <c r="BG1111"/>
  <c r="BF1111"/>
  <c r="T1111"/>
  <c r="R1111"/>
  <c r="P1111"/>
  <c r="BI1110"/>
  <c r="BH1110"/>
  <c r="BG1110"/>
  <c r="BF1110"/>
  <c r="T1110"/>
  <c r="R1110"/>
  <c r="P1110"/>
  <c r="BI1109"/>
  <c r="BH1109"/>
  <c r="BG1109"/>
  <c r="BF1109"/>
  <c r="T1109"/>
  <c r="R1109"/>
  <c r="P1109"/>
  <c r="BI1105"/>
  <c r="BH1105"/>
  <c r="BG1105"/>
  <c r="BF1105"/>
  <c r="T1105"/>
  <c r="R1105"/>
  <c r="P1105"/>
  <c r="BI1104"/>
  <c r="BH1104"/>
  <c r="BG1104"/>
  <c r="BF1104"/>
  <c r="T1104"/>
  <c r="R1104"/>
  <c r="P1104"/>
  <c r="BI1103"/>
  <c r="BH1103"/>
  <c r="BG1103"/>
  <c r="BF1103"/>
  <c r="T1103"/>
  <c r="R1103"/>
  <c r="P1103"/>
  <c r="BI994"/>
  <c r="BH994"/>
  <c r="BG994"/>
  <c r="BF994"/>
  <c r="T994"/>
  <c r="R994"/>
  <c r="P994"/>
  <c r="BI993"/>
  <c r="BH993"/>
  <c r="BG993"/>
  <c r="BF993"/>
  <c r="T993"/>
  <c r="R993"/>
  <c r="P993"/>
  <c r="BI992"/>
  <c r="BH992"/>
  <c r="BG992"/>
  <c r="BF992"/>
  <c r="T992"/>
  <c r="R992"/>
  <c r="P992"/>
  <c r="BI990"/>
  <c r="BH990"/>
  <c r="BG990"/>
  <c r="BF990"/>
  <c r="T990"/>
  <c r="R990"/>
  <c r="P990"/>
  <c r="BI989"/>
  <c r="BH989"/>
  <c r="BG989"/>
  <c r="BF989"/>
  <c r="T989"/>
  <c r="R989"/>
  <c r="P989"/>
  <c r="BI987"/>
  <c r="BH987"/>
  <c r="BG987"/>
  <c r="BF987"/>
  <c r="T987"/>
  <c r="R987"/>
  <c r="P987"/>
  <c r="BI986"/>
  <c r="BH986"/>
  <c r="BG986"/>
  <c r="BF986"/>
  <c r="T986"/>
  <c r="R986"/>
  <c r="P986"/>
  <c r="BI984"/>
  <c r="BH984"/>
  <c r="BG984"/>
  <c r="BF984"/>
  <c r="T984"/>
  <c r="R984"/>
  <c r="P984"/>
  <c r="BI983"/>
  <c r="BH983"/>
  <c r="BG983"/>
  <c r="BF983"/>
  <c r="T983"/>
  <c r="R983"/>
  <c r="P983"/>
  <c r="BI981"/>
  <c r="BH981"/>
  <c r="BG981"/>
  <c r="BF981"/>
  <c r="T981"/>
  <c r="R981"/>
  <c r="P981"/>
  <c r="BI980"/>
  <c r="BH980"/>
  <c r="BG980"/>
  <c r="BF980"/>
  <c r="T980"/>
  <c r="R980"/>
  <c r="P980"/>
  <c r="BI979"/>
  <c r="BH979"/>
  <c r="BG979"/>
  <c r="BF979"/>
  <c r="T979"/>
  <c r="R979"/>
  <c r="P979"/>
  <c r="BI978"/>
  <c r="BH978"/>
  <c r="BG978"/>
  <c r="BF978"/>
  <c r="T978"/>
  <c r="R978"/>
  <c r="P978"/>
  <c r="BI977"/>
  <c r="BH977"/>
  <c r="BG977"/>
  <c r="BF977"/>
  <c r="T977"/>
  <c r="R977"/>
  <c r="P977"/>
  <c r="BI975"/>
  <c r="BH975"/>
  <c r="BG975"/>
  <c r="BF975"/>
  <c r="T975"/>
  <c r="R975"/>
  <c r="P975"/>
  <c r="BI974"/>
  <c r="BH974"/>
  <c r="BG974"/>
  <c r="BF974"/>
  <c r="T974"/>
  <c r="R974"/>
  <c r="P974"/>
  <c r="BI972"/>
  <c r="BH972"/>
  <c r="BG972"/>
  <c r="BF972"/>
  <c r="T972"/>
  <c r="R972"/>
  <c r="P972"/>
  <c r="BI971"/>
  <c r="BH971"/>
  <c r="BG971"/>
  <c r="BF971"/>
  <c r="T971"/>
  <c r="R971"/>
  <c r="P971"/>
  <c r="BI968"/>
  <c r="BH968"/>
  <c r="BG968"/>
  <c r="BF968"/>
  <c r="T968"/>
  <c r="R968"/>
  <c r="P968"/>
  <c r="BI966"/>
  <c r="BH966"/>
  <c r="BG966"/>
  <c r="BF966"/>
  <c r="T966"/>
  <c r="R966"/>
  <c r="P966"/>
  <c r="BI964"/>
  <c r="BH964"/>
  <c r="BG964"/>
  <c r="BF964"/>
  <c r="T964"/>
  <c r="R964"/>
  <c r="P964"/>
  <c r="BI963"/>
  <c r="BH963"/>
  <c r="BG963"/>
  <c r="BF963"/>
  <c r="T963"/>
  <c r="R963"/>
  <c r="P963"/>
  <c r="BI962"/>
  <c r="BH962"/>
  <c r="BG962"/>
  <c r="BF962"/>
  <c r="T962"/>
  <c r="R962"/>
  <c r="P962"/>
  <c r="BI961"/>
  <c r="BH961"/>
  <c r="BG961"/>
  <c r="BF961"/>
  <c r="T961"/>
  <c r="R961"/>
  <c r="P961"/>
  <c r="BI960"/>
  <c r="BH960"/>
  <c r="BG960"/>
  <c r="BF960"/>
  <c r="T960"/>
  <c r="R960"/>
  <c r="P960"/>
  <c r="BI959"/>
  <c r="BH959"/>
  <c r="BG959"/>
  <c r="BF959"/>
  <c r="T959"/>
  <c r="R959"/>
  <c r="P959"/>
  <c r="BI957"/>
  <c r="BH957"/>
  <c r="BG957"/>
  <c r="BF957"/>
  <c r="T957"/>
  <c r="R957"/>
  <c r="P957"/>
  <c r="BI956"/>
  <c r="BH956"/>
  <c r="BG956"/>
  <c r="BF956"/>
  <c r="T956"/>
  <c r="R956"/>
  <c r="P956"/>
  <c r="BI955"/>
  <c r="BH955"/>
  <c r="BG955"/>
  <c r="BF955"/>
  <c r="T955"/>
  <c r="R955"/>
  <c r="P955"/>
  <c r="BI954"/>
  <c r="BH954"/>
  <c r="BG954"/>
  <c r="BF954"/>
  <c r="T954"/>
  <c r="R954"/>
  <c r="P954"/>
  <c r="BI952"/>
  <c r="BH952"/>
  <c r="BG952"/>
  <c r="BF952"/>
  <c r="T952"/>
  <c r="R952"/>
  <c r="P952"/>
  <c r="BI951"/>
  <c r="BH951"/>
  <c r="BG951"/>
  <c r="BF951"/>
  <c r="T951"/>
  <c r="R951"/>
  <c r="P951"/>
  <c r="BI949"/>
  <c r="BH949"/>
  <c r="BG949"/>
  <c r="BF949"/>
  <c r="T949"/>
  <c r="R949"/>
  <c r="P949"/>
  <c r="BI948"/>
  <c r="BH948"/>
  <c r="BG948"/>
  <c r="BF948"/>
  <c r="T948"/>
  <c r="R948"/>
  <c r="P948"/>
  <c r="BI947"/>
  <c r="BH947"/>
  <c r="BG947"/>
  <c r="BF947"/>
  <c r="T947"/>
  <c r="R947"/>
  <c r="P947"/>
  <c r="BI946"/>
  <c r="BH946"/>
  <c r="BG946"/>
  <c r="BF946"/>
  <c r="T946"/>
  <c r="R946"/>
  <c r="P946"/>
  <c r="BI944"/>
  <c r="BH944"/>
  <c r="BG944"/>
  <c r="BF944"/>
  <c r="T944"/>
  <c r="R944"/>
  <c r="P944"/>
  <c r="BI943"/>
  <c r="BH943"/>
  <c r="BG943"/>
  <c r="BF943"/>
  <c r="T943"/>
  <c r="R943"/>
  <c r="P943"/>
  <c r="BI941"/>
  <c r="BH941"/>
  <c r="BG941"/>
  <c r="BF941"/>
  <c r="T941"/>
  <c r="R941"/>
  <c r="P941"/>
  <c r="BI939"/>
  <c r="BH939"/>
  <c r="BG939"/>
  <c r="BF939"/>
  <c r="T939"/>
  <c r="R939"/>
  <c r="P939"/>
  <c r="BI929"/>
  <c r="BH929"/>
  <c r="BG929"/>
  <c r="BF929"/>
  <c r="T929"/>
  <c r="R929"/>
  <c r="P929"/>
  <c r="BI927"/>
  <c r="BH927"/>
  <c r="BG927"/>
  <c r="BF927"/>
  <c r="T927"/>
  <c r="R927"/>
  <c r="P927"/>
  <c r="BI925"/>
  <c r="BH925"/>
  <c r="BG925"/>
  <c r="BF925"/>
  <c r="T925"/>
  <c r="R925"/>
  <c r="P925"/>
  <c r="BI923"/>
  <c r="BH923"/>
  <c r="BG923"/>
  <c r="BF923"/>
  <c r="T923"/>
  <c r="R923"/>
  <c r="P923"/>
  <c r="BI920"/>
  <c r="BH920"/>
  <c r="BG920"/>
  <c r="BF920"/>
  <c r="T920"/>
  <c r="R920"/>
  <c r="P920"/>
  <c r="BI918"/>
  <c r="BH918"/>
  <c r="BG918"/>
  <c r="BF918"/>
  <c r="T918"/>
  <c r="R918"/>
  <c r="P918"/>
  <c r="BI917"/>
  <c r="BH917"/>
  <c r="BG917"/>
  <c r="BF917"/>
  <c r="T917"/>
  <c r="R917"/>
  <c r="P917"/>
  <c r="BI916"/>
  <c r="BH916"/>
  <c r="BG916"/>
  <c r="BF916"/>
  <c r="T916"/>
  <c r="R916"/>
  <c r="P916"/>
  <c r="BI915"/>
  <c r="BH915"/>
  <c r="BG915"/>
  <c r="BF915"/>
  <c r="T915"/>
  <c r="R915"/>
  <c r="P915"/>
  <c r="BI914"/>
  <c r="BH914"/>
  <c r="BG914"/>
  <c r="BF914"/>
  <c r="T914"/>
  <c r="R914"/>
  <c r="P914"/>
  <c r="BI913"/>
  <c r="BH913"/>
  <c r="BG913"/>
  <c r="BF913"/>
  <c r="T913"/>
  <c r="R913"/>
  <c r="P913"/>
  <c r="BI912"/>
  <c r="BH912"/>
  <c r="BG912"/>
  <c r="BF912"/>
  <c r="T912"/>
  <c r="R912"/>
  <c r="P912"/>
  <c r="BI911"/>
  <c r="BH911"/>
  <c r="BG911"/>
  <c r="BF911"/>
  <c r="T911"/>
  <c r="R911"/>
  <c r="P911"/>
  <c r="BI910"/>
  <c r="BH910"/>
  <c r="BG910"/>
  <c r="BF910"/>
  <c r="T910"/>
  <c r="R910"/>
  <c r="P910"/>
  <c r="BI909"/>
  <c r="BH909"/>
  <c r="BG909"/>
  <c r="BF909"/>
  <c r="T909"/>
  <c r="R909"/>
  <c r="P909"/>
  <c r="BI908"/>
  <c r="BH908"/>
  <c r="BG908"/>
  <c r="BF908"/>
  <c r="T908"/>
  <c r="R908"/>
  <c r="P908"/>
  <c r="BI907"/>
  <c r="BH907"/>
  <c r="BG907"/>
  <c r="BF907"/>
  <c r="T907"/>
  <c r="R907"/>
  <c r="P907"/>
  <c r="BI906"/>
  <c r="BH906"/>
  <c r="BG906"/>
  <c r="BF906"/>
  <c r="T906"/>
  <c r="R906"/>
  <c r="P906"/>
  <c r="BI905"/>
  <c r="BH905"/>
  <c r="BG905"/>
  <c r="BF905"/>
  <c r="T905"/>
  <c r="R905"/>
  <c r="P905"/>
  <c r="BI904"/>
  <c r="BH904"/>
  <c r="BG904"/>
  <c r="BF904"/>
  <c r="T904"/>
  <c r="R904"/>
  <c r="P904"/>
  <c r="BI903"/>
  <c r="BH903"/>
  <c r="BG903"/>
  <c r="BF903"/>
  <c r="T903"/>
  <c r="R903"/>
  <c r="P903"/>
  <c r="BI902"/>
  <c r="BH902"/>
  <c r="BG902"/>
  <c r="BF902"/>
  <c r="T902"/>
  <c r="R902"/>
  <c r="P902"/>
  <c r="BI901"/>
  <c r="BH901"/>
  <c r="BG901"/>
  <c r="BF901"/>
  <c r="T901"/>
  <c r="R901"/>
  <c r="P901"/>
  <c r="BI900"/>
  <c r="BH900"/>
  <c r="BG900"/>
  <c r="BF900"/>
  <c r="T900"/>
  <c r="R900"/>
  <c r="P900"/>
  <c r="BI899"/>
  <c r="BH899"/>
  <c r="BG899"/>
  <c r="BF899"/>
  <c r="T899"/>
  <c r="R899"/>
  <c r="P899"/>
  <c r="BI898"/>
  <c r="BH898"/>
  <c r="BG898"/>
  <c r="BF898"/>
  <c r="T898"/>
  <c r="R898"/>
  <c r="P898"/>
  <c r="BI897"/>
  <c r="BH897"/>
  <c r="BG897"/>
  <c r="BF897"/>
  <c r="T897"/>
  <c r="R897"/>
  <c r="P897"/>
  <c r="BI896"/>
  <c r="BH896"/>
  <c r="BG896"/>
  <c r="BF896"/>
  <c r="T896"/>
  <c r="R896"/>
  <c r="P896"/>
  <c r="BI895"/>
  <c r="BH895"/>
  <c r="BG895"/>
  <c r="BF895"/>
  <c r="T895"/>
  <c r="R895"/>
  <c r="P895"/>
  <c r="BI894"/>
  <c r="BH894"/>
  <c r="BG894"/>
  <c r="BF894"/>
  <c r="T894"/>
  <c r="R894"/>
  <c r="P894"/>
  <c r="BI893"/>
  <c r="BH893"/>
  <c r="BG893"/>
  <c r="BF893"/>
  <c r="T893"/>
  <c r="R893"/>
  <c r="P893"/>
  <c r="BI892"/>
  <c r="BH892"/>
  <c r="BG892"/>
  <c r="BF892"/>
  <c r="T892"/>
  <c r="R892"/>
  <c r="P892"/>
  <c r="BI891"/>
  <c r="BH891"/>
  <c r="BG891"/>
  <c r="BF891"/>
  <c r="T891"/>
  <c r="R891"/>
  <c r="P891"/>
  <c r="BI890"/>
  <c r="BH890"/>
  <c r="BG890"/>
  <c r="BF890"/>
  <c r="T890"/>
  <c r="R890"/>
  <c r="P890"/>
  <c r="BI889"/>
  <c r="BH889"/>
  <c r="BG889"/>
  <c r="BF889"/>
  <c r="T889"/>
  <c r="R889"/>
  <c r="P889"/>
  <c r="BI888"/>
  <c r="BH888"/>
  <c r="BG888"/>
  <c r="BF888"/>
  <c r="T888"/>
  <c r="R888"/>
  <c r="P888"/>
  <c r="BI887"/>
  <c r="BH887"/>
  <c r="BG887"/>
  <c r="BF887"/>
  <c r="T887"/>
  <c r="R887"/>
  <c r="P887"/>
  <c r="BI886"/>
  <c r="BH886"/>
  <c r="BG886"/>
  <c r="BF886"/>
  <c r="T886"/>
  <c r="R886"/>
  <c r="P886"/>
  <c r="BI885"/>
  <c r="BH885"/>
  <c r="BG885"/>
  <c r="BF885"/>
  <c r="T885"/>
  <c r="R885"/>
  <c r="P885"/>
  <c r="BI884"/>
  <c r="BH884"/>
  <c r="BG884"/>
  <c r="BF884"/>
  <c r="T884"/>
  <c r="R884"/>
  <c r="P884"/>
  <c r="BI883"/>
  <c r="BH883"/>
  <c r="BG883"/>
  <c r="BF883"/>
  <c r="T883"/>
  <c r="R883"/>
  <c r="P883"/>
  <c r="BI882"/>
  <c r="BH882"/>
  <c r="BG882"/>
  <c r="BF882"/>
  <c r="T882"/>
  <c r="R882"/>
  <c r="P882"/>
  <c r="BI881"/>
  <c r="BH881"/>
  <c r="BG881"/>
  <c r="BF881"/>
  <c r="T881"/>
  <c r="R881"/>
  <c r="P881"/>
  <c r="BI880"/>
  <c r="BH880"/>
  <c r="BG880"/>
  <c r="BF880"/>
  <c r="T880"/>
  <c r="R880"/>
  <c r="P880"/>
  <c r="BI879"/>
  <c r="BH879"/>
  <c r="BG879"/>
  <c r="BF879"/>
  <c r="T879"/>
  <c r="R879"/>
  <c r="P879"/>
  <c r="BI878"/>
  <c r="BH878"/>
  <c r="BG878"/>
  <c r="BF878"/>
  <c r="T878"/>
  <c r="R878"/>
  <c r="P878"/>
  <c r="BI877"/>
  <c r="BH877"/>
  <c r="BG877"/>
  <c r="BF877"/>
  <c r="T877"/>
  <c r="R877"/>
  <c r="P877"/>
  <c r="BI876"/>
  <c r="BH876"/>
  <c r="BG876"/>
  <c r="BF876"/>
  <c r="T876"/>
  <c r="R876"/>
  <c r="P876"/>
  <c r="BI875"/>
  <c r="BH875"/>
  <c r="BG875"/>
  <c r="BF875"/>
  <c r="T875"/>
  <c r="R875"/>
  <c r="P875"/>
  <c r="BI874"/>
  <c r="BH874"/>
  <c r="BG874"/>
  <c r="BF874"/>
  <c r="T874"/>
  <c r="R874"/>
  <c r="P874"/>
  <c r="BI873"/>
  <c r="BH873"/>
  <c r="BG873"/>
  <c r="BF873"/>
  <c r="T873"/>
  <c r="R873"/>
  <c r="P873"/>
  <c r="BI872"/>
  <c r="BH872"/>
  <c r="BG872"/>
  <c r="BF872"/>
  <c r="T872"/>
  <c r="R872"/>
  <c r="P872"/>
  <c r="BI871"/>
  <c r="BH871"/>
  <c r="BG871"/>
  <c r="BF871"/>
  <c r="T871"/>
  <c r="R871"/>
  <c r="P871"/>
  <c r="BI870"/>
  <c r="BH870"/>
  <c r="BG870"/>
  <c r="BF870"/>
  <c r="T870"/>
  <c r="R870"/>
  <c r="P870"/>
  <c r="BI869"/>
  <c r="BH869"/>
  <c r="BG869"/>
  <c r="BF869"/>
  <c r="T869"/>
  <c r="R869"/>
  <c r="P869"/>
  <c r="BI868"/>
  <c r="BH868"/>
  <c r="BG868"/>
  <c r="BF868"/>
  <c r="T868"/>
  <c r="R868"/>
  <c r="P868"/>
  <c r="BI867"/>
  <c r="BH867"/>
  <c r="BG867"/>
  <c r="BF867"/>
  <c r="T867"/>
  <c r="R867"/>
  <c r="P867"/>
  <c r="BI866"/>
  <c r="BH866"/>
  <c r="BG866"/>
  <c r="BF866"/>
  <c r="T866"/>
  <c r="R866"/>
  <c r="P866"/>
  <c r="BI865"/>
  <c r="BH865"/>
  <c r="BG865"/>
  <c r="BF865"/>
  <c r="T865"/>
  <c r="R865"/>
  <c r="P865"/>
  <c r="BI864"/>
  <c r="BH864"/>
  <c r="BG864"/>
  <c r="BF864"/>
  <c r="T864"/>
  <c r="R864"/>
  <c r="P864"/>
  <c r="BI863"/>
  <c r="BH863"/>
  <c r="BG863"/>
  <c r="BF863"/>
  <c r="T863"/>
  <c r="R863"/>
  <c r="P863"/>
  <c r="BI862"/>
  <c r="BH862"/>
  <c r="BG862"/>
  <c r="BF862"/>
  <c r="T862"/>
  <c r="R862"/>
  <c r="P862"/>
  <c r="BI861"/>
  <c r="BH861"/>
  <c r="BG861"/>
  <c r="BF861"/>
  <c r="T861"/>
  <c r="R861"/>
  <c r="P861"/>
  <c r="BI860"/>
  <c r="BH860"/>
  <c r="BG860"/>
  <c r="BF860"/>
  <c r="T860"/>
  <c r="R860"/>
  <c r="P860"/>
  <c r="BI859"/>
  <c r="BH859"/>
  <c r="BG859"/>
  <c r="BF859"/>
  <c r="T859"/>
  <c r="R859"/>
  <c r="P859"/>
  <c r="BI858"/>
  <c r="BH858"/>
  <c r="BG858"/>
  <c r="BF858"/>
  <c r="T858"/>
  <c r="R858"/>
  <c r="P858"/>
  <c r="BI856"/>
  <c r="BH856"/>
  <c r="BG856"/>
  <c r="BF856"/>
  <c r="T856"/>
  <c r="R856"/>
  <c r="P856"/>
  <c r="BI854"/>
  <c r="BH854"/>
  <c r="BG854"/>
  <c r="BF854"/>
  <c r="T854"/>
  <c r="R854"/>
  <c r="P854"/>
  <c r="BI853"/>
  <c r="BH853"/>
  <c r="BG853"/>
  <c r="BF853"/>
  <c r="T853"/>
  <c r="R853"/>
  <c r="P853"/>
  <c r="BI851"/>
  <c r="BH851"/>
  <c r="BG851"/>
  <c r="BF851"/>
  <c r="T851"/>
  <c r="R851"/>
  <c r="P851"/>
  <c r="BI850"/>
  <c r="BH850"/>
  <c r="BG850"/>
  <c r="BF850"/>
  <c r="T850"/>
  <c r="R850"/>
  <c r="P850"/>
  <c r="BI847"/>
  <c r="BH847"/>
  <c r="BG847"/>
  <c r="BF847"/>
  <c r="T847"/>
  <c r="R847"/>
  <c r="P847"/>
  <c r="BI845"/>
  <c r="BH845"/>
  <c r="BG845"/>
  <c r="BF845"/>
  <c r="T845"/>
  <c r="R845"/>
  <c r="P845"/>
  <c r="BI841"/>
  <c r="BH841"/>
  <c r="BG841"/>
  <c r="BF841"/>
  <c r="T841"/>
  <c r="R841"/>
  <c r="P841"/>
  <c r="BI838"/>
  <c r="BH838"/>
  <c r="BG838"/>
  <c r="BF838"/>
  <c r="T838"/>
  <c r="R838"/>
  <c r="P838"/>
  <c r="BI836"/>
  <c r="BH836"/>
  <c r="BG836"/>
  <c r="BF836"/>
  <c r="T836"/>
  <c r="R836"/>
  <c r="P836"/>
  <c r="BI833"/>
  <c r="BH833"/>
  <c r="BG833"/>
  <c r="BF833"/>
  <c r="T833"/>
  <c r="R833"/>
  <c r="P833"/>
  <c r="BI830"/>
  <c r="BH830"/>
  <c r="BG830"/>
  <c r="BF830"/>
  <c r="T830"/>
  <c r="T829"/>
  <c r="R830"/>
  <c r="R829"/>
  <c r="P830"/>
  <c r="P829"/>
  <c r="J105"/>
  <c r="BI827"/>
  <c r="BH827"/>
  <c r="BG827"/>
  <c r="BF827"/>
  <c r="T827"/>
  <c r="R827"/>
  <c r="P827"/>
  <c r="BI826"/>
  <c r="BH826"/>
  <c r="BG826"/>
  <c r="BF826"/>
  <c r="T826"/>
  <c r="R826"/>
  <c r="P826"/>
  <c r="BI823"/>
  <c r="BH823"/>
  <c r="BG823"/>
  <c r="BF823"/>
  <c r="T823"/>
  <c r="R823"/>
  <c r="P823"/>
  <c r="BI820"/>
  <c r="BH820"/>
  <c r="BG820"/>
  <c r="BF820"/>
  <c r="T820"/>
  <c r="R820"/>
  <c r="P820"/>
  <c r="BI817"/>
  <c r="BH817"/>
  <c r="BG817"/>
  <c r="BF817"/>
  <c r="T817"/>
  <c r="R817"/>
  <c r="P817"/>
  <c r="BI816"/>
  <c r="BH816"/>
  <c r="BG816"/>
  <c r="BF816"/>
  <c r="T816"/>
  <c r="R816"/>
  <c r="P816"/>
  <c r="BI815"/>
  <c r="BH815"/>
  <c r="BG815"/>
  <c r="BF815"/>
  <c r="T815"/>
  <c r="R815"/>
  <c r="P815"/>
  <c r="BI814"/>
  <c r="BH814"/>
  <c r="BG814"/>
  <c r="BF814"/>
  <c r="T814"/>
  <c r="R814"/>
  <c r="P814"/>
  <c r="BI813"/>
  <c r="BH813"/>
  <c r="BG813"/>
  <c r="BF813"/>
  <c r="T813"/>
  <c r="R813"/>
  <c r="P813"/>
  <c r="BI812"/>
  <c r="BH812"/>
  <c r="BG812"/>
  <c r="BF812"/>
  <c r="T812"/>
  <c r="R812"/>
  <c r="P812"/>
  <c r="BI751"/>
  <c r="BH751"/>
  <c r="BG751"/>
  <c r="BF751"/>
  <c r="T751"/>
  <c r="R751"/>
  <c r="P751"/>
  <c r="BI410"/>
  <c r="BH410"/>
  <c r="BG410"/>
  <c r="BF410"/>
  <c r="T410"/>
  <c r="R410"/>
  <c r="P410"/>
  <c r="BI263"/>
  <c r="BH263"/>
  <c r="BG263"/>
  <c r="BF263"/>
  <c r="T263"/>
  <c r="R263"/>
  <c r="P263"/>
  <c r="BI259"/>
  <c r="BH259"/>
  <c r="BG259"/>
  <c r="BF259"/>
  <c r="T259"/>
  <c r="R259"/>
  <c r="P259"/>
  <c r="BI251"/>
  <c r="BH251"/>
  <c r="BG251"/>
  <c r="BF251"/>
  <c r="T251"/>
  <c r="R251"/>
  <c r="P251"/>
  <c r="BI246"/>
  <c r="BH246"/>
  <c r="BG246"/>
  <c r="BF246"/>
  <c r="T246"/>
  <c r="R246"/>
  <c r="P246"/>
  <c r="BI237"/>
  <c r="BH237"/>
  <c r="BG237"/>
  <c r="BF237"/>
  <c r="T237"/>
  <c r="R237"/>
  <c r="P237"/>
  <c r="BI229"/>
  <c r="BH229"/>
  <c r="BG229"/>
  <c r="BF229"/>
  <c r="T229"/>
  <c r="R229"/>
  <c r="P229"/>
  <c r="BI215"/>
  <c r="BH215"/>
  <c r="BG215"/>
  <c r="BF215"/>
  <c r="T215"/>
  <c r="R215"/>
  <c r="P215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R173"/>
  <c r="P173"/>
  <c r="BI167"/>
  <c r="BH167"/>
  <c r="BG167"/>
  <c r="BF167"/>
  <c r="T167"/>
  <c r="R167"/>
  <c r="P167"/>
  <c r="BI163"/>
  <c r="BH163"/>
  <c r="BG163"/>
  <c r="BF163"/>
  <c r="T163"/>
  <c r="R163"/>
  <c r="P163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J137"/>
  <c r="F137"/>
  <c r="F135"/>
  <c r="E133"/>
  <c r="J95"/>
  <c r="F95"/>
  <c r="F93"/>
  <c r="E91"/>
  <c r="J28"/>
  <c r="E28"/>
  <c r="J96"/>
  <c r="J27"/>
  <c r="J22"/>
  <c r="E22"/>
  <c r="F138"/>
  <c r="J21"/>
  <c r="J16"/>
  <c r="J93"/>
  <c r="E7"/>
  <c r="E127"/>
  <c i="2" r="T848"/>
  <c r="R848"/>
  <c r="P848"/>
  <c r="BK848"/>
  <c r="J848"/>
  <c r="J118"/>
  <c r="J41"/>
  <c r="J40"/>
  <c i="1" r="AY97"/>
  <c i="2" r="J39"/>
  <c i="1" r="AX97"/>
  <c i="2" r="BI1069"/>
  <c r="BH1069"/>
  <c r="BG1069"/>
  <c r="BF1069"/>
  <c r="T1069"/>
  <c r="T1068"/>
  <c r="R1069"/>
  <c r="R1068"/>
  <c r="P1069"/>
  <c r="P1068"/>
  <c r="BI981"/>
  <c r="BH981"/>
  <c r="BG981"/>
  <c r="BF981"/>
  <c r="T981"/>
  <c r="T893"/>
  <c r="R981"/>
  <c r="R893"/>
  <c r="P981"/>
  <c r="P893"/>
  <c r="BI894"/>
  <c r="BH894"/>
  <c r="BG894"/>
  <c r="BF894"/>
  <c r="T894"/>
  <c r="R894"/>
  <c r="P894"/>
  <c r="BI849"/>
  <c r="BH849"/>
  <c r="BG849"/>
  <c r="BF849"/>
  <c r="T849"/>
  <c r="R849"/>
  <c r="P849"/>
  <c r="BI835"/>
  <c r="BH835"/>
  <c r="BG835"/>
  <c r="BF835"/>
  <c r="T835"/>
  <c r="R835"/>
  <c r="P835"/>
  <c r="P818"/>
  <c r="BI819"/>
  <c r="BH819"/>
  <c r="BG819"/>
  <c r="BF819"/>
  <c r="T819"/>
  <c r="R819"/>
  <c r="P819"/>
  <c r="BI817"/>
  <c r="BH817"/>
  <c r="BG817"/>
  <c r="BF817"/>
  <c r="T817"/>
  <c r="T816"/>
  <c r="R817"/>
  <c r="R816"/>
  <c r="P817"/>
  <c r="P816"/>
  <c r="BI815"/>
  <c r="BH815"/>
  <c r="BG815"/>
  <c r="BF815"/>
  <c r="T815"/>
  <c r="R815"/>
  <c r="P815"/>
  <c r="BI814"/>
  <c r="BH814"/>
  <c r="BG814"/>
  <c r="BF814"/>
  <c r="T814"/>
  <c r="R814"/>
  <c r="P814"/>
  <c r="BI813"/>
  <c r="BH813"/>
  <c r="BG813"/>
  <c r="BF813"/>
  <c r="T813"/>
  <c r="R813"/>
  <c r="P813"/>
  <c r="BI811"/>
  <c r="BH811"/>
  <c r="BG811"/>
  <c r="BF811"/>
  <c r="T811"/>
  <c r="R811"/>
  <c r="P811"/>
  <c r="BI810"/>
  <c r="BH810"/>
  <c r="BG810"/>
  <c r="BF810"/>
  <c r="T810"/>
  <c r="R810"/>
  <c r="P810"/>
  <c r="BI809"/>
  <c r="BH809"/>
  <c r="BG809"/>
  <c r="BF809"/>
  <c r="T809"/>
  <c r="R809"/>
  <c r="P809"/>
  <c r="BI808"/>
  <c r="BH808"/>
  <c r="BG808"/>
  <c r="BF808"/>
  <c r="T808"/>
  <c r="R808"/>
  <c r="P808"/>
  <c r="BI806"/>
  <c r="BH806"/>
  <c r="BG806"/>
  <c r="BF806"/>
  <c r="T806"/>
  <c r="T805"/>
  <c r="R806"/>
  <c r="R805"/>
  <c r="P806"/>
  <c r="P805"/>
  <c r="BI804"/>
  <c r="BH804"/>
  <c r="BG804"/>
  <c r="BF804"/>
  <c r="T804"/>
  <c r="T803"/>
  <c r="R804"/>
  <c r="R803"/>
  <c r="P804"/>
  <c r="P803"/>
  <c r="BI802"/>
  <c r="BH802"/>
  <c r="BG802"/>
  <c r="BF802"/>
  <c r="T802"/>
  <c r="T801"/>
  <c r="R802"/>
  <c r="R801"/>
  <c r="P802"/>
  <c r="P801"/>
  <c r="BI800"/>
  <c r="BH800"/>
  <c r="BG800"/>
  <c r="BF800"/>
  <c r="T800"/>
  <c r="T799"/>
  <c r="R800"/>
  <c r="R799"/>
  <c r="P800"/>
  <c r="P799"/>
  <c r="BI798"/>
  <c r="BH798"/>
  <c r="BG798"/>
  <c r="BF798"/>
  <c r="T798"/>
  <c r="T797"/>
  <c r="R798"/>
  <c r="R797"/>
  <c r="P798"/>
  <c r="P797"/>
  <c r="BI796"/>
  <c r="BH796"/>
  <c r="BG796"/>
  <c r="BF796"/>
  <c r="T796"/>
  <c r="T795"/>
  <c r="R796"/>
  <c r="R795"/>
  <c r="P796"/>
  <c r="P795"/>
  <c r="BI793"/>
  <c r="BH793"/>
  <c r="BG793"/>
  <c r="BF793"/>
  <c r="T793"/>
  <c r="T792"/>
  <c r="R793"/>
  <c r="R792"/>
  <c r="P793"/>
  <c r="P792"/>
  <c r="BI789"/>
  <c r="BH789"/>
  <c r="BG789"/>
  <c r="BF789"/>
  <c r="T789"/>
  <c r="T788"/>
  <c r="R789"/>
  <c r="R788"/>
  <c r="P789"/>
  <c r="P788"/>
  <c r="BI786"/>
  <c r="BH786"/>
  <c r="BG786"/>
  <c r="BF786"/>
  <c r="T786"/>
  <c r="R786"/>
  <c r="P786"/>
  <c r="BI783"/>
  <c r="BH783"/>
  <c r="BG783"/>
  <c r="BF783"/>
  <c r="T783"/>
  <c r="R783"/>
  <c r="P783"/>
  <c r="BI780"/>
  <c r="BH780"/>
  <c r="BG780"/>
  <c r="BF780"/>
  <c r="T780"/>
  <c r="R780"/>
  <c r="P780"/>
  <c r="BI777"/>
  <c r="BH777"/>
  <c r="BG777"/>
  <c r="BF777"/>
  <c r="T777"/>
  <c r="R777"/>
  <c r="P777"/>
  <c r="BI775"/>
  <c r="BH775"/>
  <c r="BG775"/>
  <c r="BF775"/>
  <c r="T775"/>
  <c r="R775"/>
  <c r="P775"/>
  <c r="BI773"/>
  <c r="BH773"/>
  <c r="BG773"/>
  <c r="BF773"/>
  <c r="T773"/>
  <c r="R773"/>
  <c r="P773"/>
  <c r="BI770"/>
  <c r="BH770"/>
  <c r="BG770"/>
  <c r="BF770"/>
  <c r="T770"/>
  <c r="R770"/>
  <c r="P770"/>
  <c r="BI767"/>
  <c r="BH767"/>
  <c r="BG767"/>
  <c r="BF767"/>
  <c r="T767"/>
  <c r="R767"/>
  <c r="P767"/>
  <c r="BI765"/>
  <c r="BH765"/>
  <c r="BG765"/>
  <c r="BF765"/>
  <c r="T765"/>
  <c r="R765"/>
  <c r="P765"/>
  <c r="BI764"/>
  <c r="BH764"/>
  <c r="BG764"/>
  <c r="BF764"/>
  <c r="T764"/>
  <c r="R764"/>
  <c r="P764"/>
  <c r="BI761"/>
  <c r="BH761"/>
  <c r="BG761"/>
  <c r="BF761"/>
  <c r="T761"/>
  <c r="R761"/>
  <c r="P761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29"/>
  <c r="BH229"/>
  <c r="BG229"/>
  <c r="BF229"/>
  <c r="T229"/>
  <c r="R229"/>
  <c r="P229"/>
  <c r="BI213"/>
  <c r="BH213"/>
  <c r="BG213"/>
  <c r="BF213"/>
  <c r="T213"/>
  <c r="R213"/>
  <c r="P213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J140"/>
  <c r="F140"/>
  <c r="F138"/>
  <c r="E136"/>
  <c r="J95"/>
  <c r="F95"/>
  <c r="F93"/>
  <c r="E91"/>
  <c r="J28"/>
  <c r="E28"/>
  <c r="J141"/>
  <c r="J27"/>
  <c r="J22"/>
  <c r="E22"/>
  <c r="F141"/>
  <c r="J21"/>
  <c r="J16"/>
  <c r="J138"/>
  <c r="E7"/>
  <c r="E85"/>
  <c i="1" r="L90"/>
  <c r="AM90"/>
  <c r="AM89"/>
  <c r="L89"/>
  <c r="AM87"/>
  <c r="L87"/>
  <c r="L85"/>
  <c r="L84"/>
  <c i="3" r="J954"/>
  <c r="J927"/>
  <c r="BK912"/>
  <c r="J890"/>
  <c r="J866"/>
  <c r="BK237"/>
  <c r="BK1110"/>
  <c r="BK1126"/>
  <c r="J978"/>
  <c r="BK956"/>
  <c r="BK946"/>
  <c r="BK923"/>
  <c r="BK906"/>
  <c r="BK887"/>
  <c r="BK875"/>
  <c r="BK862"/>
  <c r="J820"/>
  <c r="BK215"/>
  <c r="BK1133"/>
  <c r="J989"/>
  <c r="BK1117"/>
  <c r="J981"/>
  <c r="BK915"/>
  <c r="BK902"/>
  <c r="BK868"/>
  <c r="BK751"/>
  <c r="J901"/>
  <c r="BK858"/>
  <c r="J195"/>
  <c r="J263"/>
  <c r="J874"/>
  <c r="BK157"/>
  <c i="4" r="BK237"/>
  <c r="J231"/>
  <c r="BK227"/>
  <c r="BK213"/>
  <c r="BK199"/>
  <c r="BK184"/>
  <c r="BK170"/>
  <c r="BK155"/>
  <c r="J138"/>
  <c r="J199"/>
  <c r="BK172"/>
  <c r="BK217"/>
  <c r="J205"/>
  <c r="J184"/>
  <c r="BK174"/>
  <c r="BK156"/>
  <c r="BK131"/>
  <c r="BK200"/>
  <c r="J170"/>
  <c r="J150"/>
  <c r="J192"/>
  <c r="J162"/>
  <c i="5" r="J170"/>
  <c r="BK161"/>
  <c i="6" r="BK430"/>
  <c r="BK413"/>
  <c r="BK399"/>
  <c r="J366"/>
  <c r="BK316"/>
  <c r="J284"/>
  <c r="J234"/>
  <c r="BK211"/>
  <c r="J165"/>
  <c r="BK419"/>
  <c r="BK401"/>
  <c r="J365"/>
  <c r="BK337"/>
  <c r="BK321"/>
  <c r="BK295"/>
  <c r="J260"/>
  <c r="J217"/>
  <c r="BK185"/>
  <c r="J155"/>
  <c r="BK397"/>
  <c r="J261"/>
  <c r="J436"/>
  <c r="BK329"/>
  <c r="J242"/>
  <c r="BK145"/>
  <c r="J410"/>
  <c r="BK357"/>
  <c r="J291"/>
  <c r="BK426"/>
  <c r="BK335"/>
  <c r="BK239"/>
  <c r="J430"/>
  <c r="BK390"/>
  <c r="J181"/>
  <c r="J143"/>
  <c r="BK327"/>
  <c r="BK220"/>
  <c r="J157"/>
  <c r="BK309"/>
  <c r="BK262"/>
  <c r="J215"/>
  <c r="J350"/>
  <c r="J329"/>
  <c r="J292"/>
  <c r="J252"/>
  <c i="7" r="BK206"/>
  <c r="J190"/>
  <c r="BK175"/>
  <c r="BK151"/>
  <c r="J218"/>
  <c r="BK141"/>
  <c r="J133"/>
  <c i="8" r="BK186"/>
  <c r="BK177"/>
  <c r="J165"/>
  <c r="J148"/>
  <c r="BK133"/>
  <c r="BK183"/>
  <c r="BK165"/>
  <c r="BK138"/>
  <c r="J161"/>
  <c r="BK170"/>
  <c r="BK149"/>
  <c r="BK141"/>
  <c r="J135"/>
  <c i="9" r="BK128"/>
  <c i="10" r="J132"/>
  <c r="J128"/>
  <c i="11" r="J127"/>
  <c i="12" r="BK127"/>
  <c i="13" r="J133"/>
  <c r="J138"/>
  <c i="14" r="BK155"/>
  <c r="BK144"/>
  <c r="J131"/>
  <c r="BK152"/>
  <c i="15" r="J153"/>
  <c r="BK176"/>
  <c r="BK131"/>
  <c r="J178"/>
  <c r="BK177"/>
  <c r="J165"/>
  <c i="16" r="J145"/>
  <c r="BK155"/>
  <c r="BK135"/>
  <c r="BK158"/>
  <c i="18" r="BK180"/>
  <c r="J163"/>
  <c r="J147"/>
  <c r="J127"/>
  <c r="J180"/>
  <c r="J161"/>
  <c r="BK150"/>
  <c r="J135"/>
  <c r="BK129"/>
  <c r="BK167"/>
  <c r="BK188"/>
  <c r="J167"/>
  <c r="BK146"/>
  <c i="19" r="BK150"/>
  <c r="J142"/>
  <c r="BK135"/>
  <c r="BK127"/>
  <c r="J150"/>
  <c r="J138"/>
  <c r="BK134"/>
  <c r="BK142"/>
  <c i="20" r="BK176"/>
  <c r="BK163"/>
  <c r="BK145"/>
  <c r="J133"/>
  <c r="BK172"/>
  <c r="J150"/>
  <c r="J171"/>
  <c r="J161"/>
  <c r="J134"/>
  <c i="21" r="J160"/>
  <c r="J155"/>
  <c i="23" r="J248"/>
  <c r="J204"/>
  <c r="BK170"/>
  <c r="J135"/>
  <c r="J222"/>
  <c r="J184"/>
  <c r="J239"/>
  <c i="24" r="BK214"/>
  <c r="J195"/>
  <c r="BK178"/>
  <c r="J217"/>
  <c r="J199"/>
  <c r="J157"/>
  <c r="J175"/>
  <c i="25" r="BK418"/>
  <c r="BK398"/>
  <c r="BK386"/>
  <c r="J369"/>
  <c r="BK349"/>
  <c r="BK329"/>
  <c r="BK273"/>
  <c r="BK250"/>
  <c r="J219"/>
  <c r="BK158"/>
  <c r="J395"/>
  <c r="BK372"/>
  <c r="BK355"/>
  <c r="BK328"/>
  <c r="J315"/>
  <c r="J286"/>
  <c r="BK272"/>
  <c r="J254"/>
  <c r="J223"/>
  <c r="BK171"/>
  <c r="BK380"/>
  <c r="J323"/>
  <c r="J274"/>
  <c r="J246"/>
  <c r="BK389"/>
  <c r="J355"/>
  <c r="BK303"/>
  <c r="J251"/>
  <c r="J388"/>
  <c r="BK319"/>
  <c r="BK266"/>
  <c r="J175"/>
  <c r="J147"/>
  <c i="26" r="BK198"/>
  <c r="J187"/>
  <c r="BK176"/>
  <c r="BK163"/>
  <c r="BK159"/>
  <c r="J140"/>
  <c i="27" r="J156"/>
  <c r="J143"/>
  <c r="J131"/>
  <c r="BK149"/>
  <c r="J163"/>
  <c r="BK146"/>
  <c r="BK153"/>
  <c r="BK134"/>
  <c i="28" r="J385"/>
  <c r="J376"/>
  <c r="BK357"/>
  <c r="J340"/>
  <c r="BK325"/>
  <c r="J302"/>
  <c r="BK292"/>
  <c r="J274"/>
  <c r="J259"/>
  <c r="BK178"/>
  <c r="J155"/>
  <c r="BK396"/>
  <c r="J378"/>
  <c r="J363"/>
  <c r="BK268"/>
  <c r="BK256"/>
  <c r="J243"/>
  <c r="J389"/>
  <c r="J347"/>
  <c r="J312"/>
  <c r="J169"/>
  <c r="J275"/>
  <c r="J239"/>
  <c r="BK231"/>
  <c r="BK215"/>
  <c r="BK200"/>
  <c r="J170"/>
  <c r="BK147"/>
  <c r="J232"/>
  <c r="BK219"/>
  <c r="J203"/>
  <c r="J188"/>
  <c i="29" r="J181"/>
  <c r="BK170"/>
  <c r="J155"/>
  <c r="J144"/>
  <c r="BK193"/>
  <c r="BK182"/>
  <c r="J172"/>
  <c r="J154"/>
  <c r="J137"/>
  <c r="J150"/>
  <c r="J131"/>
  <c r="BK160"/>
  <c i="30" r="J245"/>
  <c r="BK200"/>
  <c r="BK156"/>
  <c r="BK240"/>
  <c r="J224"/>
  <c r="BK194"/>
  <c r="J178"/>
  <c r="BK160"/>
  <c r="J150"/>
  <c r="BK132"/>
  <c r="BK233"/>
  <c r="J218"/>
  <c r="BK206"/>
  <c r="J183"/>
  <c r="J169"/>
  <c r="BK148"/>
  <c r="J129"/>
  <c r="BK224"/>
  <c r="BK191"/>
  <c r="J137"/>
  <c r="BK207"/>
  <c r="BK178"/>
  <c r="BK150"/>
  <c i="31" r="BK132"/>
  <c r="BK129"/>
  <c i="32" r="J132"/>
  <c i="33" r="BK131"/>
  <c r="J128"/>
  <c i="35" r="J132"/>
  <c r="BK132"/>
  <c i="36" r="J142"/>
  <c r="J150"/>
  <c r="BK154"/>
  <c r="BK143"/>
  <c r="BK149"/>
  <c r="BK132"/>
  <c i="37" r="BK146"/>
  <c r="BK149"/>
  <c r="BK141"/>
  <c r="J131"/>
  <c r="J144"/>
  <c r="BK130"/>
  <c i="38" r="BK151"/>
  <c r="J137"/>
  <c r="BK154"/>
  <c r="J141"/>
  <c r="J140"/>
  <c r="BK127"/>
  <c i="40" r="J142"/>
  <c r="J132"/>
  <c r="J179"/>
  <c r="BK171"/>
  <c r="BK159"/>
  <c r="BK137"/>
  <c r="BK175"/>
  <c r="BK142"/>
  <c r="BK150"/>
  <c r="J145"/>
  <c i="41" r="J163"/>
  <c r="BK158"/>
  <c r="J152"/>
  <c r="J143"/>
  <c r="J134"/>
  <c r="J160"/>
  <c r="BK145"/>
  <c r="J129"/>
  <c r="BK132"/>
  <c i="42" r="BK171"/>
  <c r="BK157"/>
  <c r="J147"/>
  <c r="BK179"/>
  <c r="BK169"/>
  <c r="J149"/>
  <c r="J151"/>
  <c i="45" r="BK128"/>
  <c i="2" r="J38"/>
  <c i="3" r="J1141"/>
  <c r="BK1130"/>
  <c r="BK1125"/>
  <c r="BK1116"/>
  <c r="BK1111"/>
  <c r="J992"/>
  <c r="BK983"/>
  <c r="J979"/>
  <c r="J972"/>
  <c r="J963"/>
  <c r="J961"/>
  <c r="J956"/>
  <c r="BK948"/>
  <c r="BK943"/>
  <c r="J925"/>
  <c r="BK913"/>
  <c r="J909"/>
  <c r="BK895"/>
  <c r="BK880"/>
  <c r="BK871"/>
  <c r="BK841"/>
  <c r="BK826"/>
  <c r="J410"/>
  <c r="J184"/>
  <c r="BK163"/>
  <c r="BK1118"/>
  <c r="J841"/>
  <c r="BK817"/>
  <c r="J246"/>
  <c r="J201"/>
  <c r="J144"/>
  <c r="J1139"/>
  <c r="BK1122"/>
  <c r="J993"/>
  <c r="BK974"/>
  <c r="BK1134"/>
  <c r="BK1129"/>
  <c r="J1115"/>
  <c r="J990"/>
  <c r="BK979"/>
  <c r="BK964"/>
  <c r="J912"/>
  <c r="BK900"/>
  <c r="J869"/>
  <c r="BK861"/>
  <c r="BK251"/>
  <c r="BK927"/>
  <c r="J906"/>
  <c r="J892"/>
  <c r="BK881"/>
  <c r="BK856"/>
  <c r="J814"/>
  <c r="BK897"/>
  <c r="J883"/>
  <c r="J860"/>
  <c r="J751"/>
  <c r="BK201"/>
  <c r="BK885"/>
  <c r="J859"/>
  <c i="4" r="J241"/>
  <c r="BK235"/>
  <c r="BK236"/>
  <c r="BK232"/>
  <c r="J230"/>
  <c r="BK226"/>
  <c r="BK222"/>
  <c r="J215"/>
  <c r="BK205"/>
  <c r="BK189"/>
  <c r="J187"/>
  <c r="J178"/>
  <c r="BK175"/>
  <c r="BK154"/>
  <c r="J147"/>
  <c r="J140"/>
  <c r="J133"/>
  <c r="J221"/>
  <c r="J201"/>
  <c r="J190"/>
  <c r="J144"/>
  <c r="J222"/>
  <c r="J213"/>
  <c r="BK209"/>
  <c r="J203"/>
  <c r="J196"/>
  <c r="BK181"/>
  <c r="J175"/>
  <c r="J173"/>
  <c r="J161"/>
  <c r="J157"/>
  <c r="BK148"/>
  <c r="BK144"/>
  <c r="BK133"/>
  <c r="BK215"/>
  <c r="BK202"/>
  <c r="BK178"/>
  <c r="BK173"/>
  <c r="BK160"/>
  <c r="BK152"/>
  <c r="J141"/>
  <c r="BK204"/>
  <c r="J188"/>
  <c r="BK171"/>
  <c r="J151"/>
  <c r="J142"/>
  <c i="5" r="J163"/>
  <c r="BK158"/>
  <c r="J150"/>
  <c r="BK145"/>
  <c r="BK137"/>
  <c r="J133"/>
  <c r="BK128"/>
  <c r="BK172"/>
  <c r="BK169"/>
  <c r="BK159"/>
  <c r="J155"/>
  <c r="J149"/>
  <c r="BK146"/>
  <c r="J142"/>
  <c r="J137"/>
  <c r="J128"/>
  <c r="BK154"/>
  <c r="J151"/>
  <c r="BK136"/>
  <c i="6" r="BK440"/>
  <c r="J435"/>
  <c r="J429"/>
  <c r="J419"/>
  <c r="BK412"/>
  <c r="J407"/>
  <c r="J402"/>
  <c r="BK392"/>
  <c r="BK376"/>
  <c r="BK359"/>
  <c r="J351"/>
  <c r="BK330"/>
  <c r="BK323"/>
  <c r="J304"/>
  <c r="J282"/>
  <c r="J245"/>
  <c r="J233"/>
  <c r="J205"/>
  <c r="J164"/>
  <c r="J149"/>
  <c r="BK420"/>
  <c r="J417"/>
  <c r="BK406"/>
  <c r="BK394"/>
  <c r="J371"/>
  <c r="BK358"/>
  <c r="J345"/>
  <c r="BK326"/>
  <c r="J316"/>
  <c r="BK303"/>
  <c r="J283"/>
  <c r="J262"/>
  <c r="BK240"/>
  <c r="BK233"/>
  <c r="J204"/>
  <c r="J191"/>
  <c r="J178"/>
  <c r="BK163"/>
  <c r="J154"/>
  <c r="BK444"/>
  <c r="BK435"/>
  <c r="J398"/>
  <c r="BK387"/>
  <c r="BK331"/>
  <c r="J249"/>
  <c r="J214"/>
  <c r="BK140"/>
  <c r="J427"/>
  <c r="J307"/>
  <c r="BK243"/>
  <c r="BK191"/>
  <c r="BK166"/>
  <c r="J434"/>
  <c r="J390"/>
  <c r="BK383"/>
  <c r="J373"/>
  <c r="BK351"/>
  <c r="J340"/>
  <c r="BK296"/>
  <c r="J246"/>
  <c r="BK225"/>
  <c r="J431"/>
  <c r="J423"/>
  <c r="BK363"/>
  <c r="BK297"/>
  <c r="J213"/>
  <c r="J145"/>
  <c r="BK422"/>
  <c r="J404"/>
  <c r="J391"/>
  <c r="BK283"/>
  <c r="J170"/>
  <c r="J161"/>
  <c r="J395"/>
  <c r="BK361"/>
  <c r="J322"/>
  <c r="J272"/>
  <c r="BK215"/>
  <c r="BK371"/>
  <c r="BK319"/>
  <c r="J303"/>
  <c r="BK299"/>
  <c r="BK265"/>
  <c r="J254"/>
  <c r="J187"/>
  <c r="BK372"/>
  <c r="J355"/>
  <c r="J328"/>
  <c r="J296"/>
  <c r="BK290"/>
  <c r="J276"/>
  <c r="J268"/>
  <c r="J265"/>
  <c r="BK263"/>
  <c r="BK257"/>
  <c r="BK254"/>
  <c r="J248"/>
  <c r="BK223"/>
  <c r="BK205"/>
  <c r="BK197"/>
  <c r="BK195"/>
  <c r="J186"/>
  <c r="J179"/>
  <c r="J163"/>
  <c r="BK160"/>
  <c r="BK151"/>
  <c r="J148"/>
  <c r="J326"/>
  <c r="J312"/>
  <c r="BK289"/>
  <c r="J256"/>
  <c r="J251"/>
  <c r="BK248"/>
  <c r="J231"/>
  <c r="BK172"/>
  <c r="J167"/>
  <c r="J151"/>
  <c i="7" r="J235"/>
  <c r="J232"/>
  <c r="BK229"/>
  <c r="BK227"/>
  <c r="BK223"/>
  <c r="J221"/>
  <c r="BK210"/>
  <c r="J205"/>
  <c r="J195"/>
  <c r="J187"/>
  <c r="BK176"/>
  <c r="J173"/>
  <c r="J155"/>
  <c r="BK135"/>
  <c r="J209"/>
  <c r="BK165"/>
  <c r="J177"/>
  <c r="BK152"/>
  <c r="J161"/>
  <c r="J131"/>
  <c i="8" r="BK192"/>
  <c r="BK184"/>
  <c r="BK175"/>
  <c r="BK163"/>
  <c r="BK152"/>
  <c r="J137"/>
  <c r="J179"/>
  <c r="J145"/>
  <c r="J168"/>
  <c r="J140"/>
  <c r="BK169"/>
  <c r="J152"/>
  <c r="J151"/>
  <c r="J131"/>
  <c i="9" r="J130"/>
  <c r="BK129"/>
  <c i="10" r="BK132"/>
  <c i="11" r="J132"/>
  <c r="BK127"/>
  <c i="12" r="J129"/>
  <c i="13" r="J134"/>
  <c r="J139"/>
  <c r="BK133"/>
  <c i="14" r="J152"/>
  <c r="BK142"/>
  <c r="J130"/>
  <c r="BK153"/>
  <c i="15" r="J145"/>
  <c r="BK170"/>
  <c r="BK146"/>
  <c r="J177"/>
  <c r="J157"/>
  <c r="J142"/>
  <c i="16" r="J150"/>
  <c r="BK156"/>
  <c r="J136"/>
  <c r="BK159"/>
  <c r="J149"/>
  <c r="J139"/>
  <c r="BK128"/>
  <c r="J156"/>
  <c i="17" r="BK128"/>
  <c i="18" r="BK192"/>
  <c r="BK178"/>
  <c r="J154"/>
  <c r="BK138"/>
  <c r="BK177"/>
  <c r="BK159"/>
  <c r="J151"/>
  <c r="BK133"/>
  <c r="J168"/>
  <c r="J134"/>
  <c r="J171"/>
  <c r="J172"/>
  <c r="J131"/>
  <c i="19" r="BK145"/>
  <c r="BK139"/>
  <c r="J131"/>
  <c r="BK152"/>
  <c r="BK147"/>
  <c r="J137"/>
  <c r="BK133"/>
  <c i="20" r="J183"/>
  <c r="J175"/>
  <c r="J164"/>
  <c r="J152"/>
  <c r="BK137"/>
  <c r="BK178"/>
  <c r="J151"/>
  <c r="J136"/>
  <c r="J143"/>
  <c r="BK152"/>
  <c i="21" r="BK143"/>
  <c r="BK140"/>
  <c i="22" r="J125"/>
  <c i="23" r="BK226"/>
  <c r="J195"/>
  <c r="BK158"/>
  <c r="J247"/>
  <c r="J210"/>
  <c r="BK178"/>
  <c r="BK145"/>
  <c i="24" r="BK217"/>
  <c r="BK198"/>
  <c r="BK191"/>
  <c r="BK175"/>
  <c r="BK212"/>
  <c r="BK200"/>
  <c r="BK163"/>
  <c r="BK157"/>
  <c i="25" r="J420"/>
  <c r="J408"/>
  <c r="BK392"/>
  <c r="J380"/>
  <c r="BK354"/>
  <c r="BK321"/>
  <c r="BK279"/>
  <c r="BK262"/>
  <c r="BK242"/>
  <c r="BK206"/>
  <c r="J414"/>
  <c r="J402"/>
  <c r="BK387"/>
  <c r="J261"/>
  <c r="BK248"/>
  <c r="J222"/>
  <c r="J173"/>
  <c r="J382"/>
  <c r="BK327"/>
  <c r="BK281"/>
  <c r="J242"/>
  <c r="J386"/>
  <c r="BK347"/>
  <c r="J270"/>
  <c r="J400"/>
  <c r="J309"/>
  <c r="J273"/>
  <c r="BK236"/>
  <c r="J220"/>
  <c i="26" r="BK201"/>
  <c r="J193"/>
  <c r="BK181"/>
  <c r="J167"/>
  <c r="BK150"/>
  <c r="J136"/>
  <c r="J195"/>
  <c r="J182"/>
  <c r="BK173"/>
  <c r="BK166"/>
  <c r="BK148"/>
  <c r="J134"/>
  <c r="J137"/>
  <c r="BK155"/>
  <c r="J138"/>
  <c i="27" r="J168"/>
  <c r="BK152"/>
  <c r="J138"/>
  <c r="J166"/>
  <c r="BK140"/>
  <c r="J170"/>
  <c r="BK131"/>
  <c r="BK136"/>
  <c i="28" r="J393"/>
  <c r="J377"/>
  <c r="BK361"/>
  <c r="J346"/>
  <c r="BK332"/>
  <c r="J315"/>
  <c r="J293"/>
  <c r="BK275"/>
  <c r="BK264"/>
  <c r="BK173"/>
  <c r="J148"/>
  <c r="BK398"/>
  <c r="BK371"/>
  <c r="J356"/>
  <c r="J345"/>
  <c r="BK323"/>
  <c r="BK309"/>
  <c r="BK289"/>
  <c r="BK276"/>
  <c r="BK265"/>
  <c r="J251"/>
  <c r="BK389"/>
  <c r="BK358"/>
  <c r="BK331"/>
  <c r="J291"/>
  <c r="J190"/>
  <c r="BK152"/>
  <c r="BK377"/>
  <c r="BK308"/>
  <c r="J165"/>
  <c r="BK204"/>
  <c r="J252"/>
  <c r="BK237"/>
  <c r="J225"/>
  <c r="J210"/>
  <c r="J183"/>
  <c r="BK159"/>
  <c r="J236"/>
  <c r="J229"/>
  <c r="BK210"/>
  <c r="BK202"/>
  <c r="J184"/>
  <c r="J204"/>
  <c r="BK224"/>
  <c r="BK148"/>
  <c r="J175"/>
  <c i="29" r="J192"/>
  <c r="BK178"/>
  <c r="J167"/>
  <c r="J157"/>
  <c r="BK147"/>
  <c r="J194"/>
  <c r="BK183"/>
  <c r="J168"/>
  <c r="J149"/>
  <c r="BK138"/>
  <c r="BK152"/>
  <c r="BK132"/>
  <c r="BK168"/>
  <c r="BK139"/>
  <c i="30" r="BK228"/>
  <c r="BK208"/>
  <c r="J161"/>
  <c r="BK127"/>
  <c r="BK230"/>
  <c r="BK204"/>
  <c r="BK189"/>
  <c r="J171"/>
  <c r="J158"/>
  <c r="BK144"/>
  <c r="J238"/>
  <c r="J220"/>
  <c r="BK203"/>
  <c r="BK188"/>
  <c r="BK171"/>
  <c r="J152"/>
  <c r="BK137"/>
  <c r="J244"/>
  <c r="J196"/>
  <c r="BK141"/>
  <c r="J216"/>
  <c r="J189"/>
  <c r="BK165"/>
  <c r="BK142"/>
  <c i="31" r="BK128"/>
  <c i="32" r="J127"/>
  <c r="BK127"/>
  <c i="33" r="BK127"/>
  <c i="34" r="BK127"/>
  <c i="35" r="J127"/>
  <c i="36" r="J141"/>
  <c r="J130"/>
  <c i="37" r="J143"/>
  <c r="BK150"/>
  <c r="J140"/>
  <c r="BK127"/>
  <c r="J145"/>
  <c i="38" r="BK157"/>
  <c r="BK149"/>
  <c r="J134"/>
  <c r="BK153"/>
  <c r="BK140"/>
  <c r="J132"/>
  <c r="BK145"/>
  <c i="39" r="J130"/>
  <c r="BK127"/>
  <c i="40" r="J174"/>
  <c r="J164"/>
  <c r="BK153"/>
  <c r="J144"/>
  <c r="J133"/>
  <c r="J177"/>
  <c r="J169"/>
  <c r="J158"/>
  <c r="J134"/>
  <c r="J127"/>
  <c r="J135"/>
  <c r="J141"/>
  <c r="BK147"/>
  <c i="41" r="BK162"/>
  <c r="BK156"/>
  <c r="BK150"/>
  <c r="BK139"/>
  <c r="J131"/>
  <c r="J157"/>
  <c r="J141"/>
  <c r="J155"/>
  <c r="J130"/>
  <c i="42" r="BK168"/>
  <c r="J154"/>
  <c r="J141"/>
  <c r="BK173"/>
  <c r="BK165"/>
  <c r="J146"/>
  <c r="BK154"/>
  <c r="J150"/>
  <c r="BK139"/>
  <c i="43" r="J129"/>
  <c i="44" r="J127"/>
  <c i="45" r="J134"/>
  <c r="J131"/>
  <c i="2" r="J981"/>
  <c r="BK810"/>
  <c r="BK804"/>
  <c r="J229"/>
  <c r="BK813"/>
  <c i="1" r="AS104"/>
  <c i="2" r="J773"/>
  <c r="J783"/>
  <c i="3" r="BK1151"/>
  <c r="BK1145"/>
  <c r="J1127"/>
  <c r="BK1105"/>
  <c r="J980"/>
  <c r="BK963"/>
  <c r="J955"/>
  <c r="BK941"/>
  <c r="J915"/>
  <c r="J891"/>
  <c r="BK851"/>
  <c r="BK815"/>
  <c r="BK147"/>
  <c r="BK968"/>
  <c r="J1131"/>
  <c r="J966"/>
  <c r="J948"/>
  <c r="BK929"/>
  <c r="J911"/>
  <c r="BK894"/>
  <c r="BK877"/>
  <c r="BK863"/>
  <c r="J836"/>
  <c r="J259"/>
  <c r="BK153"/>
  <c r="J1137"/>
  <c i="4" r="BK186"/>
  <c r="J165"/>
  <c r="J152"/>
  <c r="BK139"/>
  <c r="BK212"/>
  <c r="J145"/>
  <c r="BK211"/>
  <c r="J202"/>
  <c r="BK177"/>
  <c r="BK162"/>
  <c r="BK153"/>
  <c r="BK143"/>
  <c r="J212"/>
  <c r="J174"/>
  <c r="BK157"/>
  <c r="J139"/>
  <c r="J183"/>
  <c r="J156"/>
  <c r="BK136"/>
  <c i="5" r="BK168"/>
  <c r="J159"/>
  <c r="J146"/>
  <c r="J135"/>
  <c r="BK173"/>
  <c r="J166"/>
  <c r="BK157"/>
  <c r="J148"/>
  <c r="J134"/>
  <c r="J162"/>
  <c r="J129"/>
  <c i="6" r="BK437"/>
  <c r="BK423"/>
  <c r="J406"/>
  <c r="J381"/>
  <c r="J357"/>
  <c r="J321"/>
  <c r="J289"/>
  <c r="J241"/>
  <c r="BK216"/>
  <c r="J182"/>
  <c r="BK429"/>
  <c r="BK402"/>
  <c r="J368"/>
  <c r="BK350"/>
  <c r="J327"/>
  <c r="BK312"/>
  <c r="BK281"/>
  <c r="BK238"/>
  <c r="J200"/>
  <c r="BK168"/>
  <c r="J152"/>
  <c r="BK434"/>
  <c r="BK322"/>
  <c r="BK178"/>
  <c r="BK424"/>
  <c r="J314"/>
  <c r="BK241"/>
  <c r="BK169"/>
  <c r="J421"/>
  <c r="BK378"/>
  <c r="BK342"/>
  <c r="BK269"/>
  <c r="BK173"/>
  <c r="BK382"/>
  <c r="BK246"/>
  <c r="J140"/>
  <c r="BK393"/>
  <c r="J230"/>
  <c r="BK154"/>
  <c r="J331"/>
  <c r="J228"/>
  <c r="J201"/>
  <c r="J330"/>
  <c r="BK301"/>
  <c r="BK258"/>
  <c r="J374"/>
  <c r="BK344"/>
  <c r="J302"/>
  <c r="BK288"/>
  <c r="J257"/>
  <c i="7" r="J200"/>
  <c r="BK189"/>
  <c r="BK174"/>
  <c r="J144"/>
  <c r="BK221"/>
  <c r="J171"/>
  <c r="BK212"/>
  <c r="J175"/>
  <c r="BK153"/>
  <c r="J163"/>
  <c r="BK146"/>
  <c i="8" r="BK189"/>
  <c r="J182"/>
  <c r="BK171"/>
  <c r="J158"/>
  <c r="BK136"/>
  <c r="J189"/>
  <c r="J153"/>
  <c r="BK182"/>
  <c r="J160"/>
  <c r="BK179"/>
  <c r="BK151"/>
  <c r="J143"/>
  <c r="J127"/>
  <c i="9" r="J131"/>
  <c r="BK127"/>
  <c i="10" r="BK128"/>
  <c i="11" r="BK132"/>
  <c i="12" r="J127"/>
  <c i="13" r="BK137"/>
  <c r="J140"/>
  <c r="BK131"/>
  <c i="14" r="J148"/>
  <c r="BK137"/>
  <c r="J129"/>
  <c r="BK151"/>
  <c i="15" r="J184"/>
  <c r="J158"/>
  <c r="J185"/>
  <c r="BK180"/>
  <c r="J149"/>
  <c i="16" r="BK157"/>
  <c r="J158"/>
  <c r="BK139"/>
  <c r="J129"/>
  <c r="BK147"/>
  <c r="BK134"/>
  <c r="BK143"/>
  <c i="17" r="BK130"/>
  <c r="BK131"/>
  <c i="18" r="J183"/>
  <c r="BK171"/>
  <c r="BK152"/>
  <c r="BK135"/>
  <c r="BK186"/>
  <c r="BK168"/>
  <c r="BK154"/>
  <c r="J141"/>
  <c r="BK191"/>
  <c r="BK143"/>
  <c r="BK183"/>
  <c r="J157"/>
  <c r="BK141"/>
  <c i="19" r="BK148"/>
  <c r="BK138"/>
  <c r="BK130"/>
  <c r="BK153"/>
  <c r="J148"/>
  <c r="J135"/>
  <c r="BK144"/>
  <c i="20" r="BK184"/>
  <c r="BK169"/>
  <c r="BK156"/>
  <c r="BK134"/>
  <c r="BK170"/>
  <c r="BK149"/>
  <c r="BK160"/>
  <c r="BK150"/>
  <c r="J156"/>
  <c i="21" r="J159"/>
  <c r="J147"/>
  <c r="BK139"/>
  <c r="BK157"/>
  <c r="J148"/>
  <c r="BK132"/>
  <c i="22" r="BK128"/>
  <c i="23" r="J230"/>
  <c r="BK198"/>
  <c r="BK167"/>
  <c r="J245"/>
  <c r="J198"/>
  <c r="J167"/>
  <c r="J149"/>
  <c i="24" r="J200"/>
  <c r="BK185"/>
  <c r="BK155"/>
  <c r="BK173"/>
  <c r="J160"/>
  <c i="25" r="BK419"/>
  <c r="BK413"/>
  <c r="J396"/>
  <c r="BK381"/>
  <c r="J363"/>
  <c r="J328"/>
  <c r="J290"/>
  <c r="BK260"/>
  <c r="J226"/>
  <c r="J153"/>
  <c r="BK400"/>
  <c r="BK382"/>
  <c r="BK361"/>
  <c r="J340"/>
  <c r="J319"/>
  <c r="BK284"/>
  <c r="BK268"/>
  <c r="BK257"/>
  <c r="J237"/>
  <c r="BK210"/>
  <c r="BK412"/>
  <c r="J376"/>
  <c r="BK318"/>
  <c r="BK267"/>
  <c r="J212"/>
  <c r="BK368"/>
  <c r="BK315"/>
  <c r="BK259"/>
  <c r="BK397"/>
  <c r="J338"/>
  <c r="J278"/>
  <c r="J255"/>
  <c r="BK167"/>
  <c i="26" r="BK200"/>
  <c r="J189"/>
  <c r="BK172"/>
  <c r="BK157"/>
  <c r="BK140"/>
  <c r="BK194"/>
  <c r="BK186"/>
  <c r="J176"/>
  <c r="J168"/>
  <c r="BK151"/>
  <c r="BK133"/>
  <c r="BK139"/>
  <c r="BK156"/>
  <c r="J142"/>
  <c i="27" r="BK166"/>
  <c r="J164"/>
  <c r="J129"/>
  <c r="BK148"/>
  <c r="BK132"/>
  <c i="28" r="J314"/>
  <c r="BK296"/>
  <c r="J282"/>
  <c r="J262"/>
  <c r="BK184"/>
  <c r="BK162"/>
  <c r="J400"/>
  <c r="J380"/>
  <c r="J354"/>
  <c r="BK343"/>
  <c r="BK321"/>
  <c r="J311"/>
  <c r="BK290"/>
  <c r="J280"/>
  <c r="BK267"/>
  <c r="BK252"/>
  <c r="BK242"/>
  <c r="J370"/>
  <c r="BK320"/>
  <c r="BK288"/>
  <c r="J187"/>
  <c r="BK163"/>
  <c r="BK386"/>
  <c r="BK345"/>
  <c r="BK303"/>
  <c r="J166"/>
  <c r="J253"/>
  <c r="BK257"/>
  <c r="J238"/>
  <c r="J227"/>
  <c r="J211"/>
  <c r="BK191"/>
  <c r="BK164"/>
  <c r="J235"/>
  <c r="J223"/>
  <c r="J209"/>
  <c r="J196"/>
  <c r="BK172"/>
  <c r="J181"/>
  <c r="BK206"/>
  <c i="29" r="BK142"/>
  <c r="BK189"/>
  <c r="J180"/>
  <c r="J166"/>
  <c r="J148"/>
  <c r="J175"/>
  <c r="BK134"/>
  <c r="BK129"/>
  <c r="BK146"/>
  <c i="30" r="BK243"/>
  <c r="BK199"/>
  <c r="J142"/>
  <c r="BK242"/>
  <c r="J221"/>
  <c r="J202"/>
  <c r="BK183"/>
  <c r="J164"/>
  <c r="BK153"/>
  <c r="J127"/>
  <c r="J229"/>
  <c r="BK216"/>
  <c r="BK198"/>
  <c r="J176"/>
  <c r="J149"/>
  <c r="J132"/>
  <c r="J241"/>
  <c r="BK197"/>
  <c r="J159"/>
  <c r="BK225"/>
  <c r="BK192"/>
  <c r="BK164"/>
  <c r="J144"/>
  <c i="31" r="J127"/>
  <c i="32" r="BK130"/>
  <c i="33" r="J130"/>
  <c i="34" r="J129"/>
  <c r="J130"/>
  <c i="35" r="J133"/>
  <c i="36" r="BK151"/>
  <c i="37" r="BK147"/>
  <c r="J148"/>
  <c r="J137"/>
  <c r="J130"/>
  <c r="BK133"/>
  <c r="BK128"/>
  <c i="38" r="BK148"/>
  <c r="J135"/>
  <c r="J157"/>
  <c r="J149"/>
  <c r="BK128"/>
  <c r="BK137"/>
  <c i="39" r="J129"/>
  <c r="BK128"/>
  <c i="40" r="BK169"/>
  <c r="BK160"/>
  <c r="J149"/>
  <c r="BK141"/>
  <c r="J129"/>
  <c r="BK173"/>
  <c r="J167"/>
  <c r="J155"/>
  <c r="BK130"/>
  <c i="41" r="BK153"/>
  <c r="BK142"/>
  <c r="BK135"/>
  <c r="J164"/>
  <c r="J144"/>
  <c r="J128"/>
  <c r="J136"/>
  <c i="42" r="BK175"/>
  <c r="BK162"/>
  <c r="BK149"/>
  <c r="J177"/>
  <c r="BK167"/>
  <c r="BK152"/>
  <c r="J159"/>
  <c r="J168"/>
  <c r="J134"/>
  <c i="43" r="J130"/>
  <c i="44" r="J128"/>
  <c i="45" r="J128"/>
  <c i="1" r="AS119"/>
  <c i="2" r="J813"/>
  <c r="J809"/>
  <c r="J800"/>
  <c r="BK761"/>
  <c r="BK815"/>
  <c r="BK150"/>
  <c r="J798"/>
  <c r="J815"/>
  <c r="BK244"/>
  <c r="J150"/>
  <c r="J168"/>
  <c r="J780"/>
  <c i="3" r="J1150"/>
  <c r="J1140"/>
  <c r="J1126"/>
  <c r="BK1112"/>
  <c r="J986"/>
  <c r="BK966"/>
  <c r="J960"/>
  <c r="J951"/>
  <c r="J929"/>
  <c r="BK910"/>
  <c r="BK889"/>
  <c r="BK850"/>
  <c r="BK259"/>
  <c r="BK1128"/>
  <c r="BK1149"/>
  <c r="J1118"/>
  <c r="J964"/>
  <c r="J952"/>
  <c r="BK944"/>
  <c r="J920"/>
  <c r="BK905"/>
  <c r="J879"/>
  <c r="J871"/>
  <c r="BK853"/>
  <c r="J813"/>
  <c r="BK187"/>
  <c r="J1129"/>
  <c r="BK1140"/>
  <c r="BK1121"/>
  <c r="BK993"/>
  <c r="J971"/>
  <c r="J905"/>
  <c r="J877"/>
  <c r="BK178"/>
  <c r="BK899"/>
  <c r="BK873"/>
  <c r="BK190"/>
  <c r="J863"/>
  <c r="J847"/>
  <c r="J187"/>
  <c r="BK870"/>
  <c r="BK195"/>
  <c i="4" r="J237"/>
  <c r="BK231"/>
  <c r="J227"/>
  <c r="BK220"/>
  <c r="BK201"/>
  <c r="BK190"/>
  <c r="J176"/>
  <c r="BK161"/>
  <c r="J136"/>
  <c r="J194"/>
  <c r="J166"/>
  <c r="J143"/>
  <c r="BK185"/>
  <c r="BK164"/>
  <c i="5" r="J173"/>
  <c r="BK164"/>
  <c r="BK153"/>
  <c r="J139"/>
  <c r="BK129"/>
  <c r="BK167"/>
  <c r="J154"/>
  <c r="BK143"/>
  <c i="6" r="BK368"/>
  <c r="BK328"/>
  <c r="BK293"/>
  <c r="BK230"/>
  <c r="BK214"/>
  <c r="J162"/>
  <c r="BK427"/>
  <c r="BK386"/>
  <c r="BK170"/>
  <c r="BK366"/>
  <c r="BK275"/>
  <c r="BK146"/>
  <c r="J397"/>
  <c r="J356"/>
  <c r="J298"/>
  <c r="J202"/>
  <c r="J399"/>
  <c r="J318"/>
  <c r="BK188"/>
  <c r="J405"/>
  <c r="BK332"/>
  <c r="J175"/>
  <c r="J147"/>
  <c r="BK365"/>
  <c r="BK251"/>
  <c r="J210"/>
  <c r="J313"/>
  <c r="BK292"/>
  <c r="BK259"/>
  <c r="J168"/>
  <c r="BK349"/>
  <c r="J306"/>
  <c r="J285"/>
  <c r="BK253"/>
  <c i="7" r="J193"/>
  <c r="J184"/>
  <c r="BK194"/>
  <c r="BK187"/>
  <c r="BK184"/>
  <c r="BK180"/>
  <c r="J174"/>
  <c r="J169"/>
  <c r="BK161"/>
  <c r="J158"/>
  <c r="BK150"/>
  <c r="J148"/>
  <c r="J139"/>
  <c r="J225"/>
  <c r="BK216"/>
  <c r="J189"/>
  <c r="J170"/>
  <c r="J162"/>
  <c r="J206"/>
  <c r="BK188"/>
  <c r="J157"/>
  <c r="BK205"/>
  <c r="J172"/>
  <c r="J137"/>
  <c r="J127"/>
  <c r="J142"/>
  <c r="BK132"/>
  <c r="J138"/>
  <c i="8" r="BK191"/>
  <c r="J186"/>
  <c r="J174"/>
  <c r="J169"/>
  <c r="BK161"/>
  <c r="J155"/>
  <c r="BK146"/>
  <c r="J141"/>
  <c r="BK135"/>
  <c r="BK127"/>
  <c r="J185"/>
  <c r="J171"/>
  <c r="J157"/>
  <c r="J147"/>
  <c r="J183"/>
  <c r="J170"/>
  <c r="BK158"/>
  <c r="J187"/>
  <c r="BK154"/>
  <c r="J138"/>
  <c r="J149"/>
  <c r="J133"/>
  <c r="J129"/>
  <c r="J136"/>
  <c r="BK131"/>
  <c i="9" r="J129"/>
  <c r="BK131"/>
  <c i="10" r="BK133"/>
  <c r="J133"/>
  <c r="J130"/>
  <c r="J127"/>
  <c i="11" r="J129"/>
  <c r="BK129"/>
  <c i="12" r="BK129"/>
  <c r="BK130"/>
  <c i="13" r="J135"/>
  <c r="BK129"/>
  <c r="J136"/>
  <c r="BK128"/>
  <c i="14" r="J156"/>
  <c r="J149"/>
  <c r="J145"/>
  <c r="J139"/>
  <c r="BK134"/>
  <c r="BK128"/>
  <c r="J155"/>
  <c r="J150"/>
  <c r="BK148"/>
  <c r="J138"/>
  <c r="J136"/>
  <c r="BK132"/>
  <c r="BK130"/>
  <c r="J127"/>
  <c r="J153"/>
  <c r="BK135"/>
  <c i="15" r="BK163"/>
  <c r="J135"/>
  <c r="BK175"/>
  <c r="BK166"/>
  <c r="J182"/>
  <c r="BK156"/>
  <c r="BK149"/>
  <c r="BK142"/>
  <c r="BK135"/>
  <c r="BK130"/>
  <c r="BK127"/>
  <c r="J159"/>
  <c r="J180"/>
  <c r="J176"/>
  <c r="BK169"/>
  <c r="J163"/>
  <c r="BK158"/>
  <c r="J148"/>
  <c r="J144"/>
  <c r="J138"/>
  <c r="J132"/>
  <c r="J127"/>
  <c r="J167"/>
  <c r="BK183"/>
  <c r="BK165"/>
  <c r="BK152"/>
  <c r="BK143"/>
  <c r="BK167"/>
  <c r="J183"/>
  <c r="BK164"/>
  <c r="J170"/>
  <c r="J151"/>
  <c r="J161"/>
  <c r="J146"/>
  <c r="BK136"/>
  <c r="BK128"/>
  <c i="16" r="BK142"/>
  <c r="BK129"/>
  <c r="J153"/>
  <c r="J148"/>
  <c r="J138"/>
  <c r="BK130"/>
  <c r="J155"/>
  <c r="BK148"/>
  <c r="BK144"/>
  <c r="BK140"/>
  <c r="BK132"/>
  <c r="J157"/>
  <c r="J140"/>
  <c i="17" r="BK132"/>
  <c r="J127"/>
  <c r="J128"/>
  <c i="18" r="J190"/>
  <c r="BK181"/>
  <c r="BK176"/>
  <c r="BK165"/>
  <c r="BK161"/>
  <c r="J145"/>
  <c r="J138"/>
  <c r="J128"/>
  <c r="BK189"/>
  <c r="J184"/>
  <c r="J176"/>
  <c r="J165"/>
  <c r="J160"/>
  <c r="J155"/>
  <c r="BK147"/>
  <c r="BK142"/>
  <c i="20" r="BK185"/>
  <c r="BK173"/>
  <c r="J168"/>
  <c r="BK153"/>
  <c r="BK146"/>
  <c r="J177"/>
  <c r="J153"/>
  <c r="BK136"/>
  <c r="J142"/>
  <c r="J135"/>
  <c r="BK158"/>
  <c r="J139"/>
  <c i="21" r="J158"/>
  <c r="J153"/>
  <c r="BK151"/>
  <c r="J144"/>
  <c r="J141"/>
  <c r="J138"/>
  <c r="BK131"/>
  <c r="BK162"/>
  <c r="BK155"/>
  <c r="BK150"/>
  <c r="J145"/>
  <c r="J142"/>
  <c r="BK137"/>
  <c r="BK149"/>
  <c r="J139"/>
  <c r="J136"/>
  <c i="22" r="BK127"/>
  <c r="BK126"/>
  <c i="23" r="J250"/>
  <c r="BK237"/>
  <c r="J219"/>
  <c r="BK201"/>
  <c r="BK192"/>
  <c r="BK175"/>
  <c r="J164"/>
  <c r="BK149"/>
  <c r="BK138"/>
  <c r="BK248"/>
  <c r="J237"/>
  <c r="BK219"/>
  <c r="BK204"/>
  <c r="BK195"/>
  <c r="BK181"/>
  <c r="J170"/>
  <c r="J158"/>
  <c r="J141"/>
  <c r="J168"/>
  <c r="BK135"/>
  <c i="24" r="J202"/>
  <c r="J198"/>
  <c r="BK193"/>
  <c r="BK189"/>
  <c r="BK183"/>
  <c r="BK171"/>
  <c r="J163"/>
  <c r="J209"/>
  <c i="25" r="J398"/>
  <c r="J354"/>
  <c r="BK331"/>
  <c r="J285"/>
  <c r="BK269"/>
  <c r="J256"/>
  <c r="BK223"/>
  <c r="J161"/>
  <c r="BK212"/>
  <c r="J169"/>
  <c r="BK147"/>
  <c i="26" r="BK199"/>
  <c r="J194"/>
  <c r="J188"/>
  <c r="BK182"/>
  <c r="J171"/>
  <c r="J166"/>
  <c r="J159"/>
  <c r="BK149"/>
  <c r="BK145"/>
  <c r="J135"/>
  <c r="J199"/>
  <c r="BK196"/>
  <c r="J192"/>
  <c r="BK189"/>
  <c r="J184"/>
  <c r="J177"/>
  <c r="BK174"/>
  <c r="J170"/>
  <c r="J164"/>
  <c r="J154"/>
  <c r="J149"/>
  <c r="BK138"/>
  <c r="BK131"/>
  <c r="J160"/>
  <c r="BK141"/>
  <c r="BK190"/>
  <c r="BK161"/>
  <c r="BK147"/>
  <c r="BK135"/>
  <c i="27" r="BK168"/>
  <c r="BK165"/>
  <c r="BK161"/>
  <c r="J155"/>
  <c r="BK147"/>
  <c r="BK142"/>
  <c r="J134"/>
  <c r="BK128"/>
  <c r="J169"/>
  <c r="J148"/>
  <c r="J171"/>
  <c r="J151"/>
  <c r="J160"/>
  <c r="BK144"/>
  <c r="J165"/>
  <c r="J157"/>
  <c r="BK133"/>
  <c r="J128"/>
  <c i="28" r="BK392"/>
  <c r="BK381"/>
  <c r="J372"/>
  <c r="BK362"/>
  <c r="BK359"/>
  <c r="BK351"/>
  <c r="J343"/>
  <c r="J337"/>
  <c r="BK335"/>
  <c r="BK329"/>
  <c r="J321"/>
  <c r="J309"/>
  <c r="BK299"/>
  <c r="J294"/>
  <c r="J287"/>
  <c r="BK281"/>
  <c r="BK272"/>
  <c r="BK269"/>
  <c r="J255"/>
  <c r="BK249"/>
  <c r="J246"/>
  <c r="BK175"/>
  <c r="BK168"/>
  <c r="BK150"/>
  <c r="J141"/>
  <c r="BK397"/>
  <c r="BK391"/>
  <c r="J386"/>
  <c r="BK360"/>
  <c r="J350"/>
  <c r="J339"/>
  <c r="BK328"/>
  <c r="J319"/>
  <c r="BK312"/>
  <c r="J304"/>
  <c r="BK300"/>
  <c r="J292"/>
  <c r="BK282"/>
  <c r="J278"/>
  <c r="J271"/>
  <c r="J264"/>
  <c r="BK255"/>
  <c r="J244"/>
  <c r="BK195"/>
  <c r="J193"/>
  <c r="J180"/>
  <c r="J178"/>
  <c r="J149"/>
  <c r="J396"/>
  <c r="BK385"/>
  <c r="BK376"/>
  <c r="J362"/>
  <c r="BK349"/>
  <c r="BK339"/>
  <c r="J306"/>
  <c r="J297"/>
  <c r="J277"/>
  <c r="J257"/>
  <c r="BK185"/>
  <c r="J164"/>
  <c r="BK156"/>
  <c r="BK141"/>
  <c r="J379"/>
  <c r="J359"/>
  <c r="BK338"/>
  <c r="BK319"/>
  <c r="J305"/>
  <c r="J174"/>
  <c r="BK279"/>
  <c r="BK243"/>
  <c r="BK155"/>
  <c r="BK258"/>
  <c r="BK240"/>
  <c r="BK238"/>
  <c r="BK233"/>
  <c r="J230"/>
  <c r="BK222"/>
  <c r="BK213"/>
  <c r="J197"/>
  <c r="BK187"/>
  <c r="BK167"/>
  <c r="J162"/>
  <c r="J142"/>
  <c r="J228"/>
  <c r="BK214"/>
  <c r="J206"/>
  <c r="J199"/>
  <c r="J222"/>
  <c r="J212"/>
  <c r="J207"/>
  <c r="J191"/>
  <c r="BK220"/>
  <c r="BK183"/>
  <c r="J147"/>
  <c r="BK205"/>
  <c r="BK182"/>
  <c i="29" r="J193"/>
  <c r="J188"/>
  <c r="BK180"/>
  <c r="J177"/>
  <c r="J171"/>
  <c r="BK166"/>
  <c r="J160"/>
  <c r="J156"/>
  <c r="J151"/>
  <c r="J143"/>
  <c r="J135"/>
  <c r="J184"/>
  <c r="J179"/>
  <c r="BK167"/>
  <c r="BK158"/>
  <c r="BK150"/>
  <c r="J142"/>
  <c r="BK135"/>
  <c r="J170"/>
  <c r="J133"/>
  <c r="BK131"/>
  <c r="BK187"/>
  <c r="BK157"/>
  <c r="BK136"/>
  <c i="30" r="J230"/>
  <c r="BK222"/>
  <c r="J204"/>
  <c r="BK190"/>
  <c r="J166"/>
  <c r="BK138"/>
  <c r="BK244"/>
  <c r="BK234"/>
  <c r="BK223"/>
  <c r="J212"/>
  <c r="J200"/>
  <c r="BK195"/>
  <c r="J185"/>
  <c r="J180"/>
  <c r="BK170"/>
  <c r="BK161"/>
  <c r="BK154"/>
  <c r="BK147"/>
  <c r="BK133"/>
  <c r="BK237"/>
  <c r="J228"/>
  <c r="BK219"/>
  <c r="BK213"/>
  <c r="J205"/>
  <c r="J194"/>
  <c r="J190"/>
  <c r="J181"/>
  <c r="BK175"/>
  <c r="BK167"/>
  <c r="J147"/>
  <c r="BK145"/>
  <c r="J135"/>
  <c r="J131"/>
  <c r="J234"/>
  <c r="J225"/>
  <c r="J195"/>
  <c r="J173"/>
  <c r="J143"/>
  <c r="J233"/>
  <c r="J219"/>
  <c r="BK205"/>
  <c r="J187"/>
  <c r="J179"/>
  <c r="J160"/>
  <c r="BK152"/>
  <c r="BK130"/>
  <c i="31" r="BK130"/>
  <c r="BK131"/>
  <c i="32" r="BK133"/>
  <c r="J133"/>
  <c r="BK129"/>
  <c i="33" r="J129"/>
  <c i="34" r="BK130"/>
  <c r="J128"/>
  <c i="35" r="BK134"/>
  <c r="J128"/>
  <c r="BK129"/>
  <c r="J129"/>
  <c i="36" r="BK150"/>
  <c r="J145"/>
  <c r="J139"/>
  <c r="BK134"/>
  <c r="J154"/>
  <c r="BK141"/>
  <c r="BK153"/>
  <c r="BK140"/>
  <c r="J132"/>
  <c r="BK139"/>
  <c r="BK146"/>
  <c r="BK135"/>
  <c r="J131"/>
  <c i="37" r="J149"/>
  <c r="BK140"/>
  <c r="BK134"/>
  <c r="BK143"/>
  <c r="BK139"/>
  <c r="J134"/>
  <c r="BK129"/>
  <c r="J128"/>
  <c r="J142"/>
  <c r="BK131"/>
  <c i="38" r="J154"/>
  <c r="J150"/>
  <c r="BK142"/>
  <c r="J139"/>
  <c r="BK132"/>
  <c r="J155"/>
  <c r="BK152"/>
  <c r="BK147"/>
  <c r="BK134"/>
  <c r="J146"/>
  <c r="J131"/>
  <c r="BK133"/>
  <c i="39" r="J132"/>
  <c r="J127"/>
  <c r="BK132"/>
  <c i="40" r="J182"/>
  <c r="BK177"/>
  <c r="BK170"/>
  <c r="BK165"/>
  <c r="BK158"/>
  <c r="BK155"/>
  <c r="J146"/>
  <c r="J137"/>
  <c r="J131"/>
  <c r="J180"/>
  <c r="BK176"/>
  <c r="J170"/>
  <c r="BK166"/>
  <c r="J162"/>
  <c r="J156"/>
  <c r="J152"/>
  <c r="BK133"/>
  <c r="BK129"/>
  <c r="J150"/>
  <c r="BK146"/>
  <c r="BK136"/>
  <c r="BK156"/>
  <c r="BK151"/>
  <c r="J176"/>
  <c r="J160"/>
  <c r="J130"/>
  <c i="41" r="BK164"/>
  <c r="J162"/>
  <c r="J159"/>
  <c r="BK157"/>
  <c r="BK155"/>
  <c r="BK151"/>
  <c r="J145"/>
  <c r="BK141"/>
  <c i="2" r="BK894"/>
  <c r="BK811"/>
  <c r="BK808"/>
  <c r="BK783"/>
  <c r="J1069"/>
  <c r="J770"/>
  <c r="BK981"/>
  <c r="J242"/>
  <c r="BK764"/>
  <c r="BK158"/>
  <c r="BK246"/>
  <c r="J835"/>
  <c r="BK165"/>
  <c i="3" r="BK1148"/>
  <c r="J1135"/>
  <c r="BK1124"/>
  <c r="J1113"/>
  <c r="BK908"/>
  <c r="BK892"/>
  <c r="BK876"/>
  <c r="BK860"/>
  <c r="J823"/>
  <c r="J204"/>
  <c r="BK1142"/>
  <c r="J1109"/>
  <c r="BK1136"/>
  <c r="J1124"/>
  <c r="BK994"/>
  <c r="J974"/>
  <c r="J910"/>
  <c r="J898"/>
  <c r="J854"/>
  <c r="BK854"/>
  <c i="4" r="BK240"/>
  <c r="J160"/>
  <c r="BK138"/>
  <c r="J198"/>
  <c i="5" r="BK149"/>
  <c r="J131"/>
  <c r="J164"/>
  <c r="J156"/>
  <c r="J147"/>
  <c r="J130"/>
  <c r="BK140"/>
  <c i="6" r="J439"/>
  <c r="J426"/>
  <c r="BK408"/>
  <c r="J401"/>
  <c r="J375"/>
  <c r="BK343"/>
  <c r="BK313"/>
  <c r="J243"/>
  <c r="BK219"/>
  <c r="BK183"/>
  <c r="BK142"/>
  <c r="J412"/>
  <c r="J383"/>
  <c r="J353"/>
  <c r="J335"/>
  <c r="J315"/>
  <c r="BK286"/>
  <c r="J253"/>
  <c r="J209"/>
  <c r="BK190"/>
  <c r="J174"/>
  <c r="BK141"/>
  <c r="J428"/>
  <c r="J320"/>
  <c r="BK210"/>
  <c r="J422"/>
  <c r="BK266"/>
  <c r="J221"/>
  <c r="BK443"/>
  <c r="BK384"/>
  <c r="J343"/>
  <c r="J295"/>
  <c r="J176"/>
  <c r="J369"/>
  <c r="BK268"/>
  <c r="BK156"/>
  <c r="BK389"/>
  <c r="J199"/>
  <c r="BK153"/>
  <c r="BK360"/>
  <c r="BK232"/>
  <c r="BK148"/>
  <c r="J305"/>
  <c r="BK270"/>
  <c r="BK208"/>
  <c r="BK364"/>
  <c r="J338"/>
  <c r="J300"/>
  <c r="J275"/>
  <c i="7" r="J215"/>
  <c r="BK197"/>
  <c r="BK178"/>
  <c r="J156"/>
  <c r="BK131"/>
  <c r="BK185"/>
  <c r="J153"/>
  <c r="BK192"/>
  <c r="BK169"/>
  <c r="BK148"/>
  <c r="BK142"/>
  <c i="8" r="J191"/>
  <c r="BK180"/>
  <c r="BK172"/>
  <c r="BK150"/>
  <c r="J139"/>
  <c r="J190"/>
  <c r="J167"/>
  <c r="J144"/>
  <c r="BK164"/>
  <c r="J180"/>
  <c r="BK162"/>
  <c r="J159"/>
  <c r="J130"/>
  <c r="BK130"/>
  <c i="9" r="BK132"/>
  <c i="10" r="J129"/>
  <c i="11" r="BK130"/>
  <c i="12" r="BK131"/>
  <c i="13" r="BK136"/>
  <c r="BK138"/>
  <c r="BK132"/>
  <c i="14" r="BK150"/>
  <c r="J135"/>
  <c r="BK156"/>
  <c i="15" r="BK162"/>
  <c r="BK179"/>
  <c r="BK151"/>
  <c r="J172"/>
  <c r="BK159"/>
  <c r="J168"/>
  <c r="BK140"/>
  <c i="16" r="J152"/>
  <c r="BK149"/>
  <c r="BK131"/>
  <c r="J151"/>
  <c r="BK137"/>
  <c r="BK146"/>
  <c i="17" r="BK134"/>
  <c r="J132"/>
  <c i="18" r="BK185"/>
  <c r="J166"/>
  <c r="J144"/>
  <c r="J129"/>
  <c r="J188"/>
  <c r="BK174"/>
  <c r="BK163"/>
  <c r="BK149"/>
  <c r="BK134"/>
  <c r="BK184"/>
  <c r="J142"/>
  <c r="J178"/>
  <c r="J149"/>
  <c r="BK151"/>
  <c i="19" r="J153"/>
  <c r="J143"/>
  <c r="J136"/>
  <c r="BK129"/>
  <c r="J151"/>
  <c r="BK141"/>
  <c r="J129"/>
  <c r="J132"/>
  <c r="J127"/>
  <c i="20" r="BK179"/>
  <c r="J170"/>
  <c r="J157"/>
  <c r="BK139"/>
  <c r="BK183"/>
  <c r="J169"/>
  <c r="J144"/>
  <c r="J155"/>
  <c r="J167"/>
  <c r="BK133"/>
  <c i="21" r="BK164"/>
  <c r="BK146"/>
  <c r="J132"/>
  <c r="BK156"/>
  <c r="J149"/>
  <c r="BK133"/>
  <c i="23" r="BK142"/>
  <c r="J207"/>
  <c r="J161"/>
  <c r="J178"/>
  <c i="24" r="BK209"/>
  <c r="BK195"/>
  <c r="J187"/>
  <c r="BK168"/>
  <c r="BK206"/>
  <c r="BK167"/>
  <c r="BK149"/>
  <c r="J143"/>
  <c i="25" r="J417"/>
  <c r="BK403"/>
  <c r="BK393"/>
  <c r="J377"/>
  <c r="J344"/>
  <c r="BK313"/>
  <c r="J283"/>
  <c r="BK263"/>
  <c r="BK251"/>
  <c r="BK222"/>
  <c r="J167"/>
  <c r="J404"/>
  <c r="J384"/>
  <c r="J364"/>
  <c r="J349"/>
  <c r="BK325"/>
  <c r="BK301"/>
  <c r="J280"/>
  <c r="J260"/>
  <c r="BK245"/>
  <c r="BK215"/>
  <c r="J399"/>
  <c r="J336"/>
  <c r="BK290"/>
  <c r="BK254"/>
  <c r="BK401"/>
  <c r="J358"/>
  <c r="BK278"/>
  <c r="J245"/>
  <c r="BK357"/>
  <c r="BK305"/>
  <c r="J257"/>
  <c r="BK208"/>
  <c r="BK200"/>
  <c i="26" r="J202"/>
  <c r="BK191"/>
  <c r="BK177"/>
  <c r="J165"/>
  <c r="J147"/>
  <c r="BK202"/>
  <c r="J191"/>
  <c r="J181"/>
  <c r="BK168"/>
  <c r="J152"/>
  <c r="J139"/>
  <c r="J158"/>
  <c r="J169"/>
  <c r="J145"/>
  <c i="27" r="J167"/>
  <c r="BK159"/>
  <c r="J146"/>
  <c r="BK137"/>
  <c r="BK154"/>
  <c r="BK135"/>
  <c i="28" r="BK368"/>
  <c r="BK348"/>
  <c r="BK333"/>
  <c r="J322"/>
  <c r="BK297"/>
  <c r="J284"/>
  <c r="BK271"/>
  <c r="BK251"/>
  <c r="J245"/>
  <c r="J157"/>
  <c r="J392"/>
  <c r="BK373"/>
  <c r="J357"/>
  <c r="J349"/>
  <c r="J325"/>
  <c r="BK306"/>
  <c r="J285"/>
  <c r="J272"/>
  <c r="BK260"/>
  <c r="BK241"/>
  <c r="J369"/>
  <c r="J316"/>
  <c r="J286"/>
  <c r="BK189"/>
  <c r="BK154"/>
  <c r="J384"/>
  <c r="BK352"/>
  <c r="J323"/>
  <c r="J290"/>
  <c r="J276"/>
  <c r="BK273"/>
  <c r="J158"/>
  <c r="J231"/>
  <c r="J215"/>
  <c r="J205"/>
  <c r="BK228"/>
  <c r="J213"/>
  <c r="J185"/>
  <c r="J152"/>
  <c r="BK197"/>
  <c i="29" r="J185"/>
  <c r="J176"/>
  <c r="J163"/>
  <c r="BK149"/>
  <c r="BK140"/>
  <c r="BK185"/>
  <c r="BK173"/>
  <c r="BK155"/>
  <c r="J140"/>
  <c r="J158"/>
  <c r="J132"/>
  <c r="J164"/>
  <c r="J129"/>
  <c i="30" r="BK214"/>
  <c r="BK174"/>
  <c r="J136"/>
  <c r="J237"/>
  <c r="J217"/>
  <c r="J231"/>
  <c r="J209"/>
  <c r="BK196"/>
  <c r="BK179"/>
  <c r="BK158"/>
  <c r="BK143"/>
  <c r="BK131"/>
  <c r="BK229"/>
  <c r="BK186"/>
  <c i="31" r="J132"/>
  <c i="32" r="BK128"/>
  <c i="33" r="BK129"/>
  <c i="34" r="J127"/>
  <c i="35" r="BK130"/>
  <c r="BK127"/>
  <c i="36" r="J148"/>
  <c r="J140"/>
  <c r="J151"/>
  <c r="BK133"/>
  <c r="BK130"/>
  <c r="BK137"/>
  <c i="37" r="J150"/>
  <c r="J136"/>
  <c r="BK142"/>
  <c r="J133"/>
  <c r="BK138"/>
  <c r="BK132"/>
  <c i="38" r="BK156"/>
  <c r="J145"/>
  <c r="BK136"/>
  <c r="J128"/>
  <c r="BK143"/>
  <c r="J127"/>
  <c r="J143"/>
  <c i="39" r="BK131"/>
  <c r="BK130"/>
  <c i="40" r="J178"/>
  <c r="BK167"/>
  <c r="J159"/>
  <c r="J147"/>
  <c r="BK138"/>
  <c r="BK127"/>
  <c r="J173"/>
  <c r="BK164"/>
  <c r="J153"/>
  <c r="BK132"/>
  <c r="J148"/>
  <c r="BK180"/>
  <c r="J161"/>
  <c i="41" r="BK165"/>
  <c r="BK160"/>
  <c r="J154"/>
  <c r="BK147"/>
  <c r="J139"/>
  <c r="BK127"/>
  <c r="J151"/>
  <c r="BK137"/>
  <c r="BK148"/>
  <c i="42" r="J173"/>
  <c r="J156"/>
  <c r="J144"/>
  <c r="BK133"/>
  <c r="J162"/>
  <c r="BK147"/>
  <c r="BK141"/>
  <c r="BK138"/>
  <c i="43" r="J131"/>
  <c i="44" r="J125"/>
  <c i="45" r="J139"/>
  <c r="BK132"/>
  <c i="1" r="AS132"/>
  <c i="2" r="BK806"/>
  <c r="J764"/>
  <c r="J849"/>
  <c r="BK168"/>
  <c r="BK793"/>
  <c r="BK817"/>
  <c r="J761"/>
  <c r="BK780"/>
  <c r="BK154"/>
  <c r="J819"/>
  <c i="3" r="J1149"/>
  <c r="J1134"/>
  <c r="BK1120"/>
  <c r="BK990"/>
  <c r="J977"/>
  <c r="BK962"/>
  <c r="BK959"/>
  <c r="BK947"/>
  <c r="J916"/>
  <c r="BK893"/>
  <c r="J868"/>
  <c r="J817"/>
  <c r="BK1127"/>
  <c r="J1152"/>
  <c r="J1123"/>
  <c r="BK977"/>
  <c r="BK955"/>
  <c r="J944"/>
  <c r="BK918"/>
  <c r="J904"/>
  <c r="BK883"/>
  <c r="J870"/>
  <c r="J845"/>
  <c r="BK263"/>
  <c r="J1148"/>
  <c r="J1111"/>
  <c r="BK1139"/>
  <c r="BK1119"/>
  <c r="J1104"/>
  <c r="BK972"/>
  <c r="BK907"/>
  <c r="J895"/>
  <c r="J862"/>
  <c r="BK144"/>
  <c r="J889"/>
  <c r="BK859"/>
  <c r="BK246"/>
  <c r="BK886"/>
  <c r="BK816"/>
  <c r="J876"/>
  <c r="J229"/>
  <c i="4" r="J236"/>
  <c r="J234"/>
  <c r="J229"/>
  <c r="BK224"/>
  <c r="BK207"/>
  <c r="BK194"/>
  <c r="J164"/>
  <c r="J148"/>
  <c r="J131"/>
  <c r="BK182"/>
  <c r="J223"/>
  <c r="J210"/>
  <c r="BK198"/>
  <c r="BK176"/>
  <c r="BK165"/>
  <c r="BK151"/>
  <c r="BK140"/>
  <c r="J218"/>
  <c r="BK192"/>
  <c r="J155"/>
  <c r="BK193"/>
  <c r="J169"/>
  <c r="J146"/>
  <c i="5" r="J174"/>
  <c r="BK166"/>
  <c r="BK156"/>
  <c r="BK148"/>
  <c r="J136"/>
  <c r="J127"/>
  <c r="J168"/>
  <c r="J153"/>
  <c r="BK141"/>
  <c r="J172"/>
  <c r="J138"/>
  <c i="6" r="BK436"/>
  <c r="J425"/>
  <c r="BK409"/>
  <c r="BK398"/>
  <c r="BK353"/>
  <c r="J319"/>
  <c r="BK277"/>
  <c r="J226"/>
  <c r="J206"/>
  <c r="J160"/>
  <c r="J415"/>
  <c r="BK374"/>
  <c r="J352"/>
  <c r="J332"/>
  <c r="J309"/>
  <c r="BK391"/>
  <c r="J240"/>
  <c r="BK421"/>
  <c r="BK284"/>
  <c r="J166"/>
  <c r="J142"/>
  <c r="BK354"/>
  <c r="BK226"/>
  <c r="BK149"/>
  <c r="BK315"/>
  <c r="J281"/>
  <c r="BK231"/>
  <c r="BK373"/>
  <c r="J348"/>
  <c r="J299"/>
  <c r="J278"/>
  <c i="7" r="J219"/>
  <c r="BK204"/>
  <c r="J185"/>
  <c r="BK172"/>
  <c r="J160"/>
  <c r="J143"/>
  <c r="BK130"/>
  <c r="BK179"/>
  <c r="BK157"/>
  <c r="BK196"/>
  <c r="J176"/>
  <c r="BK145"/>
  <c r="J135"/>
  <c r="BK137"/>
  <c i="8" r="BK187"/>
  <c r="J178"/>
  <c r="J162"/>
  <c r="BK145"/>
  <c r="BK129"/>
  <c r="J177"/>
  <c r="J156"/>
  <c r="J172"/>
  <c r="BK155"/>
  <c r="J175"/>
  <c r="BK137"/>
  <c r="BK140"/>
  <c i="9" r="BK133"/>
  <c i="13" r="J131"/>
  <c r="BK134"/>
  <c i="14" r="J158"/>
  <c r="BK143"/>
  <c r="BK158"/>
  <c i="15" r="BK182"/>
  <c r="J173"/>
  <c r="BK139"/>
  <c r="BK171"/>
  <c r="BK138"/>
  <c i="16" r="J146"/>
  <c r="J159"/>
  <c i="17" r="J131"/>
  <c r="BK129"/>
  <c i="18" r="BK173"/>
  <c r="BK157"/>
  <c r="BK145"/>
  <c r="BK132"/>
  <c r="BK175"/>
  <c r="BK190"/>
  <c r="J169"/>
  <c r="J158"/>
  <c i="19" r="BK155"/>
  <c r="J141"/>
  <c r="J133"/>
  <c r="BK154"/>
  <c r="J146"/>
  <c r="J134"/>
  <c r="BK146"/>
  <c r="J130"/>
  <c i="20" r="J178"/>
  <c r="BK168"/>
  <c r="BK155"/>
  <c r="BK138"/>
  <c r="J179"/>
  <c r="BK148"/>
  <c r="J176"/>
  <c r="J137"/>
  <c r="J146"/>
  <c r="BK140"/>
  <c i="21" r="J156"/>
  <c r="BK142"/>
  <c r="BK135"/>
  <c r="BK160"/>
  <c r="J151"/>
  <c r="BK138"/>
  <c r="J146"/>
  <c i="22" r="J126"/>
  <c i="23" r="BK245"/>
  <c r="BK207"/>
  <c r="BK172"/>
  <c r="J145"/>
  <c r="BK230"/>
  <c r="J188"/>
  <c r="J138"/>
  <c i="24" r="J206"/>
  <c r="J194"/>
  <c r="BK187"/>
  <c r="J149"/>
  <c r="J168"/>
  <c r="BK146"/>
  <c r="J152"/>
  <c i="25" r="BK417"/>
  <c r="J405"/>
  <c r="BK395"/>
  <c r="J385"/>
  <c r="BK366"/>
  <c r="J343"/>
  <c r="BK309"/>
  <c r="J269"/>
  <c r="BK244"/>
  <c r="J208"/>
  <c r="J143"/>
  <c r="BK405"/>
  <c r="J392"/>
  <c r="J374"/>
  <c r="J347"/>
  <c r="J326"/>
  <c r="J303"/>
  <c r="BK274"/>
  <c r="J265"/>
  <c r="J252"/>
  <c r="BK220"/>
  <c r="J141"/>
  <c r="J378"/>
  <c r="BK283"/>
  <c r="J249"/>
  <c r="J390"/>
  <c r="J346"/>
  <c r="BK261"/>
  <c r="J413"/>
  <c r="BK353"/>
  <c r="J284"/>
  <c r="J241"/>
  <c r="J215"/>
  <c r="J163"/>
  <c i="26" r="J196"/>
  <c r="BK184"/>
  <c r="J175"/>
  <c r="J153"/>
  <c r="BK137"/>
  <c r="J198"/>
  <c r="BK187"/>
  <c r="J179"/>
  <c r="J172"/>
  <c r="J163"/>
  <c r="J143"/>
  <c r="J157"/>
  <c r="J132"/>
  <c r="BK153"/>
  <c i="27" r="BK171"/>
  <c r="J162"/>
  <c r="J150"/>
  <c r="J139"/>
  <c r="BK127"/>
  <c r="BK138"/>
  <c r="BK145"/>
  <c r="BK150"/>
  <c r="J159"/>
  <c r="J137"/>
  <c i="28" r="J388"/>
  <c r="BK367"/>
  <c r="BK353"/>
  <c r="J331"/>
  <c r="BK313"/>
  <c r="J289"/>
  <c r="BK278"/>
  <c r="BK254"/>
  <c r="BK170"/>
  <c r="J159"/>
  <c r="J399"/>
  <c r="J382"/>
  <c r="J367"/>
  <c r="BK347"/>
  <c r="J329"/>
  <c r="BK314"/>
  <c r="BK302"/>
  <c r="BK287"/>
  <c r="BK274"/>
  <c r="BK263"/>
  <c r="BK247"/>
  <c r="BK383"/>
  <c r="BK327"/>
  <c r="J296"/>
  <c r="J249"/>
  <c r="BK176"/>
  <c r="BK146"/>
  <c r="J373"/>
  <c r="BK326"/>
  <c r="J182"/>
  <c r="BK149"/>
  <c r="BK199"/>
  <c r="BK250"/>
  <c r="BK234"/>
  <c r="J221"/>
  <c r="BK201"/>
  <c r="BK186"/>
  <c r="BK190"/>
  <c r="BK194"/>
  <c r="BK209"/>
  <c r="BK203"/>
  <c i="29" r="BK194"/>
  <c r="J183"/>
  <c r="BK175"/>
  <c r="BK162"/>
  <c r="BK148"/>
  <c r="J136"/>
  <c r="J187"/>
  <c r="BK176"/>
  <c r="J159"/>
  <c r="J127"/>
  <c i="30" r="BK211"/>
  <c r="BK169"/>
  <c r="BK135"/>
  <c r="BK227"/>
  <c r="BK209"/>
  <c r="J188"/>
  <c r="BK173"/>
  <c r="J156"/>
  <c r="J138"/>
  <c r="BK236"/>
  <c r="BK221"/>
  <c r="J208"/>
  <c r="J192"/>
  <c r="BK177"/>
  <c r="J157"/>
  <c r="BK140"/>
  <c r="J236"/>
  <c r="J210"/>
  <c r="BK168"/>
  <c r="J235"/>
  <c r="J193"/>
  <c i="33" r="BK130"/>
  <c i="34" r="J131"/>
  <c i="36" r="J152"/>
  <c r="J137"/>
  <c r="BK145"/>
  <c r="BK127"/>
  <c i="37" r="BK137"/>
  <c r="BK144"/>
  <c r="BK135"/>
  <c r="BK145"/>
  <c r="J132"/>
  <c i="38" r="J152"/>
  <c r="BK141"/>
  <c r="J133"/>
  <c r="J151"/>
  <c r="BK129"/>
  <c r="J136"/>
  <c i="39" r="J128"/>
  <c i="40" r="BK181"/>
  <c r="J171"/>
  <c r="BK161"/>
  <c r="J151"/>
  <c r="BK139"/>
  <c r="BK182"/>
  <c r="J172"/>
  <c r="J165"/>
  <c r="BK135"/>
  <c r="BK178"/>
  <c r="BK140"/>
  <c r="BK154"/>
  <c r="BK152"/>
  <c i="41" r="BK161"/>
  <c r="J156"/>
  <c r="J148"/>
  <c r="BK138"/>
  <c r="J132"/>
  <c r="BK152"/>
  <c r="BK134"/>
  <c r="J140"/>
  <c i="42" r="J179"/>
  <c r="BK166"/>
  <c r="J152"/>
  <c r="BK136"/>
  <c r="BK172"/>
  <c r="J155"/>
  <c r="BK134"/>
  <c r="BK144"/>
  <c r="J133"/>
  <c i="43" r="BK130"/>
  <c i="44" r="BK128"/>
  <c i="45" r="BK136"/>
  <c r="BK137"/>
  <c i="2" r="BK835"/>
  <c r="J806"/>
  <c r="BK789"/>
  <c r="J155"/>
  <c r="BK775"/>
  <c r="BK800"/>
  <c r="J158"/>
  <c r="BK229"/>
  <c r="BK777"/>
  <c r="J147"/>
  <c r="J154"/>
  <c i="3" r="BK1146"/>
  <c r="J1133"/>
  <c r="J1121"/>
  <c r="BK1104"/>
  <c r="BK981"/>
  <c r="BK961"/>
  <c r="BK949"/>
  <c r="BK920"/>
  <c r="J899"/>
  <c r="J873"/>
  <c r="BK820"/>
  <c r="J198"/>
  <c r="J1112"/>
  <c r="BK1147"/>
  <c r="BK1113"/>
  <c r="J959"/>
  <c r="BK951"/>
  <c r="J941"/>
  <c r="J913"/>
  <c r="BK901"/>
  <c r="BK874"/>
  <c r="J858"/>
  <c r="J815"/>
  <c r="J157"/>
  <c r="J1132"/>
  <c r="J994"/>
  <c r="BK1131"/>
  <c r="J1116"/>
  <c r="BK987"/>
  <c r="J918"/>
  <c r="BK911"/>
  <c r="J886"/>
  <c r="BK838"/>
  <c r="J917"/>
  <c r="J882"/>
  <c r="BK410"/>
  <c r="J861"/>
  <c r="J833"/>
  <c r="BK204"/>
  <c r="BK867"/>
  <c r="BK173"/>
  <c i="4" r="BK241"/>
  <c r="BK233"/>
  <c r="BK225"/>
  <c r="BK208"/>
  <c r="J195"/>
  <c r="J181"/>
  <c r="J163"/>
  <c r="BK149"/>
  <c r="J135"/>
  <c r="BK216"/>
  <c r="BK167"/>
  <c i="5" r="BK131"/>
  <c r="J144"/>
  <c i="6" r="J444"/>
  <c r="BK432"/>
  <c r="BK416"/>
  <c r="BK395"/>
  <c r="J361"/>
  <c r="J324"/>
  <c r="J310"/>
  <c r="BK274"/>
  <c r="J223"/>
  <c r="J188"/>
  <c r="BK158"/>
  <c r="J413"/>
  <c r="J389"/>
  <c r="J363"/>
  <c r="J344"/>
  <c r="BK306"/>
  <c r="J279"/>
  <c r="J239"/>
  <c r="J203"/>
  <c r="J171"/>
  <c r="J144"/>
  <c r="BK411"/>
  <c r="J384"/>
  <c r="BK203"/>
  <c r="J433"/>
  <c r="J280"/>
  <c r="BK207"/>
  <c r="J227"/>
  <c r="BK367"/>
  <c r="BK311"/>
  <c r="BK267"/>
  <c r="BK182"/>
  <c r="BK352"/>
  <c r="J333"/>
  <c r="J293"/>
  <c r="BK282"/>
  <c i="7" r="BK220"/>
  <c r="J198"/>
  <c r="J182"/>
  <c r="BK171"/>
  <c r="J164"/>
  <c r="BK128"/>
  <c r="J183"/>
  <c r="J202"/>
  <c r="BK214"/>
  <c r="BK199"/>
  <c r="BK134"/>
  <c i="8" r="J192"/>
  <c r="J184"/>
  <c r="BK160"/>
  <c r="J176"/>
  <c r="BK144"/>
  <c r="J166"/>
  <c i="10" r="BK129"/>
  <c i="11" r="J130"/>
  <c i="12" r="J131"/>
  <c i="13" r="BK140"/>
  <c r="BK127"/>
  <c r="J127"/>
  <c i="14" r="J146"/>
  <c r="BK138"/>
  <c r="BK147"/>
  <c r="BK146"/>
  <c r="BK145"/>
  <c r="J144"/>
  <c r="J143"/>
  <c r="BK139"/>
  <c r="J134"/>
  <c r="J128"/>
  <c r="J141"/>
  <c i="15" r="BK141"/>
  <c r="J171"/>
  <c r="BK157"/>
  <c r="BK137"/>
  <c r="J128"/>
  <c r="J139"/>
  <c r="BK173"/>
  <c r="J155"/>
  <c r="J141"/>
  <c r="BK155"/>
  <c r="J130"/>
  <c i="16" r="J130"/>
  <c r="J147"/>
  <c r="J134"/>
  <c r="BK152"/>
  <c r="BK145"/>
  <c r="BK133"/>
  <c i="17" r="J130"/>
  <c i="18" r="J186"/>
  <c r="BK169"/>
  <c r="J156"/>
  <c r="BK136"/>
  <c r="J181"/>
  <c r="J164"/>
  <c r="J152"/>
  <c r="J137"/>
  <c r="BK127"/>
  <c r="BK155"/>
  <c r="BK128"/>
  <c r="BK170"/>
  <c r="J170"/>
  <c i="19" r="J139"/>
  <c r="J140"/>
  <c r="BK137"/>
  <c i="20" r="BK182"/>
  <c r="J172"/>
  <c r="J165"/>
  <c r="J147"/>
  <c r="J180"/>
  <c r="BK164"/>
  <c r="J138"/>
  <c r="BK154"/>
  <c r="J145"/>
  <c r="J154"/>
  <c i="21" r="BK145"/>
  <c r="J137"/>
  <c r="BK159"/>
  <c r="BK144"/>
  <c r="J162"/>
  <c r="J135"/>
  <c i="23" r="BK247"/>
  <c r="BK214"/>
  <c r="J181"/>
  <c r="BK141"/>
  <c r="J226"/>
  <c r="J192"/>
  <c r="J152"/>
  <c r="J155"/>
  <c i="24" r="J204"/>
  <c r="J193"/>
  <c r="J185"/>
  <c r="J167"/>
  <c r="BK204"/>
  <c r="J155"/>
  <c r="BK152"/>
  <c i="25" r="J418"/>
  <c r="BK402"/>
  <c r="J391"/>
  <c r="BK379"/>
  <c r="J357"/>
  <c r="BK323"/>
  <c r="BK286"/>
  <c r="BK252"/>
  <c r="J236"/>
  <c r="BK165"/>
  <c r="J403"/>
  <c r="BK385"/>
  <c r="BK363"/>
  <c r="BK343"/>
  <c r="J318"/>
  <c r="BK287"/>
  <c r="J262"/>
  <c r="J244"/>
  <c r="BK185"/>
  <c r="BK143"/>
  <c r="J345"/>
  <c r="J307"/>
  <c r="J253"/>
  <c r="J210"/>
  <c r="BK340"/>
  <c r="J276"/>
  <c r="J248"/>
  <c r="J387"/>
  <c r="J329"/>
  <c r="BK247"/>
  <c r="BK141"/>
  <c r="J158"/>
  <c i="26" r="J197"/>
  <c r="J186"/>
  <c r="J173"/>
  <c r="J156"/>
  <c r="BK146"/>
  <c r="J201"/>
  <c r="BK132"/>
  <c r="J174"/>
  <c r="J146"/>
  <c i="27" r="BK169"/>
  <c r="BK163"/>
  <c r="J145"/>
  <c r="J132"/>
  <c r="J142"/>
  <c r="BK157"/>
  <c r="BK156"/>
  <c r="J152"/>
  <c i="28" r="BK395"/>
  <c r="BK382"/>
  <c r="J375"/>
  <c r="J358"/>
  <c r="BK342"/>
  <c r="J328"/>
  <c r="BK310"/>
  <c r="J288"/>
  <c r="BK280"/>
  <c r="J256"/>
  <c r="BK244"/>
  <c r="BK169"/>
  <c r="J146"/>
  <c r="J394"/>
  <c r="BK384"/>
  <c r="BK366"/>
  <c r="J351"/>
  <c r="BK334"/>
  <c r="BK316"/>
  <c r="BK298"/>
  <c r="J281"/>
  <c r="J270"/>
  <c r="J258"/>
  <c r="J391"/>
  <c r="J361"/>
  <c r="J332"/>
  <c r="J299"/>
  <c r="J260"/>
  <c r="BK180"/>
  <c r="J151"/>
  <c r="J368"/>
  <c r="J335"/>
  <c r="BK294"/>
  <c r="J161"/>
  <c r="J267"/>
  <c r="BK239"/>
  <c r="BK229"/>
  <c r="J214"/>
  <c r="BK192"/>
  <c r="J220"/>
  <c r="J200"/>
  <c r="BK217"/>
  <c r="J217"/>
  <c r="BK143"/>
  <c i="29" r="BK184"/>
  <c r="BK172"/>
  <c r="J161"/>
  <c r="J152"/>
  <c r="BK141"/>
  <c r="J190"/>
  <c r="BK177"/>
  <c r="J162"/>
  <c r="BK145"/>
  <c r="J191"/>
  <c r="BK144"/>
  <c r="BK128"/>
  <c r="J153"/>
  <c r="J128"/>
  <c i="30" r="BK226"/>
  <c r="J191"/>
  <c r="BK151"/>
  <c r="J243"/>
  <c r="J226"/>
  <c r="BK210"/>
  <c r="BK187"/>
  <c r="BK166"/>
  <c r="BK157"/>
  <c r="BK139"/>
  <c r="J242"/>
  <c r="J232"/>
  <c r="J133"/>
  <c r="BK217"/>
  <c r="J177"/>
  <c r="J128"/>
  <c r="J203"/>
  <c r="J174"/>
  <c r="J146"/>
  <c i="31" r="BK127"/>
  <c i="32" r="BK131"/>
  <c i="36" r="J146"/>
  <c r="BK131"/>
  <c r="BK142"/>
  <c r="J144"/>
  <c r="J129"/>
  <c r="J136"/>
  <c i="37" r="BK148"/>
  <c r="J129"/>
  <c r="J138"/>
  <c r="J147"/>
  <c r="J139"/>
  <c i="38" r="BK155"/>
  <c r="J147"/>
  <c r="J129"/>
  <c r="BK150"/>
  <c r="BK130"/>
  <c r="J144"/>
  <c i="39" r="J133"/>
  <c i="40" r="BK143"/>
  <c r="J128"/>
  <c r="BK174"/>
  <c r="BK168"/>
  <c r="J157"/>
  <c r="BK131"/>
  <c r="BK149"/>
  <c r="BK134"/>
  <c r="BK162"/>
  <c i="41" r="BK149"/>
  <c r="J137"/>
  <c r="BK129"/>
  <c r="J149"/>
  <c r="J135"/>
  <c r="J142"/>
  <c i="42" r="BK177"/>
  <c r="J167"/>
  <c r="J148"/>
  <c r="J178"/>
  <c r="BK164"/>
  <c r="J165"/>
  <c r="BK156"/>
  <c r="BK143"/>
  <c i="43" r="BK129"/>
  <c i="44" r="BK127"/>
  <c i="45" r="BK134"/>
  <c r="BK131"/>
  <c i="2" r="J894"/>
  <c r="J811"/>
  <c r="BK802"/>
  <c r="J793"/>
  <c i="1" r="AS147"/>
  <c i="2" r="BK242"/>
  <c r="J777"/>
  <c r="J767"/>
  <c r="BK162"/>
  <c r="BK770"/>
  <c r="BK1069"/>
  <c i="3" r="J881"/>
  <c r="J838"/>
  <c r="J178"/>
  <c r="J864"/>
  <c r="J150"/>
  <c r="BK896"/>
  <c r="BK847"/>
  <c r="BK891"/>
  <c r="BK823"/>
  <c r="BK167"/>
  <c r="BK845"/>
  <c i="4" r="J239"/>
  <c r="BK234"/>
  <c r="BK229"/>
  <c r="J225"/>
  <c r="J209"/>
  <c r="BK191"/>
  <c r="J172"/>
  <c r="BK150"/>
  <c r="BK141"/>
  <c r="J217"/>
  <c r="J189"/>
  <c r="BK218"/>
  <c r="J206"/>
  <c r="BK183"/>
  <c r="BK168"/>
  <c r="J159"/>
  <c r="J134"/>
  <c r="BK197"/>
  <c r="BK158"/>
  <c r="BK135"/>
  <c r="J180"/>
  <c r="J149"/>
  <c i="5" r="J175"/>
  <c r="J165"/>
  <c r="BK155"/>
  <c r="J141"/>
  <c r="BK130"/>
  <c r="J171"/>
  <c r="J160"/>
  <c i="6" r="BK264"/>
  <c r="J224"/>
  <c r="J183"/>
  <c r="J159"/>
  <c r="BK439"/>
  <c r="J416"/>
  <c r="BK224"/>
  <c r="J441"/>
  <c r="BK294"/>
  <c r="J211"/>
  <c r="J442"/>
  <c r="J385"/>
  <c r="BK341"/>
  <c r="BK237"/>
  <c r="J440"/>
  <c r="BK298"/>
  <c r="BK184"/>
  <c r="J394"/>
  <c r="BK261"/>
  <c r="BK165"/>
  <c r="BK380"/>
  <c r="BK314"/>
  <c r="J219"/>
  <c r="BK356"/>
  <c r="BK302"/>
  <c r="J263"/>
  <c r="BK161"/>
  <c i="19" r="J145"/>
  <c r="BK136"/>
  <c r="BK128"/>
  <c r="J149"/>
  <c r="BK149"/>
  <c r="BK131"/>
  <c i="20" r="J185"/>
  <c r="BK180"/>
  <c r="BK177"/>
  <c r="BK171"/>
  <c r="BK167"/>
  <c r="J158"/>
  <c r="J148"/>
  <c r="BK142"/>
  <c r="J184"/>
  <c r="BK175"/>
  <c r="BK165"/>
  <c r="BK159"/>
  <c r="BK143"/>
  <c r="BK174"/>
  <c r="BK157"/>
  <c r="J173"/>
  <c r="J163"/>
  <c r="BK161"/>
  <c r="J149"/>
  <c i="21" r="J163"/>
  <c r="J157"/>
  <c r="J152"/>
  <c r="J143"/>
  <c r="J140"/>
  <c r="J133"/>
  <c r="BK163"/>
  <c r="BK158"/>
  <c r="BK152"/>
  <c r="J150"/>
  <c r="BK141"/>
  <c r="J134"/>
  <c r="BK147"/>
  <c r="BK136"/>
  <c i="22" r="J128"/>
  <c r="J127"/>
  <c r="BK125"/>
  <c i="23" r="J242"/>
  <c r="BK233"/>
  <c r="BK210"/>
  <c r="BK184"/>
  <c r="BK161"/>
  <c r="BK250"/>
  <c r="BK239"/>
  <c r="J214"/>
  <c r="J172"/>
  <c r="BK155"/>
  <c r="J233"/>
  <c r="J175"/>
  <c r="J142"/>
  <c i="24" r="J212"/>
  <c r="J196"/>
  <c r="BK194"/>
  <c r="J189"/>
  <c r="J178"/>
  <c r="J173"/>
  <c r="J164"/>
  <c r="J214"/>
  <c r="BK202"/>
  <c r="J171"/>
  <c r="BK164"/>
  <c r="BK160"/>
  <c r="BK165"/>
  <c r="J183"/>
  <c r="J146"/>
  <c i="25" r="J419"/>
  <c r="J415"/>
  <c r="J411"/>
  <c r="J406"/>
  <c r="J397"/>
  <c r="J394"/>
  <c r="BK390"/>
  <c r="BK383"/>
  <c r="J372"/>
  <c r="BK364"/>
  <c r="J351"/>
  <c r="BK341"/>
  <c r="J325"/>
  <c r="J305"/>
  <c r="BK288"/>
  <c r="BK280"/>
  <c r="J268"/>
  <c r="BK258"/>
  <c r="J243"/>
  <c r="BK229"/>
  <c r="J200"/>
  <c r="J171"/>
  <c r="BK415"/>
  <c r="BK408"/>
  <c r="BK406"/>
  <c r="BK396"/>
  <c r="BK388"/>
  <c r="J379"/>
  <c r="BK369"/>
  <c r="BK358"/>
  <c r="BK344"/>
  <c r="BK336"/>
  <c r="J320"/>
  <c r="BK316"/>
  <c r="J312"/>
  <c r="J281"/>
  <c r="J275"/>
  <c r="BK270"/>
  <c r="BK264"/>
  <c r="BK256"/>
  <c r="J247"/>
  <c i="38" r="BK135"/>
  <c r="J148"/>
  <c r="J138"/>
  <c r="BK139"/>
  <c r="BK131"/>
  <c i="39" r="BK134"/>
  <c r="J131"/>
  <c r="BK133"/>
  <c r="BK129"/>
  <c i="40" r="BK179"/>
  <c r="J175"/>
  <c r="BK172"/>
  <c r="J166"/>
  <c r="BK163"/>
  <c r="BK157"/>
  <c r="BK148"/>
  <c r="BK145"/>
  <c r="BK144"/>
  <c r="J140"/>
  <c r="J136"/>
  <c i="42" r="BK170"/>
  <c r="J160"/>
  <c r="J153"/>
  <c r="J143"/>
  <c r="J164"/>
  <c r="BK150"/>
  <c r="BK159"/>
  <c r="J139"/>
  <c r="BK146"/>
  <c i="45" r="J137"/>
  <c r="BK139"/>
  <c r="BK133"/>
  <c r="J129"/>
  <c i="1" r="AS96"/>
  <c i="2" r="J808"/>
  <c r="BK798"/>
  <c r="J162"/>
  <c r="BK814"/>
  <c r="BK160"/>
  <c r="J796"/>
  <c r="J786"/>
  <c r="BK213"/>
  <c r="BK767"/>
  <c r="J789"/>
  <c i="1" r="AS115"/>
  <c i="3" r="BK1132"/>
  <c r="J897"/>
  <c r="J872"/>
  <c r="J173"/>
  <c r="BK986"/>
  <c r="J1146"/>
  <c r="BK989"/>
  <c r="BK954"/>
  <c r="J943"/>
  <c r="BK914"/>
  <c r="J903"/>
  <c r="J880"/>
  <c r="BK864"/>
  <c r="BK827"/>
  <c r="J812"/>
  <c r="J190"/>
  <c r="BK1141"/>
  <c r="J1110"/>
  <c r="J1138"/>
  <c r="J1125"/>
  <c r="J1114"/>
  <c r="BK980"/>
  <c r="J908"/>
  <c r="J878"/>
  <c r="J816"/>
  <c r="BK909"/>
  <c r="BK884"/>
  <c r="J850"/>
  <c r="J894"/>
  <c r="BK813"/>
  <c r="BK888"/>
  <c r="BK833"/>
  <c i="4" r="J238"/>
  <c r="J233"/>
  <c r="BK228"/>
  <c r="BK223"/>
  <c r="BK206"/>
  <c r="J193"/>
  <c r="J168"/>
  <c r="J158"/>
  <c r="BK142"/>
  <c r="J240"/>
  <c r="J186"/>
  <c r="BK134"/>
  <c r="J207"/>
  <c r="J182"/>
  <c r="J167"/>
  <c r="J154"/>
  <c r="BK147"/>
  <c r="J220"/>
  <c r="BK187"/>
  <c r="J171"/>
  <c r="BK146"/>
  <c r="J191"/>
  <c r="BK166"/>
  <c r="BK132"/>
  <c i="5" r="J169"/>
  <c r="BK160"/>
  <c r="BK147"/>
  <c r="BK134"/>
  <c r="BK174"/>
  <c r="J161"/>
  <c r="J152"/>
  <c r="BK144"/>
  <c r="J132"/>
  <c r="J143"/>
  <c i="6" r="BK442"/>
  <c r="BK433"/>
  <c r="J418"/>
  <c r="BK404"/>
  <c r="BK385"/>
  <c r="BK346"/>
  <c r="BK308"/>
  <c r="J250"/>
  <c r="BK228"/>
  <c r="J190"/>
  <c r="J156"/>
  <c r="J408"/>
  <c r="BK381"/>
  <c r="BK355"/>
  <c r="BK340"/>
  <c r="BK325"/>
  <c r="J301"/>
  <c r="J267"/>
  <c r="J229"/>
  <c r="J196"/>
  <c r="BK176"/>
  <c r="J153"/>
  <c r="J438"/>
  <c r="BK396"/>
  <c r="BK317"/>
  <c r="J169"/>
  <c r="BK338"/>
  <c r="BK244"/>
  <c r="J172"/>
  <c r="J420"/>
  <c r="BK370"/>
  <c r="BK305"/>
  <c r="BK272"/>
  <c r="BK181"/>
  <c r="BK403"/>
  <c r="BK247"/>
  <c r="J208"/>
  <c r="BK201"/>
  <c r="J194"/>
  <c r="J185"/>
  <c r="J376"/>
  <c r="J342"/>
  <c r="J294"/>
  <c r="BK285"/>
  <c r="BK273"/>
  <c r="BK260"/>
  <c r="J247"/>
  <c r="J207"/>
  <c r="BK189"/>
  <c r="J173"/>
  <c r="BK152"/>
  <c r="J146"/>
  <c r="J288"/>
  <c r="BK250"/>
  <c r="BK187"/>
  <c i="7" r="BK235"/>
  <c r="BK231"/>
  <c r="BK226"/>
  <c r="BK208"/>
  <c r="BK191"/>
  <c r="J180"/>
  <c r="J145"/>
  <c r="J223"/>
  <c r="J203"/>
  <c r="BK166"/>
  <c r="J204"/>
  <c r="J229"/>
  <c r="J147"/>
  <c r="BK159"/>
  <c r="J141"/>
  <c i="8" r="BK188"/>
  <c r="BK181"/>
  <c r="BK168"/>
  <c r="J154"/>
  <c r="BK142"/>
  <c r="J128"/>
  <c r="BK128"/>
  <c r="BK139"/>
  <c i="9" r="J133"/>
  <c r="J128"/>
  <c i="10" r="BK131"/>
  <c i="11" r="BK128"/>
  <c i="12" r="J130"/>
  <c i="13" r="BK130"/>
  <c r="J129"/>
  <c i="14" r="J151"/>
  <c r="BK141"/>
  <c r="BK127"/>
  <c i="15" r="J133"/>
  <c r="BK153"/>
  <c r="BK160"/>
  <c r="J179"/>
  <c r="J150"/>
  <c i="16" r="J128"/>
  <c r="J141"/>
  <c r="J132"/>
  <c r="BK153"/>
  <c r="BK141"/>
  <c r="J127"/>
  <c i="17" r="BK133"/>
  <c r="J133"/>
  <c i="18" r="BK187"/>
  <c r="J174"/>
  <c r="J162"/>
  <c r="J139"/>
  <c r="J191"/>
  <c r="BK172"/>
  <c r="BK156"/>
  <c r="J146"/>
  <c r="J130"/>
  <c r="J153"/>
  <c r="J177"/>
  <c r="J143"/>
  <c r="BK139"/>
  <c i="19" r="J152"/>
  <c r="BK140"/>
  <c r="BK132"/>
  <c r="J155"/>
  <c r="BK143"/>
  <c r="BK151"/>
  <c r="J128"/>
  <c i="20" r="J174"/>
  <c r="J159"/>
  <c r="BK144"/>
  <c r="J182"/>
  <c r="J160"/>
  <c r="J140"/>
  <c r="BK147"/>
  <c r="BK151"/>
  <c r="BK135"/>
  <c i="21" r="BK148"/>
  <c r="J164"/>
  <c r="BK153"/>
  <c r="J131"/>
  <c r="BK134"/>
  <c i="23" r="BK222"/>
  <c r="BK188"/>
  <c r="BK152"/>
  <c r="BK242"/>
  <c r="J201"/>
  <c r="BK168"/>
  <c r="BK164"/>
  <c i="24" r="BK196"/>
  <c r="J191"/>
  <c r="J165"/>
  <c r="BK199"/>
  <c r="BK143"/>
  <c i="25" r="BK420"/>
  <c r="BK414"/>
  <c r="J401"/>
  <c r="J389"/>
  <c r="BK374"/>
  <c r="BK360"/>
  <c r="BK333"/>
  <c r="BK307"/>
  <c r="BK275"/>
  <c r="BK255"/>
  <c r="BK241"/>
  <c r="J185"/>
  <c r="BK411"/>
  <c r="BK394"/>
  <c r="BK378"/>
  <c r="J341"/>
  <c r="BK221"/>
  <c r="BK163"/>
  <c r="BK377"/>
  <c r="BK312"/>
  <c r="BK265"/>
  <c r="BK226"/>
  <c r="J381"/>
  <c r="J311"/>
  <c r="BK407"/>
  <c r="J368"/>
  <c r="J288"/>
  <c r="J263"/>
  <c r="J229"/>
  <c i="26" r="J155"/>
  <c r="J133"/>
  <c r="BK197"/>
  <c r="J190"/>
  <c r="BK180"/>
  <c r="BK170"/>
  <c r="BK158"/>
  <c r="BK142"/>
  <c r="J200"/>
  <c r="BK134"/>
  <c r="J151"/>
  <c i="27" r="BK170"/>
  <c r="BK164"/>
  <c r="BK151"/>
  <c r="J141"/>
  <c r="J130"/>
  <c r="BK141"/>
  <c r="BK160"/>
  <c r="BK158"/>
  <c r="J127"/>
  <c r="BK143"/>
  <c i="28" r="J397"/>
  <c r="BK378"/>
  <c r="BK365"/>
  <c r="BK350"/>
  <c r="J336"/>
  <c r="J326"/>
  <c r="J300"/>
  <c r="BK285"/>
  <c r="J266"/>
  <c r="J247"/>
  <c r="J163"/>
  <c r="BK400"/>
  <c r="BK370"/>
  <c r="J353"/>
  <c r="BK337"/>
  <c r="J318"/>
  <c r="BK301"/>
  <c r="BK284"/>
  <c r="J273"/>
  <c r="J254"/>
  <c r="J194"/>
  <c r="BK356"/>
  <c r="BK304"/>
  <c r="J283"/>
  <c r="J192"/>
  <c r="BK161"/>
  <c r="J383"/>
  <c r="J342"/>
  <c r="J310"/>
  <c r="J171"/>
  <c r="BK259"/>
  <c r="J242"/>
  <c r="BK235"/>
  <c r="BK223"/>
  <c r="BK208"/>
  <c r="BK171"/>
  <c r="BK153"/>
  <c r="J234"/>
  <c r="BK227"/>
  <c r="J208"/>
  <c r="BK198"/>
  <c r="J173"/>
  <c r="J219"/>
  <c r="BK145"/>
  <c r="BK151"/>
  <c i="29" r="J189"/>
  <c r="J178"/>
  <c r="J165"/>
  <c r="BK154"/>
  <c r="J138"/>
  <c r="BK188"/>
  <c r="BK171"/>
  <c r="BK151"/>
  <c r="J174"/>
  <c r="BK133"/>
  <c r="BK127"/>
  <c r="J141"/>
  <c i="30" r="BK232"/>
  <c r="J206"/>
  <c r="J170"/>
  <c r="BK238"/>
  <c r="J214"/>
  <c r="J198"/>
  <c r="J175"/>
  <c r="J162"/>
  <c r="J145"/>
  <c r="BK241"/>
  <c r="J223"/>
  <c r="BK202"/>
  <c r="BK182"/>
  <c r="J165"/>
  <c r="J139"/>
  <c r="BK245"/>
  <c r="J207"/>
  <c r="J154"/>
  <c r="J213"/>
  <c r="BK184"/>
  <c r="BK159"/>
  <c i="31" r="J131"/>
  <c i="32" r="BK132"/>
  <c r="J131"/>
  <c i="33" r="J131"/>
  <c i="34" r="BK129"/>
  <c i="35" r="BK131"/>
  <c r="BK128"/>
  <c i="36" r="BK152"/>
  <c r="BK136"/>
  <c r="J147"/>
  <c r="J143"/>
  <c r="J127"/>
  <c r="BK129"/>
  <c i="37" r="J135"/>
  <c r="J146"/>
  <c r="BK136"/>
  <c r="J127"/>
  <c r="J141"/>
  <c i="38" r="J153"/>
  <c r="BK144"/>
  <c r="BK138"/>
  <c r="J156"/>
  <c r="BK146"/>
  <c r="J142"/>
  <c r="J130"/>
  <c i="39" r="J134"/>
  <c i="40" r="J181"/>
  <c r="J168"/>
  <c r="J163"/>
  <c r="J138"/>
  <c r="BK128"/>
  <c r="J143"/>
  <c r="J139"/>
  <c r="J154"/>
  <c i="41" r="BK163"/>
  <c r="J158"/>
  <c r="J153"/>
  <c r="BK144"/>
  <c r="BK136"/>
  <c r="J161"/>
  <c r="J147"/>
  <c r="BK154"/>
  <c r="BK131"/>
  <c i="42" r="J170"/>
  <c r="BK153"/>
  <c r="J140"/>
  <c r="BK174"/>
  <c r="J166"/>
  <c r="J145"/>
  <c r="J174"/>
  <c r="BK142"/>
  <c i="43" r="BK131"/>
  <c i="44" r="J126"/>
  <c i="45" r="J132"/>
  <c i="1" r="AS124"/>
  <c i="2" r="J814"/>
  <c r="J810"/>
  <c r="BK809"/>
  <c r="J804"/>
  <c r="J802"/>
  <c r="BK796"/>
  <c r="J244"/>
  <c r="BK147"/>
  <c r="J817"/>
  <c r="BK786"/>
  <c r="BK765"/>
  <c r="J151"/>
  <c r="BK849"/>
  <c r="BK773"/>
  <c r="BK151"/>
  <c r="J765"/>
  <c r="J246"/>
  <c r="J165"/>
  <c r="BK155"/>
  <c r="J775"/>
  <c r="J213"/>
  <c r="J160"/>
  <c i="1" r="AS143"/>
  <c i="2" r="BK819"/>
  <c i="3" r="BK1152"/>
  <c r="J1151"/>
  <c r="J1147"/>
  <c r="J1142"/>
  <c r="BK1138"/>
  <c r="J1128"/>
  <c r="BK1123"/>
  <c r="J1119"/>
  <c r="BK1115"/>
  <c r="J1103"/>
  <c r="J987"/>
  <c r="J984"/>
  <c r="BK975"/>
  <c r="J968"/>
  <c r="J962"/>
  <c r="BK960"/>
  <c r="J957"/>
  <c r="BK952"/>
  <c r="J946"/>
  <c r="BK939"/>
  <c r="J914"/>
  <c r="J900"/>
  <c r="J896"/>
  <c r="J888"/>
  <c r="J875"/>
  <c r="BK865"/>
  <c r="BK836"/>
  <c r="BK812"/>
  <c r="J215"/>
  <c r="J167"/>
  <c r="J153"/>
  <c r="BK1114"/>
  <c r="J975"/>
  <c r="BK1150"/>
  <c r="J1136"/>
  <c r="J1120"/>
  <c r="BK1109"/>
  <c r="BK971"/>
  <c r="BK957"/>
  <c r="J949"/>
  <c r="J947"/>
  <c r="J939"/>
  <c r="J923"/>
  <c r="BK916"/>
  <c r="J907"/>
  <c r="J902"/>
  <c r="BK890"/>
  <c r="J884"/>
  <c r="BK878"/>
  <c r="BK872"/>
  <c r="BK869"/>
  <c r="J856"/>
  <c r="J826"/>
  <c r="BK814"/>
  <c r="J251"/>
  <c r="J237"/>
  <c r="J147"/>
  <c r="J1145"/>
  <c r="BK1135"/>
  <c r="J1117"/>
  <c r="BK1103"/>
  <c r="J983"/>
  <c r="BK1137"/>
  <c r="J1130"/>
  <c r="J1122"/>
  <c r="J1105"/>
  <c r="BK992"/>
  <c r="BK984"/>
  <c r="BK978"/>
  <c r="BK917"/>
  <c r="BK904"/>
  <c r="BK903"/>
  <c r="J893"/>
  <c r="J867"/>
  <c r="J827"/>
  <c r="BK198"/>
  <c r="BK925"/>
  <c r="BK898"/>
  <c r="J885"/>
  <c r="J865"/>
  <c r="BK830"/>
  <c r="J163"/>
  <c r="J887"/>
  <c r="BK882"/>
  <c r="J853"/>
  <c r="J830"/>
  <c r="BK229"/>
  <c r="BK184"/>
  <c r="BK879"/>
  <c r="BK866"/>
  <c r="J851"/>
  <c r="BK150"/>
  <c i="4" r="BK238"/>
  <c r="BK239"/>
  <c r="J235"/>
  <c r="J232"/>
  <c r="BK230"/>
  <c r="J228"/>
  <c r="J226"/>
  <c r="J224"/>
  <c r="BK221"/>
  <c r="J211"/>
  <c r="BK203"/>
  <c r="J197"/>
  <c r="BK188"/>
  <c r="J185"/>
  <c r="J177"/>
  <c r="BK169"/>
  <c r="BK159"/>
  <c r="J153"/>
  <c r="BK145"/>
  <c r="BK137"/>
  <c r="J132"/>
  <c r="BK219"/>
  <c r="BK210"/>
  <c r="BK196"/>
  <c r="BK163"/>
  <c r="J137"/>
  <c r="J219"/>
  <c r="J216"/>
  <c r="J208"/>
  <c r="J204"/>
  <c r="J200"/>
  <c r="BK195"/>
  <c r="BK180"/>
  <c i="5" r="BK171"/>
  <c r="J167"/>
  <c r="BK162"/>
  <c r="J157"/>
  <c r="BK151"/>
  <c r="BK142"/>
  <c r="BK138"/>
  <c r="BK132"/>
  <c r="BK175"/>
  <c r="BK170"/>
  <c r="BK165"/>
  <c r="BK163"/>
  <c r="J158"/>
  <c r="BK150"/>
  <c r="J145"/>
  <c r="J140"/>
  <c r="BK135"/>
  <c r="BK127"/>
  <c r="BK152"/>
  <c r="BK139"/>
  <c r="BK133"/>
  <c i="6" r="J443"/>
  <c r="BK438"/>
  <c r="BK431"/>
  <c r="BK428"/>
  <c r="J424"/>
  <c r="BK415"/>
  <c r="BK410"/>
  <c r="BK405"/>
  <c r="J403"/>
  <c r="J387"/>
  <c r="J379"/>
  <c r="J370"/>
  <c r="J358"/>
  <c r="J341"/>
  <c r="J325"/>
  <c r="BK318"/>
  <c r="BK300"/>
  <c r="BK279"/>
  <c r="J273"/>
  <c r="J238"/>
  <c r="BK229"/>
  <c r="BK218"/>
  <c r="BK192"/>
  <c r="BK167"/>
  <c r="BK159"/>
  <c r="J141"/>
  <c r="BK418"/>
  <c r="BK407"/>
  <c r="J396"/>
  <c r="BK375"/>
  <c r="BK369"/>
  <c r="J360"/>
  <c r="BK348"/>
  <c r="BK333"/>
  <c r="J323"/>
  <c r="J317"/>
  <c r="BK304"/>
  <c r="J290"/>
  <c r="J277"/>
  <c r="J255"/>
  <c r="BK234"/>
  <c r="BK206"/>
  <c r="J193"/>
  <c r="J189"/>
  <c r="J177"/>
  <c r="BK164"/>
  <c r="J158"/>
  <c r="J437"/>
  <c r="BK417"/>
  <c r="J393"/>
  <c r="BK336"/>
  <c r="J270"/>
  <c r="BK221"/>
  <c r="BK179"/>
  <c r="BK144"/>
  <c r="J432"/>
  <c r="J409"/>
  <c r="BK324"/>
  <c r="BK276"/>
  <c r="BK245"/>
  <c r="J222"/>
  <c r="BK199"/>
  <c r="BK147"/>
  <c r="BK441"/>
  <c r="J411"/>
  <c r="J386"/>
  <c r="J382"/>
  <c r="J372"/>
  <c r="J354"/>
  <c r="BK310"/>
  <c r="J297"/>
  <c r="J271"/>
  <c r="BK236"/>
  <c r="BK174"/>
  <c r="BK425"/>
  <c r="J392"/>
  <c r="J346"/>
  <c r="J334"/>
  <c r="BK271"/>
  <c r="J197"/>
  <c r="BK175"/>
  <c r="J232"/>
  <c r="BK193"/>
  <c r="J378"/>
  <c r="J359"/>
  <c r="BK345"/>
  <c r="J336"/>
  <c r="J308"/>
  <c r="J244"/>
  <c r="BK242"/>
  <c r="J237"/>
  <c r="BK222"/>
  <c r="J220"/>
  <c r="J218"/>
  <c r="J216"/>
  <c r="BK213"/>
  <c r="BK209"/>
  <c r="BK204"/>
  <c r="BK202"/>
  <c r="BK200"/>
  <c r="BK198"/>
  <c r="J195"/>
  <c r="J192"/>
  <c r="BK186"/>
  <c r="J380"/>
  <c r="BK379"/>
  <c r="J367"/>
  <c r="J364"/>
  <c r="J349"/>
  <c r="J337"/>
  <c r="BK334"/>
  <c r="BK307"/>
  <c r="BK291"/>
  <c r="J286"/>
  <c r="BK280"/>
  <c r="BK278"/>
  <c r="J274"/>
  <c r="J269"/>
  <c r="J266"/>
  <c r="J264"/>
  <c r="J259"/>
  <c r="BK256"/>
  <c r="BK252"/>
  <c r="J225"/>
  <c r="BK217"/>
  <c r="J198"/>
  <c r="BK196"/>
  <c r="BK194"/>
  <c r="J184"/>
  <c r="BK177"/>
  <c r="BK162"/>
  <c r="BK157"/>
  <c r="J150"/>
  <c r="BK143"/>
  <c r="BK320"/>
  <c r="J311"/>
  <c r="J258"/>
  <c r="BK255"/>
  <c r="BK249"/>
  <c r="J236"/>
  <c r="BK227"/>
  <c r="BK171"/>
  <c r="BK155"/>
  <c r="BK150"/>
  <c i="7" r="BK234"/>
  <c r="J233"/>
  <c r="J230"/>
  <c r="BK228"/>
  <c r="J224"/>
  <c r="J222"/>
  <c r="BK213"/>
  <c r="BK207"/>
  <c r="J201"/>
  <c r="J192"/>
  <c r="BK186"/>
  <c r="J181"/>
  <c r="J168"/>
  <c r="J167"/>
  <c r="J166"/>
  <c r="BK164"/>
  <c r="BK163"/>
  <c r="BK162"/>
  <c r="BK160"/>
  <c r="BK158"/>
  <c r="BK156"/>
  <c r="BK155"/>
  <c r="BK154"/>
  <c r="J151"/>
  <c r="J150"/>
  <c r="BK149"/>
  <c r="BK143"/>
  <c r="BK140"/>
  <c r="BK139"/>
  <c r="BK138"/>
  <c r="J136"/>
  <c r="BK133"/>
  <c r="BK129"/>
  <c r="J128"/>
  <c r="BK127"/>
  <c r="J234"/>
  <c r="BK233"/>
  <c r="BK232"/>
  <c r="BK230"/>
  <c r="J228"/>
  <c r="J227"/>
  <c r="J226"/>
  <c r="BK225"/>
  <c r="BK224"/>
  <c r="BK222"/>
  <c r="J220"/>
  <c r="BK219"/>
  <c r="BK218"/>
  <c r="BK217"/>
  <c r="J216"/>
  <c r="BK215"/>
  <c r="J214"/>
  <c r="J213"/>
  <c r="J212"/>
  <c r="BK211"/>
  <c r="J210"/>
  <c r="BK209"/>
  <c r="J208"/>
  <c r="J207"/>
  <c r="BK203"/>
  <c r="BK202"/>
  <c r="BK201"/>
  <c r="BK200"/>
  <c r="BK198"/>
  <c r="J197"/>
  <c r="J196"/>
  <c r="BK195"/>
  <c r="BK193"/>
  <c r="J191"/>
  <c r="BK190"/>
  <c r="J188"/>
  <c r="J186"/>
  <c r="BK182"/>
  <c r="BK181"/>
  <c r="J179"/>
  <c r="J178"/>
  <c r="BK177"/>
  <c r="BK173"/>
  <c r="BK168"/>
  <c r="J159"/>
  <c r="J152"/>
  <c r="BK147"/>
  <c r="J140"/>
  <c r="BK136"/>
  <c r="J134"/>
  <c r="J231"/>
  <c r="J211"/>
  <c r="J194"/>
  <c r="BK167"/>
  <c r="J154"/>
  <c r="J199"/>
  <c r="BK183"/>
  <c r="J165"/>
  <c r="J217"/>
  <c r="BK170"/>
  <c r="J129"/>
  <c r="BK144"/>
  <c r="J149"/>
  <c r="J146"/>
  <c r="J130"/>
  <c r="J132"/>
  <c i="8" r="BK190"/>
  <c r="BK185"/>
  <c r="J181"/>
  <c r="BK176"/>
  <c r="BK173"/>
  <c r="BK166"/>
  <c r="J164"/>
  <c r="BK159"/>
  <c r="BK147"/>
  <c r="BK143"/>
  <c r="J132"/>
  <c r="J173"/>
  <c r="J163"/>
  <c r="J150"/>
  <c r="J134"/>
  <c r="BK174"/>
  <c r="BK156"/>
  <c r="J188"/>
  <c r="BK178"/>
  <c r="BK167"/>
  <c r="BK157"/>
  <c r="BK148"/>
  <c r="BK153"/>
  <c r="J142"/>
  <c r="BK132"/>
  <c r="J146"/>
  <c r="BK134"/>
  <c i="9" r="J132"/>
  <c r="J127"/>
  <c r="BK130"/>
  <c i="10" r="BK130"/>
  <c r="J131"/>
  <c r="BK127"/>
  <c i="11" r="BK131"/>
  <c r="J131"/>
  <c r="J128"/>
  <c i="12" r="J128"/>
  <c r="BK128"/>
  <c i="13" r="BK139"/>
  <c r="J132"/>
  <c r="J128"/>
  <c r="J137"/>
  <c r="BK135"/>
  <c r="J130"/>
  <c i="14" r="BK154"/>
  <c r="J147"/>
  <c r="BK140"/>
  <c r="BK136"/>
  <c r="BK133"/>
  <c r="J157"/>
  <c r="J154"/>
  <c r="BK149"/>
  <c r="J140"/>
  <c r="J137"/>
  <c r="J133"/>
  <c r="BK131"/>
  <c r="BK129"/>
  <c r="BK157"/>
  <c r="J142"/>
  <c r="J132"/>
  <c i="15" r="BK181"/>
  <c r="J136"/>
  <c r="BK134"/>
  <c r="BK172"/>
  <c r="J154"/>
  <c r="BK184"/>
  <c r="BK161"/>
  <c r="J152"/>
  <c r="BK145"/>
  <c r="J140"/>
  <c r="J131"/>
  <c r="J129"/>
  <c r="J175"/>
  <c r="J147"/>
  <c r="BK178"/>
  <c r="J174"/>
  <c r="J164"/>
  <c r="J162"/>
  <c r="BK150"/>
  <c r="BK147"/>
  <c r="J143"/>
  <c r="BK133"/>
  <c r="BK129"/>
  <c r="BK168"/>
  <c r="J134"/>
  <c r="J181"/>
  <c r="J169"/>
  <c r="J156"/>
  <c r="J137"/>
  <c r="J166"/>
  <c r="BK185"/>
  <c r="BK148"/>
  <c r="J160"/>
  <c r="BK174"/>
  <c r="BK154"/>
  <c r="BK144"/>
  <c r="BK132"/>
  <c i="16" r="BK154"/>
  <c r="J135"/>
  <c r="BK160"/>
  <c r="BK151"/>
  <c r="J144"/>
  <c r="J137"/>
  <c r="J133"/>
  <c r="J160"/>
  <c r="J154"/>
  <c r="BK150"/>
  <c r="J143"/>
  <c r="BK138"/>
  <c r="BK136"/>
  <c r="J131"/>
  <c r="BK127"/>
  <c r="J142"/>
  <c i="17" r="J129"/>
  <c r="J134"/>
  <c r="BK127"/>
  <c i="18" r="J189"/>
  <c r="J182"/>
  <c r="J175"/>
  <c r="J159"/>
  <c r="J150"/>
  <c r="J140"/>
  <c r="BK130"/>
  <c r="J192"/>
  <c r="J185"/>
  <c r="BK179"/>
  <c r="BK166"/>
  <c r="BK162"/>
  <c r="BK158"/>
  <c r="BK153"/>
  <c r="J148"/>
  <c r="BK144"/>
  <c r="BK140"/>
  <c r="BK131"/>
  <c r="J187"/>
  <c r="BK182"/>
  <c r="BK148"/>
  <c r="J136"/>
  <c r="J133"/>
  <c r="J179"/>
  <c r="J173"/>
  <c r="BK160"/>
  <c r="J132"/>
  <c r="BK164"/>
  <c r="BK137"/>
  <c i="19" r="J154"/>
  <c r="J147"/>
  <c r="J144"/>
  <c i="25" r="BK320"/>
  <c r="J301"/>
  <c r="J287"/>
  <c r="J277"/>
  <c r="J267"/>
  <c r="BK253"/>
  <c r="BK246"/>
  <c r="BK237"/>
  <c r="J221"/>
  <c r="BK173"/>
  <c r="BK416"/>
  <c r="J412"/>
  <c r="J407"/>
  <c r="BK399"/>
  <c r="BK391"/>
  <c r="J383"/>
  <c r="BK376"/>
  <c r="J366"/>
  <c r="J360"/>
  <c r="BK345"/>
  <c r="BK338"/>
  <c r="J327"/>
  <c r="J321"/>
  <c r="J313"/>
  <c r="BK311"/>
  <c r="BK282"/>
  <c r="BK276"/>
  <c r="BK271"/>
  <c r="J266"/>
  <c r="J259"/>
  <c r="BK249"/>
  <c r="BK239"/>
  <c r="J233"/>
  <c r="BK219"/>
  <c r="BK175"/>
  <c r="BK161"/>
  <c r="BK404"/>
  <c r="J353"/>
  <c r="J331"/>
  <c r="J316"/>
  <c r="BK285"/>
  <c r="J271"/>
  <c r="J250"/>
  <c r="J239"/>
  <c r="BK153"/>
  <c r="J361"/>
  <c r="BK351"/>
  <c r="J333"/>
  <c r="BK277"/>
  <c r="J272"/>
  <c r="J258"/>
  <c r="J416"/>
  <c r="J393"/>
  <c r="BK384"/>
  <c r="BK346"/>
  <c r="BK326"/>
  <c r="J282"/>
  <c r="J279"/>
  <c r="J264"/>
  <c r="BK243"/>
  <c r="BK169"/>
  <c r="BK233"/>
  <c r="J206"/>
  <c r="J165"/>
  <c i="26" r="BK195"/>
  <c r="BK192"/>
  <c r="BK183"/>
  <c r="BK179"/>
  <c r="BK169"/>
  <c r="BK165"/>
  <c r="J161"/>
  <c r="BK154"/>
  <c r="J148"/>
  <c r="BK144"/>
  <c r="J131"/>
  <c r="BK193"/>
  <c r="BK188"/>
  <c r="J183"/>
  <c r="BK178"/>
  <c r="BK175"/>
  <c r="BK171"/>
  <c r="BK167"/>
  <c r="BK160"/>
  <c r="J150"/>
  <c r="J141"/>
  <c r="BK136"/>
  <c r="J180"/>
  <c r="J144"/>
  <c r="J178"/>
  <c r="BK164"/>
  <c r="BK152"/>
  <c r="BK143"/>
  <c i="27" r="J154"/>
  <c r="J149"/>
  <c r="J144"/>
  <c r="J140"/>
  <c r="J135"/>
  <c r="BK129"/>
  <c r="J158"/>
  <c r="J147"/>
  <c r="J133"/>
  <c r="BK162"/>
  <c r="BK155"/>
  <c r="BK167"/>
  <c r="J153"/>
  <c r="J136"/>
  <c r="J161"/>
  <c r="BK139"/>
  <c r="BK130"/>
  <c i="28" r="BK394"/>
  <c r="J390"/>
  <c r="BK379"/>
  <c r="J371"/>
  <c r="J366"/>
  <c r="J360"/>
  <c r="BK354"/>
  <c r="BK344"/>
  <c r="J338"/>
  <c r="J334"/>
  <c r="J327"/>
  <c r="BK318"/>
  <c r="BK305"/>
  <c r="J298"/>
  <c r="BK295"/>
  <c r="BK286"/>
  <c r="J279"/>
  <c r="BK270"/>
  <c r="J265"/>
  <c r="J250"/>
  <c r="BK248"/>
  <c r="J241"/>
  <c r="J172"/>
  <c r="J167"/>
  <c r="J154"/>
  <c r="BK142"/>
  <c r="BK399"/>
  <c r="BK393"/>
  <c r="BK388"/>
  <c r="BK372"/>
  <c r="BK369"/>
  <c r="J365"/>
  <c r="J352"/>
  <c r="J344"/>
  <c r="J333"/>
  <c r="BK322"/>
  <c r="J320"/>
  <c r="J313"/>
  <c r="J308"/>
  <c r="J303"/>
  <c r="J295"/>
  <c r="BK291"/>
  <c r="BK283"/>
  <c r="BK277"/>
  <c r="BK266"/>
  <c r="BK262"/>
  <c r="BK253"/>
  <c r="BK246"/>
  <c r="BK196"/>
  <c r="BK181"/>
  <c r="J179"/>
  <c r="J176"/>
  <c r="J398"/>
  <c r="J395"/>
  <c r="BK390"/>
  <c r="BK380"/>
  <c r="BK363"/>
  <c r="BK346"/>
  <c r="BK336"/>
  <c r="BK324"/>
  <c r="BK311"/>
  <c r="BK293"/>
  <c r="J268"/>
  <c r="BK245"/>
  <c r="BK188"/>
  <c r="BK165"/>
  <c r="BK157"/>
  <c r="J145"/>
  <c r="J381"/>
  <c r="BK375"/>
  <c r="J348"/>
  <c r="BK340"/>
  <c r="J324"/>
  <c r="BK315"/>
  <c r="J301"/>
  <c r="BK179"/>
  <c r="J168"/>
  <c r="J150"/>
  <c r="J269"/>
  <c r="J202"/>
  <c r="J263"/>
  <c r="J248"/>
  <c r="J240"/>
  <c r="BK236"/>
  <c r="BK232"/>
  <c r="BK226"/>
  <c r="J218"/>
  <c r="BK212"/>
  <c r="BK193"/>
  <c r="J189"/>
  <c r="BK174"/>
  <c r="BK166"/>
  <c r="J156"/>
  <c r="J143"/>
  <c r="J237"/>
  <c r="J233"/>
  <c r="BK230"/>
  <c r="BK225"/>
  <c r="BK218"/>
  <c r="BK211"/>
  <c r="BK207"/>
  <c r="J201"/>
  <c r="BK221"/>
  <c r="J226"/>
  <c r="BK158"/>
  <c r="J195"/>
  <c r="BK160"/>
  <c r="J186"/>
  <c r="J153"/>
  <c r="J224"/>
  <c r="J198"/>
  <c r="J160"/>
  <c i="29" r="BK192"/>
  <c r="BK190"/>
  <c r="J182"/>
  <c r="BK179"/>
  <c r="J173"/>
  <c r="BK169"/>
  <c r="BK164"/>
  <c r="BK159"/>
  <c r="BK153"/>
  <c r="J145"/>
  <c r="BK137"/>
  <c r="BK191"/>
  <c r="J186"/>
  <c r="BK181"/>
  <c r="BK174"/>
  <c r="BK161"/>
  <c r="BK156"/>
  <c r="J147"/>
  <c r="J139"/>
  <c r="BK186"/>
  <c r="BK165"/>
  <c r="J146"/>
  <c r="J134"/>
  <c r="J130"/>
  <c r="J169"/>
  <c r="BK163"/>
  <c r="BK143"/>
  <c r="BK130"/>
  <c i="30" r="J172"/>
  <c r="BK149"/>
  <c r="BK129"/>
  <c r="J239"/>
  <c r="BK231"/>
  <c r="J222"/>
  <c r="BK218"/>
  <c r="J211"/>
  <c r="BK201"/>
  <c r="J197"/>
  <c r="J186"/>
  <c r="BK181"/>
  <c r="J167"/>
  <c r="J163"/>
  <c r="J155"/>
  <c r="J148"/>
  <c r="BK136"/>
  <c r="J240"/>
  <c r="BK235"/>
  <c r="BK215"/>
  <c r="J201"/>
  <c r="BK193"/>
  <c r="J184"/>
  <c r="BK180"/>
  <c r="BK172"/>
  <c r="J168"/>
  <c r="BK155"/>
  <c r="BK146"/>
  <c r="J141"/>
  <c r="J134"/>
  <c r="J130"/>
  <c r="BK239"/>
  <c r="J227"/>
  <c r="BK212"/>
  <c r="J182"/>
  <c r="BK163"/>
  <c r="J151"/>
  <c r="BK134"/>
  <c r="BK220"/>
  <c r="J215"/>
  <c r="J199"/>
  <c r="BK185"/>
  <c r="BK176"/>
  <c r="BK162"/>
  <c r="J153"/>
  <c r="J140"/>
  <c r="BK128"/>
  <c i="31" r="J129"/>
  <c r="J130"/>
  <c r="J128"/>
  <c i="32" r="J129"/>
  <c r="J130"/>
  <c r="J128"/>
  <c i="33" r="J127"/>
  <c r="BK128"/>
  <c i="34" r="BK128"/>
  <c r="BK131"/>
  <c i="35" r="BK133"/>
  <c r="J134"/>
  <c r="J130"/>
  <c r="J131"/>
  <c i="36" r="BK155"/>
  <c r="BK147"/>
  <c r="BK144"/>
  <c r="BK138"/>
  <c r="J155"/>
  <c r="J153"/>
  <c r="J149"/>
  <c r="J128"/>
  <c r="J135"/>
  <c r="BK148"/>
  <c r="J134"/>
  <c r="J138"/>
  <c r="J133"/>
  <c r="BK128"/>
  <c i="41" r="J146"/>
  <c r="BK143"/>
  <c r="BK140"/>
  <c r="BK133"/>
  <c r="BK130"/>
  <c r="J165"/>
  <c r="BK159"/>
  <c r="J150"/>
  <c r="BK146"/>
  <c r="J133"/>
  <c r="J127"/>
  <c r="J138"/>
  <c r="BK128"/>
  <c i="42" r="BK178"/>
  <c r="J172"/>
  <c r="J169"/>
  <c r="BK160"/>
  <c r="BK155"/>
  <c r="BK151"/>
  <c r="BK145"/>
  <c r="BK135"/>
  <c r="J175"/>
  <c r="J171"/>
  <c r="J157"/>
  <c r="BK148"/>
  <c r="J135"/>
  <c r="J163"/>
  <c r="J142"/>
  <c r="BK163"/>
  <c r="BK140"/>
  <c r="J136"/>
  <c r="J138"/>
  <c i="44" r="BK126"/>
  <c r="BK125"/>
  <c i="45" r="J133"/>
  <c r="J136"/>
  <c r="BK129"/>
  <c i="2" l="1" r="BK146"/>
  <c r="J146"/>
  <c r="J102"/>
  <c r="P146"/>
  <c r="R760"/>
  <c r="T807"/>
  <c r="T787"/>
  <c r="P812"/>
  <c r="T812"/>
  <c r="T818"/>
  <c i="3" r="P262"/>
  <c r="BK857"/>
  <c r="J857"/>
  <c r="J111"/>
  <c r="BK919"/>
  <c r="J919"/>
  <c r="J112"/>
  <c r="BK945"/>
  <c r="J945"/>
  <c r="J113"/>
  <c r="R945"/>
  <c r="P976"/>
  <c r="R976"/>
  <c r="T991"/>
  <c r="P1108"/>
  <c r="T1108"/>
  <c i="4" r="P179"/>
  <c i="5" r="T126"/>
  <c r="T125"/>
  <c i="6" r="BK287"/>
  <c r="J287"/>
  <c r="J106"/>
  <c r="R347"/>
  <c r="R377"/>
  <c r="T400"/>
  <c i="7" r="T126"/>
  <c r="T125"/>
  <c i="9" r="R126"/>
  <c r="R125"/>
  <c i="10" r="P126"/>
  <c r="P125"/>
  <c i="1" r="AU107"/>
  <c i="12" r="P126"/>
  <c r="P125"/>
  <c i="1" r="AU109"/>
  <c i="13" r="T126"/>
  <c r="T125"/>
  <c i="14" r="P126"/>
  <c r="P125"/>
  <c i="1" r="AU111"/>
  <c i="16" r="P126"/>
  <c r="P125"/>
  <c i="1" r="AU113"/>
  <c i="18" r="R126"/>
  <c r="R125"/>
  <c i="20" r="BK141"/>
  <c r="J141"/>
  <c r="J103"/>
  <c r="T166"/>
  <c i="21" r="R130"/>
  <c r="BK161"/>
  <c r="J161"/>
  <c r="J104"/>
  <c i="24" r="BK162"/>
  <c r="J162"/>
  <c r="J103"/>
  <c r="R197"/>
  <c i="25" r="BK240"/>
  <c r="J240"/>
  <c r="J107"/>
  <c r="R308"/>
  <c r="BK375"/>
  <c r="J375"/>
  <c r="J114"/>
  <c i="26" r="R130"/>
  <c r="P185"/>
  <c i="28" r="R140"/>
  <c r="P216"/>
  <c r="P317"/>
  <c r="T330"/>
  <c r="P364"/>
  <c r="R387"/>
  <c i="29" r="T126"/>
  <c r="T125"/>
  <c i="31" r="T126"/>
  <c r="T125"/>
  <c i="32" r="P126"/>
  <c r="P125"/>
  <c i="1" r="AU135"/>
  <c i="36" r="R126"/>
  <c r="R125"/>
  <c i="37" r="P126"/>
  <c r="P125"/>
  <c i="1" r="AU140"/>
  <c i="39" r="P126"/>
  <c r="P125"/>
  <c i="1" r="AU142"/>
  <c i="2" r="BK760"/>
  <c r="J760"/>
  <c r="J104"/>
  <c r="BK818"/>
  <c r="J818"/>
  <c r="J117"/>
  <c i="3" r="P156"/>
  <c r="P832"/>
  <c r="P846"/>
  <c r="P919"/>
  <c r="T945"/>
  <c r="T976"/>
  <c i="4" r="R130"/>
  <c r="BK214"/>
  <c r="J214"/>
  <c r="J104"/>
  <c i="5" r="BK126"/>
  <c r="J126"/>
  <c r="J101"/>
  <c i="6" r="T139"/>
  <c r="P235"/>
  <c r="P339"/>
  <c r="T377"/>
  <c r="R400"/>
  <c i="7" r="BK126"/>
  <c r="BK125"/>
  <c r="J125"/>
  <c r="J100"/>
  <c i="8" r="P126"/>
  <c r="P125"/>
  <c i="1" r="AU105"/>
  <c i="9" r="BK126"/>
  <c r="J126"/>
  <c r="J101"/>
  <c i="10" r="BK126"/>
  <c r="J126"/>
  <c r="J101"/>
  <c i="11" r="BK126"/>
  <c r="J126"/>
  <c r="J101"/>
  <c i="12" r="BK126"/>
  <c r="J126"/>
  <c r="J101"/>
  <c i="13" r="BK126"/>
  <c r="J126"/>
  <c r="J101"/>
  <c i="14" r="T126"/>
  <c r="T125"/>
  <c i="15" r="R126"/>
  <c r="R125"/>
  <c i="16" r="BK126"/>
  <c r="BK125"/>
  <c r="J125"/>
  <c r="J100"/>
  <c i="17" r="P126"/>
  <c r="P125"/>
  <c i="1" r="AU114"/>
  <c i="18" r="P126"/>
  <c r="P125"/>
  <c i="1" r="AU116"/>
  <c i="19" r="T126"/>
  <c r="T125"/>
  <c i="20" r="BK132"/>
  <c r="J132"/>
  <c r="J102"/>
  <c r="P141"/>
  <c r="BK162"/>
  <c r="J162"/>
  <c r="J104"/>
  <c r="BK166"/>
  <c r="J166"/>
  <c r="J105"/>
  <c r="T181"/>
  <c i="21" r="P130"/>
  <c r="BK154"/>
  <c r="J154"/>
  <c r="J103"/>
  <c r="R154"/>
  <c r="R161"/>
  <c i="22" r="P124"/>
  <c r="P123"/>
  <c r="P122"/>
  <c i="1" r="AU121"/>
  <c i="22" r="T124"/>
  <c r="T123"/>
  <c r="T122"/>
  <c i="23" r="T134"/>
  <c r="R171"/>
  <c r="R191"/>
  <c r="BK229"/>
  <c r="J229"/>
  <c r="J105"/>
  <c r="R229"/>
  <c r="R241"/>
  <c r="R240"/>
  <c i="24" r="BK142"/>
  <c r="J142"/>
  <c r="J102"/>
  <c r="R142"/>
  <c r="BK192"/>
  <c r="J192"/>
  <c r="J110"/>
  <c r="R192"/>
  <c r="R181"/>
  <c r="T197"/>
  <c r="R203"/>
  <c r="BK211"/>
  <c r="J211"/>
  <c r="J115"/>
  <c i="25" r="T140"/>
  <c r="T139"/>
  <c r="T214"/>
  <c r="BK235"/>
  <c r="J235"/>
  <c r="J106"/>
  <c r="R235"/>
  <c r="T235"/>
  <c r="P289"/>
  <c r="T289"/>
  <c r="P322"/>
  <c r="BK342"/>
  <c r="J342"/>
  <c r="J111"/>
  <c r="BK348"/>
  <c r="J348"/>
  <c r="J112"/>
  <c r="T375"/>
  <c i="26" r="P130"/>
  <c r="P129"/>
  <c r="P128"/>
  <c i="1" r="AU128"/>
  <c i="26" r="P162"/>
  <c r="R185"/>
  <c i="27" r="R126"/>
  <c r="R125"/>
  <c i="28" r="T140"/>
  <c r="T216"/>
  <c r="P307"/>
  <c r="T341"/>
  <c r="BK374"/>
  <c r="J374"/>
  <c r="J113"/>
  <c i="36" r="P126"/>
  <c r="P125"/>
  <c i="1" r="AU139"/>
  <c i="2" r="BK159"/>
  <c r="J159"/>
  <c r="J103"/>
  <c i="6" r="T287"/>
  <c r="BK362"/>
  <c r="J362"/>
  <c r="J109"/>
  <c r="P377"/>
  <c r="P388"/>
  <c i="28" r="T144"/>
  <c r="R177"/>
  <c r="R261"/>
  <c r="BK317"/>
  <c r="J317"/>
  <c r="J108"/>
  <c r="R330"/>
  <c r="P341"/>
  <c r="BK364"/>
  <c r="J364"/>
  <c r="J112"/>
  <c r="T364"/>
  <c r="T387"/>
  <c i="29" r="P126"/>
  <c r="P125"/>
  <c i="1" r="AU131"/>
  <c i="37" r="R126"/>
  <c r="R125"/>
  <c i="38" r="P126"/>
  <c r="P125"/>
  <c i="1" r="AU141"/>
  <c i="2" r="P159"/>
  <c i="3" r="T156"/>
  <c r="R832"/>
  <c r="P852"/>
  <c r="BK958"/>
  <c r="J958"/>
  <c r="J114"/>
  <c i="4" r="P214"/>
  <c i="6" r="BK180"/>
  <c r="J180"/>
  <c r="J103"/>
  <c r="BK212"/>
  <c r="J212"/>
  <c r="J104"/>
  <c r="BK347"/>
  <c r="J347"/>
  <c r="J108"/>
  <c r="T414"/>
  <c i="28" r="P177"/>
  <c r="P261"/>
  <c r="T317"/>
  <c r="P355"/>
  <c r="P374"/>
  <c i="33" r="BK126"/>
  <c r="J126"/>
  <c r="J101"/>
  <c i="34" r="P126"/>
  <c r="P125"/>
  <c i="1" r="AU137"/>
  <c i="6" r="P180"/>
  <c r="R212"/>
  <c r="R339"/>
  <c r="P414"/>
  <c i="30" r="R126"/>
  <c r="R125"/>
  <c i="36" r="BK126"/>
  <c r="J126"/>
  <c r="J101"/>
  <c i="38" r="BK126"/>
  <c r="J126"/>
  <c r="J101"/>
  <c i="40" r="BK126"/>
  <c r="J126"/>
  <c r="J101"/>
  <c i="2" r="R159"/>
  <c i="3" r="BK143"/>
  <c r="J143"/>
  <c r="J102"/>
  <c r="P143"/>
  <c r="P142"/>
  <c r="R143"/>
  <c r="T143"/>
  <c r="R857"/>
  <c r="R958"/>
  <c i="4" r="BK130"/>
  <c r="J130"/>
  <c r="J102"/>
  <c r="R214"/>
  <c i="6" r="T180"/>
  <c r="T212"/>
  <c r="BK339"/>
  <c r="J339"/>
  <c r="J107"/>
  <c r="BK377"/>
  <c r="J377"/>
  <c r="J110"/>
  <c r="R388"/>
  <c i="32" r="R126"/>
  <c r="R125"/>
  <c i="33" r="R126"/>
  <c r="R125"/>
  <c i="34" r="R126"/>
  <c r="R125"/>
  <c i="2" r="P760"/>
  <c r="P807"/>
  <c r="P787"/>
  <c i="3" r="R262"/>
  <c r="BK846"/>
  <c r="J846"/>
  <c r="J109"/>
  <c r="T852"/>
  <c r="P958"/>
  <c i="4" r="BK179"/>
  <c r="J179"/>
  <c r="J103"/>
  <c i="5" r="P126"/>
  <c r="P125"/>
  <c i="1" r="AU101"/>
  <c i="6" r="R180"/>
  <c r="P212"/>
  <c r="P347"/>
  <c r="BK388"/>
  <c r="J388"/>
  <c r="J111"/>
  <c i="8" r="R126"/>
  <c r="R125"/>
  <c i="9" r="P126"/>
  <c r="P125"/>
  <c i="1" r="AU106"/>
  <c i="10" r="R126"/>
  <c r="R125"/>
  <c i="11" r="P126"/>
  <c r="P125"/>
  <c i="1" r="AU108"/>
  <c i="12" r="T126"/>
  <c r="T125"/>
  <c i="13" r="R126"/>
  <c r="R125"/>
  <c i="14" r="R126"/>
  <c r="R125"/>
  <c i="15" r="P126"/>
  <c r="P125"/>
  <c i="1" r="AU112"/>
  <c i="17" r="T126"/>
  <c r="T125"/>
  <c i="20" r="R141"/>
  <c r="R162"/>
  <c r="P181"/>
  <c i="21" r="BK130"/>
  <c r="BK129"/>
  <c r="J129"/>
  <c r="J101"/>
  <c r="T154"/>
  <c i="22" r="BK124"/>
  <c r="J124"/>
  <c r="J100"/>
  <c i="23" r="BK171"/>
  <c r="J171"/>
  <c r="J101"/>
  <c i="24" r="P162"/>
  <c r="P203"/>
  <c r="P211"/>
  <c i="25" r="BK140"/>
  <c r="P240"/>
  <c r="P308"/>
  <c r="R342"/>
  <c r="R375"/>
  <c i="26" r="R162"/>
  <c i="27" r="BK126"/>
  <c r="J126"/>
  <c r="J101"/>
  <c i="28" r="P144"/>
  <c r="R216"/>
  <c r="T307"/>
  <c r="R341"/>
  <c r="R374"/>
  <c i="30" r="P126"/>
  <c r="P125"/>
  <c i="1" r="AU133"/>
  <c i="39" r="R126"/>
  <c r="R125"/>
  <c i="40" r="T126"/>
  <c r="T125"/>
  <c i="3" r="BK262"/>
  <c r="J262"/>
  <c r="J104"/>
  <c r="T857"/>
  <c r="P991"/>
  <c i="4" r="T214"/>
  <c i="6" r="P139"/>
  <c r="T235"/>
  <c r="T362"/>
  <c r="T388"/>
  <c i="23" r="BK134"/>
  <c r="J134"/>
  <c r="J100"/>
  <c i="24" r="P142"/>
  <c r="P141"/>
  <c r="BK197"/>
  <c r="J197"/>
  <c r="J111"/>
  <c r="P197"/>
  <c r="BK203"/>
  <c r="J203"/>
  <c r="J113"/>
  <c i="25" r="P140"/>
  <c r="R240"/>
  <c r="BK322"/>
  <c r="J322"/>
  <c r="J110"/>
  <c r="T342"/>
  <c r="BK365"/>
  <c r="J365"/>
  <c r="J113"/>
  <c r="T365"/>
  <c i="26" r="T162"/>
  <c i="27" r="P126"/>
  <c r="P125"/>
  <c i="1" r="AU129"/>
  <c i="28" r="R144"/>
  <c r="BK261"/>
  <c r="J261"/>
  <c r="J106"/>
  <c r="R317"/>
  <c r="BK355"/>
  <c r="J355"/>
  <c r="J111"/>
  <c r="T374"/>
  <c i="29" r="BK126"/>
  <c r="J126"/>
  <c r="J101"/>
  <c i="35" r="R126"/>
  <c r="R125"/>
  <c i="36" r="T126"/>
  <c r="T125"/>
  <c i="37" r="BK126"/>
  <c r="J126"/>
  <c r="J101"/>
  <c i="38" r="T126"/>
  <c r="T125"/>
  <c i="39" r="T126"/>
  <c r="T125"/>
  <c i="40" r="P126"/>
  <c r="P125"/>
  <c i="1" r="AU144"/>
  <c i="41" r="P126"/>
  <c r="P125"/>
  <c i="1" r="AU145"/>
  <c i="42" r="P132"/>
  <c r="R137"/>
  <c r="BK158"/>
  <c r="J158"/>
  <c r="J104"/>
  <c r="T158"/>
  <c r="R176"/>
  <c i="2" r="T159"/>
  <c r="BK807"/>
  <c r="J807"/>
  <c r="J114"/>
  <c i="3" r="R156"/>
  <c r="BK832"/>
  <c r="R846"/>
  <c r="R919"/>
  <c r="R991"/>
  <c i="4" r="R179"/>
  <c i="5" r="R126"/>
  <c r="R125"/>
  <c i="6" r="R287"/>
  <c r="R362"/>
  <c r="P400"/>
  <c i="7" r="R126"/>
  <c r="R125"/>
  <c i="11" r="T126"/>
  <c r="T125"/>
  <c i="15" r="T126"/>
  <c r="T125"/>
  <c i="16" r="T126"/>
  <c r="T125"/>
  <c i="17" r="R126"/>
  <c r="R125"/>
  <c i="19" r="P126"/>
  <c r="P125"/>
  <c i="1" r="AU117"/>
  <c i="20" r="T132"/>
  <c r="R166"/>
  <c i="21" r="T130"/>
  <c r="P161"/>
  <c i="23" r="BK191"/>
  <c r="J191"/>
  <c r="J103"/>
  <c r="P241"/>
  <c r="P240"/>
  <c i="24" r="R162"/>
  <c r="R211"/>
  <c i="25" r="R214"/>
  <c r="BK289"/>
  <c r="J289"/>
  <c r="J108"/>
  <c r="T308"/>
  <c r="T348"/>
  <c r="R365"/>
  <c i="26" r="BK130"/>
  <c r="BK185"/>
  <c r="J185"/>
  <c r="J104"/>
  <c i="28" r="BK144"/>
  <c r="J144"/>
  <c r="J103"/>
  <c r="BK216"/>
  <c r="J216"/>
  <c r="J105"/>
  <c r="BK307"/>
  <c r="J307"/>
  <c r="J107"/>
  <c r="BK330"/>
  <c r="J330"/>
  <c r="J109"/>
  <c r="R355"/>
  <c r="BK387"/>
  <c r="J387"/>
  <c r="J114"/>
  <c i="29" r="R126"/>
  <c r="R125"/>
  <c i="30" r="BK126"/>
  <c r="J126"/>
  <c r="J101"/>
  <c i="31" r="R126"/>
  <c r="R125"/>
  <c i="34" r="T126"/>
  <c r="T125"/>
  <c i="35" r="BK126"/>
  <c r="BK125"/>
  <c r="J125"/>
  <c r="J100"/>
  <c i="37" r="T126"/>
  <c r="T125"/>
  <c i="42" r="T132"/>
  <c r="P161"/>
  <c i="43" r="R128"/>
  <c r="R127"/>
  <c r="R126"/>
  <c i="44" r="R124"/>
  <c r="R123"/>
  <c r="R122"/>
  <c i="2" r="R146"/>
  <c r="T760"/>
  <c r="R807"/>
  <c r="BK812"/>
  <c r="J812"/>
  <c r="J115"/>
  <c r="R812"/>
  <c r="R818"/>
  <c i="3" r="T262"/>
  <c r="T832"/>
  <c r="T846"/>
  <c r="BK852"/>
  <c r="J852"/>
  <c r="J110"/>
  <c r="R852"/>
  <c r="T919"/>
  <c r="P945"/>
  <c r="T958"/>
  <c r="BK991"/>
  <c r="J991"/>
  <c r="J116"/>
  <c r="BK1108"/>
  <c r="J1108"/>
  <c r="J117"/>
  <c r="R1108"/>
  <c i="4" r="T130"/>
  <c i="6" r="R139"/>
  <c r="R235"/>
  <c r="P362"/>
  <c r="BK400"/>
  <c r="J400"/>
  <c r="J112"/>
  <c i="7" r="P126"/>
  <c r="P125"/>
  <c i="1" r="AU103"/>
  <c i="8" r="BK126"/>
  <c r="BK125"/>
  <c r="J125"/>
  <c r="J100"/>
  <c i="10" r="T126"/>
  <c r="T125"/>
  <c i="11" r="R126"/>
  <c r="R125"/>
  <c i="12" r="R126"/>
  <c r="R125"/>
  <c i="18" r="BK126"/>
  <c r="J126"/>
  <c r="J101"/>
  <c i="19" r="BK126"/>
  <c r="J126"/>
  <c r="J101"/>
  <c i="20" r="R132"/>
  <c r="R131"/>
  <c r="R130"/>
  <c r="P162"/>
  <c r="T162"/>
  <c r="R181"/>
  <c i="21" r="P154"/>
  <c r="T161"/>
  <c i="23" r="R134"/>
  <c r="R133"/>
  <c r="R132"/>
  <c r="P191"/>
  <c r="BK241"/>
  <c r="BK240"/>
  <c r="J240"/>
  <c r="J108"/>
  <c i="24" r="T162"/>
  <c r="P192"/>
  <c r="P181"/>
  <c r="T192"/>
  <c r="T181"/>
  <c r="T203"/>
  <c r="T211"/>
  <c i="25" r="R140"/>
  <c r="R139"/>
  <c r="BK214"/>
  <c r="J214"/>
  <c r="J103"/>
  <c r="T240"/>
  <c r="BK308"/>
  <c r="J308"/>
  <c r="J109"/>
  <c r="T322"/>
  <c r="P342"/>
  <c r="P348"/>
  <c r="P375"/>
  <c i="26" r="T130"/>
  <c i="28" r="BK140"/>
  <c r="J140"/>
  <c r="J102"/>
  <c r="P140"/>
  <c r="BK177"/>
  <c r="J177"/>
  <c r="J104"/>
  <c r="T177"/>
  <c r="T261"/>
  <c r="R307"/>
  <c r="P330"/>
  <c r="BK341"/>
  <c r="J341"/>
  <c r="J110"/>
  <c r="T355"/>
  <c r="R364"/>
  <c r="P387"/>
  <c i="31" r="P126"/>
  <c r="P125"/>
  <c i="1" r="AU134"/>
  <c i="34" r="BK126"/>
  <c r="J126"/>
  <c r="J101"/>
  <c i="35" r="T126"/>
  <c r="T125"/>
  <c i="38" r="R126"/>
  <c r="R125"/>
  <c i="39" r="BK126"/>
  <c r="BK125"/>
  <c r="J125"/>
  <c r="J100"/>
  <c i="41" r="BK126"/>
  <c r="BK125"/>
  <c r="J125"/>
  <c r="J100"/>
  <c i="42" r="P137"/>
  <c r="R161"/>
  <c r="T176"/>
  <c i="43" r="BK128"/>
  <c r="J128"/>
  <c r="J102"/>
  <c i="6" r="BK139"/>
  <c r="BK235"/>
  <c r="J235"/>
  <c r="J105"/>
  <c r="T339"/>
  <c r="R414"/>
  <c i="33" r="P126"/>
  <c r="P125"/>
  <c i="1" r="AU136"/>
  <c i="35" r="P126"/>
  <c r="P125"/>
  <c i="1" r="AU138"/>
  <c i="41" r="T126"/>
  <c r="T125"/>
  <c i="42" r="BK137"/>
  <c r="J137"/>
  <c r="J103"/>
  <c r="BK161"/>
  <c r="J161"/>
  <c r="J105"/>
  <c r="BK176"/>
  <c r="J176"/>
  <c r="J106"/>
  <c i="43" r="T128"/>
  <c r="T127"/>
  <c r="T126"/>
  <c i="44" r="P124"/>
  <c r="P123"/>
  <c r="P122"/>
  <c i="1" r="AU149"/>
  <c i="44" r="T124"/>
  <c r="T123"/>
  <c r="T122"/>
  <c i="2" r="T146"/>
  <c i="3" r="BK156"/>
  <c r="P857"/>
  <c r="BK976"/>
  <c r="J976"/>
  <c r="J115"/>
  <c i="4" r="P130"/>
  <c r="P129"/>
  <c r="P128"/>
  <c i="1" r="AU100"/>
  <c i="4" r="T179"/>
  <c i="6" r="P287"/>
  <c r="T347"/>
  <c r="BK414"/>
  <c r="J414"/>
  <c r="J113"/>
  <c i="8" r="T126"/>
  <c r="T125"/>
  <c i="9" r="T126"/>
  <c r="T125"/>
  <c i="13" r="P126"/>
  <c r="P125"/>
  <c i="1" r="AU110"/>
  <c i="14" r="BK126"/>
  <c r="BK125"/>
  <c r="J125"/>
  <c i="15" r="BK126"/>
  <c r="BK125"/>
  <c r="J125"/>
  <c i="16" r="R126"/>
  <c r="R125"/>
  <c i="17" r="BK126"/>
  <c r="BK125"/>
  <c r="J125"/>
  <c r="J100"/>
  <c i="18" r="T126"/>
  <c r="T125"/>
  <c i="19" r="R126"/>
  <c r="R125"/>
  <c i="20" r="P132"/>
  <c r="T141"/>
  <c r="P166"/>
  <c r="BK181"/>
  <c r="J181"/>
  <c r="J106"/>
  <c i="22" r="R124"/>
  <c r="R123"/>
  <c r="R122"/>
  <c i="23" r="P134"/>
  <c r="P133"/>
  <c r="P132"/>
  <c i="1" r="AU122"/>
  <c i="23" r="P171"/>
  <c r="T171"/>
  <c r="T191"/>
  <c r="P229"/>
  <c r="T229"/>
  <c r="T241"/>
  <c r="T240"/>
  <c i="24" r="T142"/>
  <c r="T141"/>
  <c i="25" r="P214"/>
  <c r="P235"/>
  <c r="P234"/>
  <c r="R289"/>
  <c r="R322"/>
  <c r="R348"/>
  <c r="P365"/>
  <c i="26" r="BK162"/>
  <c r="J162"/>
  <c r="J103"/>
  <c r="T185"/>
  <c i="27" r="T126"/>
  <c r="T125"/>
  <c i="30" r="T126"/>
  <c r="T125"/>
  <c i="31" r="BK126"/>
  <c r="J126"/>
  <c r="J101"/>
  <c i="32" r="BK126"/>
  <c r="J126"/>
  <c r="J101"/>
  <c r="T126"/>
  <c r="T125"/>
  <c i="33" r="T126"/>
  <c r="T125"/>
  <c i="40" r="R126"/>
  <c r="R125"/>
  <c i="41" r="R126"/>
  <c r="R125"/>
  <c i="42" r="BK132"/>
  <c r="J132"/>
  <c r="J102"/>
  <c r="R132"/>
  <c r="R131"/>
  <c r="R130"/>
  <c r="T137"/>
  <c r="P158"/>
  <c r="R158"/>
  <c r="T161"/>
  <c r="P176"/>
  <c i="43" r="P128"/>
  <c r="P127"/>
  <c r="P126"/>
  <c i="1" r="AU148"/>
  <c i="44" r="BK124"/>
  <c r="J124"/>
  <c r="J100"/>
  <c i="45" r="BK127"/>
  <c r="J127"/>
  <c r="J100"/>
  <c r="P127"/>
  <c r="R127"/>
  <c r="T127"/>
  <c r="BK130"/>
  <c r="J130"/>
  <c r="J101"/>
  <c r="P130"/>
  <c r="R130"/>
  <c r="T130"/>
  <c r="BK135"/>
  <c r="J135"/>
  <c r="J102"/>
  <c r="P135"/>
  <c r="R135"/>
  <c r="T135"/>
  <c i="2" r="BK788"/>
  <c r="J788"/>
  <c r="J106"/>
  <c i="24" r="BK201"/>
  <c r="J201"/>
  <c r="J112"/>
  <c i="23" r="BK187"/>
  <c r="J187"/>
  <c r="J102"/>
  <c r="BK225"/>
  <c r="J225"/>
  <c r="J104"/>
  <c r="BK236"/>
  <c r="J236"/>
  <c r="J106"/>
  <c r="BK238"/>
  <c r="J238"/>
  <c r="J107"/>
  <c r="BK249"/>
  <c r="J249"/>
  <c r="J110"/>
  <c i="24" r="BK208"/>
  <c r="J208"/>
  <c r="J114"/>
  <c i="25" r="BK232"/>
  <c r="J232"/>
  <c r="J104"/>
  <c i="2" r="BK795"/>
  <c r="J795"/>
  <c r="J108"/>
  <c r="BK797"/>
  <c r="J797"/>
  <c r="J109"/>
  <c r="BK1068"/>
  <c r="J1068"/>
  <c r="J120"/>
  <c i="24" r="BK188"/>
  <c r="J188"/>
  <c r="J108"/>
  <c r="BK184"/>
  <c r="J184"/>
  <c r="J106"/>
  <c i="2" r="BK792"/>
  <c r="J792"/>
  <c r="J107"/>
  <c i="24" r="BK190"/>
  <c r="J190"/>
  <c r="J109"/>
  <c i="2" r="BK799"/>
  <c r="J799"/>
  <c r="J110"/>
  <c r="BK801"/>
  <c r="J801"/>
  <c r="J111"/>
  <c r="BK803"/>
  <c r="J803"/>
  <c r="J112"/>
  <c r="BK805"/>
  <c r="J805"/>
  <c r="J113"/>
  <c r="BK816"/>
  <c r="J816"/>
  <c r="J116"/>
  <c i="3" r="BK829"/>
  <c r="J829"/>
  <c r="J106"/>
  <c i="24" r="BK182"/>
  <c r="J182"/>
  <c r="J105"/>
  <c i="2" r="BK893"/>
  <c r="J893"/>
  <c r="J119"/>
  <c i="24" r="BK186"/>
  <c r="J186"/>
  <c r="J107"/>
  <c r="BK216"/>
  <c r="J216"/>
  <c r="J116"/>
  <c i="45" r="BK138"/>
  <c r="J138"/>
  <c r="J103"/>
  <c r="F94"/>
  <c r="J94"/>
  <c r="BE133"/>
  <c r="J119"/>
  <c r="BE128"/>
  <c r="E85"/>
  <c r="BE129"/>
  <c r="BE131"/>
  <c r="BE132"/>
  <c r="BE134"/>
  <c r="BE136"/>
  <c r="BE137"/>
  <c r="BE139"/>
  <c i="44" r="J94"/>
  <c r="J91"/>
  <c r="F94"/>
  <c r="E85"/>
  <c r="BE125"/>
  <c r="BE126"/>
  <c r="BE127"/>
  <c r="BE128"/>
  <c i="43" r="E85"/>
  <c r="F96"/>
  <c r="J120"/>
  <c r="BE129"/>
  <c r="J96"/>
  <c r="BE130"/>
  <c r="BE131"/>
  <c i="41" r="J126"/>
  <c r="J101"/>
  <c i="42" r="F95"/>
  <c r="BE144"/>
  <c r="E116"/>
  <c r="BE142"/>
  <c r="BE150"/>
  <c r="BE152"/>
  <c r="BE163"/>
  <c r="F96"/>
  <c r="J126"/>
  <c r="BE148"/>
  <c r="BE155"/>
  <c r="BE162"/>
  <c r="BE165"/>
  <c r="BE166"/>
  <c r="BE167"/>
  <c r="J124"/>
  <c r="BE133"/>
  <c r="BE145"/>
  <c r="BE146"/>
  <c r="BE147"/>
  <c r="BE153"/>
  <c r="BE173"/>
  <c r="J127"/>
  <c r="BE135"/>
  <c r="BE140"/>
  <c r="BE141"/>
  <c r="BE143"/>
  <c r="BE149"/>
  <c r="BE151"/>
  <c r="BE159"/>
  <c r="BE164"/>
  <c r="BE169"/>
  <c r="BE171"/>
  <c r="BE177"/>
  <c r="BE134"/>
  <c r="BE136"/>
  <c r="BE138"/>
  <c r="BE139"/>
  <c r="BE154"/>
  <c r="BE156"/>
  <c r="BE157"/>
  <c r="BE160"/>
  <c r="BE168"/>
  <c r="BE170"/>
  <c r="BE172"/>
  <c r="BE174"/>
  <c r="BE175"/>
  <c r="BE178"/>
  <c r="BE179"/>
  <c i="41" r="E85"/>
  <c r="J93"/>
  <c r="BE129"/>
  <c r="BE133"/>
  <c r="BE135"/>
  <c r="BE137"/>
  <c r="BE141"/>
  <c r="BE144"/>
  <c r="BE153"/>
  <c i="40" r="BK125"/>
  <c r="J125"/>
  <c i="41" r="J96"/>
  <c r="BE130"/>
  <c r="BE138"/>
  <c r="BE139"/>
  <c r="BE142"/>
  <c r="BE154"/>
  <c r="BE155"/>
  <c r="BE156"/>
  <c r="BE159"/>
  <c r="BE160"/>
  <c r="BE161"/>
  <c r="BE163"/>
  <c r="F96"/>
  <c r="BE127"/>
  <c r="BE128"/>
  <c r="BE131"/>
  <c r="BE132"/>
  <c r="BE134"/>
  <c r="BE136"/>
  <c r="BE140"/>
  <c r="BE143"/>
  <c r="BE145"/>
  <c r="BE146"/>
  <c r="BE147"/>
  <c r="BE148"/>
  <c r="BE149"/>
  <c r="BE150"/>
  <c r="BE151"/>
  <c r="BE152"/>
  <c r="BE157"/>
  <c r="BE158"/>
  <c r="BE162"/>
  <c r="BE164"/>
  <c r="BE165"/>
  <c i="40" r="J119"/>
  <c r="BE129"/>
  <c r="BE131"/>
  <c r="BE127"/>
  <c r="BE155"/>
  <c r="BE172"/>
  <c r="J122"/>
  <c r="BE128"/>
  <c r="BE130"/>
  <c r="BE142"/>
  <c r="BE145"/>
  <c r="BE146"/>
  <c r="BE148"/>
  <c r="BE161"/>
  <c r="BE164"/>
  <c r="BE171"/>
  <c i="39" r="J126"/>
  <c r="J101"/>
  <c i="40" r="E111"/>
  <c r="F122"/>
  <c r="BE139"/>
  <c r="BE144"/>
  <c r="BE147"/>
  <c r="BE159"/>
  <c r="BE163"/>
  <c r="BE166"/>
  <c r="BE132"/>
  <c r="BE135"/>
  <c r="BE136"/>
  <c r="BE152"/>
  <c r="BE153"/>
  <c r="BE154"/>
  <c r="BE156"/>
  <c r="BE162"/>
  <c r="BE169"/>
  <c r="BE170"/>
  <c r="BE173"/>
  <c r="BE174"/>
  <c r="BE175"/>
  <c r="BE176"/>
  <c r="BE180"/>
  <c r="BE133"/>
  <c r="BE134"/>
  <c r="BE137"/>
  <c r="BE138"/>
  <c r="BE140"/>
  <c r="BE141"/>
  <c r="BE143"/>
  <c r="BE149"/>
  <c r="BE150"/>
  <c r="BE151"/>
  <c r="BE157"/>
  <c r="BE158"/>
  <c r="BE160"/>
  <c r="BE165"/>
  <c r="BE167"/>
  <c r="BE168"/>
  <c r="BE177"/>
  <c r="BE178"/>
  <c r="BE179"/>
  <c r="BE181"/>
  <c r="BE182"/>
  <c i="38" r="BK125"/>
  <c r="J125"/>
  <c r="J100"/>
  <c i="39" r="J93"/>
  <c r="E85"/>
  <c r="J122"/>
  <c r="BE129"/>
  <c r="F96"/>
  <c r="BE127"/>
  <c r="BE130"/>
  <c r="BE131"/>
  <c r="BE134"/>
  <c r="BE128"/>
  <c r="BE132"/>
  <c r="BE133"/>
  <c i="37" r="BK125"/>
  <c r="J125"/>
  <c r="J100"/>
  <c i="38" r="J119"/>
  <c r="J122"/>
  <c r="BE129"/>
  <c r="BE131"/>
  <c r="BE141"/>
  <c r="BE148"/>
  <c r="E85"/>
  <c r="BE130"/>
  <c r="BE135"/>
  <c r="BE136"/>
  <c r="BE137"/>
  <c r="F122"/>
  <c r="BE134"/>
  <c r="BE139"/>
  <c r="BE143"/>
  <c r="BE144"/>
  <c r="BE146"/>
  <c r="BE147"/>
  <c r="BE151"/>
  <c r="BE154"/>
  <c r="BE155"/>
  <c r="BE156"/>
  <c r="BE127"/>
  <c r="BE128"/>
  <c r="BE132"/>
  <c r="BE133"/>
  <c r="BE138"/>
  <c r="BE140"/>
  <c r="BE142"/>
  <c r="BE145"/>
  <c r="BE149"/>
  <c r="BE150"/>
  <c r="BE152"/>
  <c r="BE153"/>
  <c r="BE157"/>
  <c i="37" r="E85"/>
  <c r="BE136"/>
  <c r="J93"/>
  <c i="36" r="BK125"/>
  <c r="J125"/>
  <c r="J100"/>
  <c i="37" r="BE130"/>
  <c r="BE131"/>
  <c r="BE137"/>
  <c r="BE140"/>
  <c r="BE142"/>
  <c r="J96"/>
  <c r="BE127"/>
  <c r="BE132"/>
  <c r="BE133"/>
  <c r="BE135"/>
  <c r="BE138"/>
  <c r="BE139"/>
  <c r="BE141"/>
  <c r="BE143"/>
  <c r="BE144"/>
  <c r="BE146"/>
  <c r="BE148"/>
  <c r="BE149"/>
  <c r="BE150"/>
  <c r="F96"/>
  <c r="BE128"/>
  <c r="BE129"/>
  <c r="BE134"/>
  <c r="BE145"/>
  <c r="BE147"/>
  <c i="35" r="J126"/>
  <c r="J101"/>
  <c i="36" r="J96"/>
  <c r="F122"/>
  <c r="BE127"/>
  <c r="BE128"/>
  <c r="BE134"/>
  <c r="BE137"/>
  <c r="BE143"/>
  <c r="BE145"/>
  <c r="BE147"/>
  <c r="E85"/>
  <c r="BE130"/>
  <c r="BE132"/>
  <c r="BE140"/>
  <c r="BE141"/>
  <c r="BE146"/>
  <c r="BE148"/>
  <c r="J93"/>
  <c r="BE133"/>
  <c r="BE138"/>
  <c r="BE142"/>
  <c r="BE151"/>
  <c r="BE136"/>
  <c r="BE129"/>
  <c r="BE131"/>
  <c r="BE135"/>
  <c r="BE139"/>
  <c r="BE144"/>
  <c r="BE149"/>
  <c r="BE150"/>
  <c r="BE152"/>
  <c r="BE153"/>
  <c r="BE154"/>
  <c r="BE155"/>
  <c i="35" r="J93"/>
  <c r="F96"/>
  <c r="BE127"/>
  <c r="BE128"/>
  <c r="E85"/>
  <c r="J96"/>
  <c r="BE129"/>
  <c r="BE131"/>
  <c r="BE134"/>
  <c r="BE130"/>
  <c r="BE132"/>
  <c r="BE133"/>
  <c i="34" r="F96"/>
  <c r="J119"/>
  <c r="BE128"/>
  <c i="33" r="BK125"/>
  <c r="J125"/>
  <c r="J100"/>
  <c i="34" r="E85"/>
  <c r="J122"/>
  <c r="BE127"/>
  <c r="BE129"/>
  <c r="BE130"/>
  <c r="BE131"/>
  <c i="33" r="J93"/>
  <c r="E111"/>
  <c r="F122"/>
  <c r="BE127"/>
  <c r="BE128"/>
  <c r="BE129"/>
  <c r="J96"/>
  <c r="BE130"/>
  <c r="BE131"/>
  <c i="32" r="BE129"/>
  <c r="J96"/>
  <c r="J119"/>
  <c r="F122"/>
  <c r="BE127"/>
  <c r="BE128"/>
  <c r="BE130"/>
  <c r="BE131"/>
  <c r="BE133"/>
  <c r="E85"/>
  <c r="BE132"/>
  <c i="30" r="BK125"/>
  <c r="J125"/>
  <c i="31" r="E85"/>
  <c r="BE127"/>
  <c r="J93"/>
  <c r="J122"/>
  <c r="BE128"/>
  <c r="BE130"/>
  <c r="F96"/>
  <c r="BE129"/>
  <c r="BE131"/>
  <c r="BE132"/>
  <c i="29" r="BK125"/>
  <c r="J125"/>
  <c i="30" r="J93"/>
  <c r="BE145"/>
  <c r="BE148"/>
  <c r="BE149"/>
  <c r="BE155"/>
  <c r="BE156"/>
  <c r="BE157"/>
  <c r="BE158"/>
  <c r="BE167"/>
  <c r="BE169"/>
  <c r="BE177"/>
  <c r="BE195"/>
  <c r="BE217"/>
  <c r="BE227"/>
  <c r="BE160"/>
  <c r="BE166"/>
  <c r="BE170"/>
  <c r="BE171"/>
  <c r="BE174"/>
  <c r="BE175"/>
  <c r="BE199"/>
  <c r="BE200"/>
  <c r="BE201"/>
  <c r="BE202"/>
  <c r="BE203"/>
  <c r="BE204"/>
  <c r="BE205"/>
  <c r="BE211"/>
  <c r="BE237"/>
  <c r="BE238"/>
  <c r="BE240"/>
  <c r="BE242"/>
  <c r="BE244"/>
  <c r="E85"/>
  <c r="F96"/>
  <c r="J122"/>
  <c r="BE132"/>
  <c r="BE135"/>
  <c r="BE137"/>
  <c r="BE138"/>
  <c r="BE141"/>
  <c r="BE143"/>
  <c r="BE146"/>
  <c r="BE147"/>
  <c r="BE150"/>
  <c r="BE152"/>
  <c r="BE153"/>
  <c r="BE159"/>
  <c r="BE161"/>
  <c r="BE163"/>
  <c r="BE172"/>
  <c r="BE173"/>
  <c r="BE179"/>
  <c r="BE180"/>
  <c r="BE182"/>
  <c r="BE183"/>
  <c r="BE184"/>
  <c r="BE186"/>
  <c r="BE187"/>
  <c r="BE188"/>
  <c r="BE190"/>
  <c r="BE192"/>
  <c r="BE194"/>
  <c r="BE196"/>
  <c r="BE198"/>
  <c r="BE207"/>
  <c r="BE209"/>
  <c r="BE213"/>
  <c r="BE215"/>
  <c r="BE218"/>
  <c r="BE222"/>
  <c r="BE226"/>
  <c r="BE228"/>
  <c r="BE235"/>
  <c r="BE236"/>
  <c r="BE241"/>
  <c r="BE243"/>
  <c r="BE127"/>
  <c r="BE128"/>
  <c r="BE129"/>
  <c r="BE130"/>
  <c r="BE131"/>
  <c r="BE133"/>
  <c r="BE136"/>
  <c r="BE139"/>
  <c r="BE140"/>
  <c r="BE142"/>
  <c r="BE144"/>
  <c r="BE151"/>
  <c r="BE154"/>
  <c r="BE162"/>
  <c r="BE164"/>
  <c r="BE165"/>
  <c r="BE176"/>
  <c r="BE178"/>
  <c r="BE181"/>
  <c r="BE185"/>
  <c r="BE191"/>
  <c r="BE197"/>
  <c r="BE206"/>
  <c r="BE208"/>
  <c r="BE212"/>
  <c r="BE214"/>
  <c r="BE223"/>
  <c r="BE229"/>
  <c r="BE230"/>
  <c r="BE232"/>
  <c r="BE233"/>
  <c r="BE234"/>
  <c r="BE239"/>
  <c r="BE134"/>
  <c r="BE168"/>
  <c r="BE189"/>
  <c r="BE193"/>
  <c r="BE210"/>
  <c r="BE216"/>
  <c r="BE219"/>
  <c r="BE220"/>
  <c r="BE221"/>
  <c r="BE224"/>
  <c r="BE225"/>
  <c r="BE231"/>
  <c r="BE245"/>
  <c i="28" r="BK139"/>
  <c r="BK138"/>
  <c r="J138"/>
  <c r="J100"/>
  <c i="29" r="J93"/>
  <c r="F96"/>
  <c r="E111"/>
  <c r="BE128"/>
  <c r="BE129"/>
  <c r="BE142"/>
  <c r="BE148"/>
  <c r="BE149"/>
  <c r="BE156"/>
  <c r="BE161"/>
  <c r="BE162"/>
  <c r="J96"/>
  <c r="BE127"/>
  <c r="BE130"/>
  <c r="BE131"/>
  <c r="BE132"/>
  <c r="BE133"/>
  <c r="BE134"/>
  <c r="BE145"/>
  <c r="BE157"/>
  <c r="BE169"/>
  <c r="BE173"/>
  <c r="BE185"/>
  <c r="BE187"/>
  <c r="BE192"/>
  <c r="BE193"/>
  <c r="BE137"/>
  <c r="BE140"/>
  <c r="BE150"/>
  <c r="BE151"/>
  <c r="BE152"/>
  <c r="BE154"/>
  <c r="BE155"/>
  <c r="BE159"/>
  <c r="BE167"/>
  <c r="BE168"/>
  <c r="BE170"/>
  <c r="BE172"/>
  <c r="BE174"/>
  <c r="BE175"/>
  <c r="BE176"/>
  <c r="BE177"/>
  <c r="BE180"/>
  <c r="BE181"/>
  <c r="BE182"/>
  <c r="BE184"/>
  <c r="BE190"/>
  <c r="BE191"/>
  <c r="BE135"/>
  <c r="BE136"/>
  <c r="BE138"/>
  <c r="BE139"/>
  <c r="BE141"/>
  <c r="BE143"/>
  <c r="BE144"/>
  <c r="BE146"/>
  <c r="BE147"/>
  <c r="BE153"/>
  <c r="BE158"/>
  <c r="BE160"/>
  <c r="BE163"/>
  <c r="BE164"/>
  <c r="BE165"/>
  <c r="BE166"/>
  <c r="BE171"/>
  <c r="BE178"/>
  <c r="BE179"/>
  <c r="BE183"/>
  <c r="BE186"/>
  <c r="BE188"/>
  <c r="BE189"/>
  <c r="BE194"/>
  <c i="27" r="BK125"/>
  <c r="J125"/>
  <c r="J100"/>
  <c i="28" r="F135"/>
  <c r="BE190"/>
  <c r="BE201"/>
  <c r="J135"/>
  <c r="BE142"/>
  <c r="BE149"/>
  <c r="BE159"/>
  <c r="BE165"/>
  <c r="BE172"/>
  <c r="BE174"/>
  <c r="BE187"/>
  <c r="BE207"/>
  <c r="BE212"/>
  <c r="BE214"/>
  <c r="BE221"/>
  <c r="E124"/>
  <c r="BE141"/>
  <c r="BE146"/>
  <c r="BE154"/>
  <c r="BE157"/>
  <c r="BE219"/>
  <c r="BE167"/>
  <c r="BE170"/>
  <c r="J93"/>
  <c r="BE148"/>
  <c r="BE181"/>
  <c r="BE191"/>
  <c r="BE193"/>
  <c r="BE223"/>
  <c r="BE197"/>
  <c r="BE202"/>
  <c r="BE204"/>
  <c r="BE210"/>
  <c r="BE215"/>
  <c r="BE217"/>
  <c r="BE220"/>
  <c r="BE222"/>
  <c r="BE224"/>
  <c r="BE225"/>
  <c r="BE226"/>
  <c r="BE228"/>
  <c r="BE231"/>
  <c r="BE235"/>
  <c r="BE236"/>
  <c r="BE151"/>
  <c r="BE152"/>
  <c r="BE155"/>
  <c r="BE161"/>
  <c r="BE163"/>
  <c r="BE168"/>
  <c r="BE169"/>
  <c r="BE175"/>
  <c r="BE183"/>
  <c r="BE188"/>
  <c r="BE195"/>
  <c r="BE196"/>
  <c r="BE198"/>
  <c r="BE200"/>
  <c r="BE203"/>
  <c r="BE205"/>
  <c r="BE206"/>
  <c r="BE211"/>
  <c r="BE213"/>
  <c r="BE218"/>
  <c r="BE227"/>
  <c r="BE229"/>
  <c r="BE230"/>
  <c r="BE232"/>
  <c r="BE233"/>
  <c r="BE234"/>
  <c r="BE237"/>
  <c r="BE238"/>
  <c r="BE239"/>
  <c r="BE240"/>
  <c r="BE245"/>
  <c r="BE255"/>
  <c r="BE256"/>
  <c r="BE156"/>
  <c r="BE192"/>
  <c r="BE194"/>
  <c r="BE209"/>
  <c r="BE242"/>
  <c r="BE249"/>
  <c r="BE258"/>
  <c r="BE265"/>
  <c r="BE270"/>
  <c r="BE271"/>
  <c r="BE278"/>
  <c r="BE164"/>
  <c r="BE180"/>
  <c r="BE292"/>
  <c r="BE293"/>
  <c r="BE300"/>
  <c r="BE306"/>
  <c r="BE311"/>
  <c r="BE318"/>
  <c r="BE325"/>
  <c r="BE336"/>
  <c r="BE337"/>
  <c r="BE351"/>
  <c r="BE376"/>
  <c r="BE378"/>
  <c r="BE382"/>
  <c r="BE390"/>
  <c r="BE143"/>
  <c r="BE147"/>
  <c r="BE158"/>
  <c r="BE160"/>
  <c r="BE162"/>
  <c r="BE166"/>
  <c r="BE173"/>
  <c r="BE178"/>
  <c r="BE179"/>
  <c r="BE182"/>
  <c r="BE185"/>
  <c r="BE186"/>
  <c r="BE262"/>
  <c r="BE263"/>
  <c r="BE272"/>
  <c r="BE276"/>
  <c r="BE282"/>
  <c r="BE285"/>
  <c r="BE287"/>
  <c r="BE295"/>
  <c r="BE319"/>
  <c r="BE323"/>
  <c r="BE326"/>
  <c r="BE329"/>
  <c r="BE343"/>
  <c r="BE344"/>
  <c r="BE345"/>
  <c r="BE347"/>
  <c r="BE348"/>
  <c r="BE350"/>
  <c r="BE365"/>
  <c r="BE366"/>
  <c r="BE367"/>
  <c r="BE368"/>
  <c r="BE384"/>
  <c r="BE397"/>
  <c r="BE150"/>
  <c r="BE184"/>
  <c r="BE189"/>
  <c r="BE199"/>
  <c r="BE208"/>
  <c r="BE244"/>
  <c r="BE248"/>
  <c r="BE253"/>
  <c r="BE254"/>
  <c r="BE267"/>
  <c r="BE268"/>
  <c r="BE269"/>
  <c r="BE273"/>
  <c r="BE274"/>
  <c r="BE275"/>
  <c r="BE277"/>
  <c r="BE279"/>
  <c r="BE280"/>
  <c r="BE283"/>
  <c r="BE288"/>
  <c r="BE289"/>
  <c r="BE290"/>
  <c r="BE291"/>
  <c r="BE297"/>
  <c r="BE299"/>
  <c r="BE301"/>
  <c r="BE305"/>
  <c r="BE308"/>
  <c r="BE312"/>
  <c r="BE313"/>
  <c r="BE314"/>
  <c r="BE316"/>
  <c r="BE321"/>
  <c r="BE322"/>
  <c r="BE324"/>
  <c r="BE328"/>
  <c r="BE331"/>
  <c r="BE333"/>
  <c r="BE338"/>
  <c r="BE340"/>
  <c r="BE346"/>
  <c r="BE349"/>
  <c r="BE352"/>
  <c r="BE356"/>
  <c r="BE362"/>
  <c r="BE363"/>
  <c r="BE370"/>
  <c r="BE371"/>
  <c r="BE373"/>
  <c r="BE377"/>
  <c r="BE379"/>
  <c r="BE383"/>
  <c r="BE386"/>
  <c r="BE388"/>
  <c r="BE389"/>
  <c r="BE393"/>
  <c r="BE395"/>
  <c r="BE398"/>
  <c r="BE399"/>
  <c r="BE400"/>
  <c r="BE145"/>
  <c r="BE153"/>
  <c r="BE171"/>
  <c r="BE176"/>
  <c r="BE241"/>
  <c r="BE243"/>
  <c r="BE246"/>
  <c r="BE247"/>
  <c r="BE250"/>
  <c r="BE251"/>
  <c r="BE252"/>
  <c r="BE257"/>
  <c r="BE259"/>
  <c r="BE260"/>
  <c r="BE264"/>
  <c r="BE266"/>
  <c r="BE281"/>
  <c r="BE284"/>
  <c r="BE286"/>
  <c r="BE294"/>
  <c r="BE296"/>
  <c r="BE298"/>
  <c r="BE302"/>
  <c r="BE303"/>
  <c r="BE304"/>
  <c r="BE309"/>
  <c r="BE310"/>
  <c r="BE315"/>
  <c r="BE320"/>
  <c r="BE327"/>
  <c r="BE332"/>
  <c r="BE334"/>
  <c r="BE335"/>
  <c r="BE339"/>
  <c r="BE342"/>
  <c r="BE353"/>
  <c r="BE354"/>
  <c r="BE357"/>
  <c r="BE358"/>
  <c r="BE359"/>
  <c r="BE360"/>
  <c r="BE361"/>
  <c r="BE369"/>
  <c r="BE372"/>
  <c r="BE375"/>
  <c r="BE380"/>
  <c r="BE381"/>
  <c r="BE385"/>
  <c r="BE391"/>
  <c r="BE392"/>
  <c r="BE394"/>
  <c r="BE396"/>
  <c i="27" r="F96"/>
  <c i="26" r="J130"/>
  <c r="J102"/>
  <c i="27" r="E85"/>
  <c r="J93"/>
  <c r="BE131"/>
  <c r="BE132"/>
  <c r="BE135"/>
  <c r="BE142"/>
  <c r="BE155"/>
  <c r="BE154"/>
  <c r="BE161"/>
  <c r="BE164"/>
  <c r="BE165"/>
  <c r="BE166"/>
  <c r="BE167"/>
  <c r="BE168"/>
  <c r="J122"/>
  <c r="BE134"/>
  <c r="BE137"/>
  <c r="BE139"/>
  <c r="BE145"/>
  <c r="BE153"/>
  <c r="BE127"/>
  <c r="BE128"/>
  <c r="BE129"/>
  <c r="BE130"/>
  <c r="BE133"/>
  <c r="BE136"/>
  <c r="BE138"/>
  <c r="BE140"/>
  <c r="BE141"/>
  <c r="BE143"/>
  <c r="BE144"/>
  <c r="BE146"/>
  <c r="BE147"/>
  <c r="BE148"/>
  <c r="BE149"/>
  <c r="BE150"/>
  <c r="BE151"/>
  <c r="BE152"/>
  <c r="BE156"/>
  <c r="BE157"/>
  <c r="BE158"/>
  <c r="BE159"/>
  <c r="BE160"/>
  <c r="BE162"/>
  <c r="BE163"/>
  <c r="BE169"/>
  <c r="BE170"/>
  <c r="BE171"/>
  <c i="26" r="J96"/>
  <c r="F125"/>
  <c r="BE137"/>
  <c r="BE172"/>
  <c r="BE173"/>
  <c r="BE194"/>
  <c i="25" r="J140"/>
  <c r="J102"/>
  <c i="26" r="J122"/>
  <c r="BE131"/>
  <c r="BE135"/>
  <c r="BE138"/>
  <c r="BE140"/>
  <c r="BE148"/>
  <c r="BE161"/>
  <c r="BE175"/>
  <c r="BE181"/>
  <c r="BE190"/>
  <c r="J95"/>
  <c r="BE132"/>
  <c r="BE133"/>
  <c r="BE141"/>
  <c r="BE142"/>
  <c r="BE144"/>
  <c r="BE145"/>
  <c r="BE150"/>
  <c r="BE153"/>
  <c r="BE155"/>
  <c r="BE157"/>
  <c r="BE158"/>
  <c r="BE160"/>
  <c r="BE163"/>
  <c r="BE164"/>
  <c r="BE165"/>
  <c r="BE166"/>
  <c r="BE168"/>
  <c r="BE170"/>
  <c r="BE171"/>
  <c r="BE174"/>
  <c r="BE177"/>
  <c r="BE178"/>
  <c r="BE179"/>
  <c r="BE186"/>
  <c r="BE187"/>
  <c r="BE188"/>
  <c r="BE195"/>
  <c r="BE197"/>
  <c r="BE198"/>
  <c r="BE199"/>
  <c r="BE200"/>
  <c r="BE202"/>
  <c r="E85"/>
  <c r="F95"/>
  <c r="BE134"/>
  <c r="BE136"/>
  <c r="BE139"/>
  <c r="BE143"/>
  <c r="BE146"/>
  <c r="BE147"/>
  <c r="BE149"/>
  <c r="BE151"/>
  <c r="BE152"/>
  <c r="BE154"/>
  <c r="BE156"/>
  <c r="BE159"/>
  <c r="BE167"/>
  <c r="BE169"/>
  <c r="BE176"/>
  <c r="BE180"/>
  <c r="BE182"/>
  <c r="BE183"/>
  <c r="BE184"/>
  <c r="BE189"/>
  <c r="BE191"/>
  <c r="BE192"/>
  <c r="BE193"/>
  <c r="BE196"/>
  <c r="BE201"/>
  <c i="25" r="BE208"/>
  <c r="BE212"/>
  <c r="E124"/>
  <c r="J135"/>
  <c r="BE158"/>
  <c r="BE161"/>
  <c r="BE175"/>
  <c r="BE210"/>
  <c r="BE220"/>
  <c r="BE221"/>
  <c r="BE226"/>
  <c r="J132"/>
  <c r="BE147"/>
  <c r="BE171"/>
  <c r="BE206"/>
  <c r="BE249"/>
  <c r="BE265"/>
  <c r="BE271"/>
  <c r="BE272"/>
  <c r="BE280"/>
  <c r="BE347"/>
  <c r="BE379"/>
  <c r="BE392"/>
  <c r="BE396"/>
  <c r="BE406"/>
  <c r="BE412"/>
  <c r="BE417"/>
  <c r="BE420"/>
  <c r="BE253"/>
  <c r="BE254"/>
  <c r="BE256"/>
  <c r="BE266"/>
  <c r="BE267"/>
  <c r="BE285"/>
  <c r="BE290"/>
  <c r="BE312"/>
  <c r="BE313"/>
  <c r="BE319"/>
  <c r="BE320"/>
  <c r="BE325"/>
  <c r="BE326"/>
  <c r="BE344"/>
  <c r="BE377"/>
  <c r="BE378"/>
  <c r="BE384"/>
  <c r="BE388"/>
  <c r="BE393"/>
  <c r="BE395"/>
  <c r="BE397"/>
  <c r="BE402"/>
  <c r="BE404"/>
  <c r="F96"/>
  <c r="BE143"/>
  <c r="BE163"/>
  <c r="BE165"/>
  <c r="BE173"/>
  <c r="BE185"/>
  <c r="BE200"/>
  <c r="BE241"/>
  <c r="BE261"/>
  <c r="BE264"/>
  <c r="BE276"/>
  <c r="BE340"/>
  <c r="BE355"/>
  <c r="BE363"/>
  <c r="BE364"/>
  <c r="BE368"/>
  <c r="BE369"/>
  <c r="BE372"/>
  <c r="BE374"/>
  <c r="BE389"/>
  <c r="BE416"/>
  <c r="BE153"/>
  <c r="BE215"/>
  <c r="BE229"/>
  <c r="BE233"/>
  <c r="BE236"/>
  <c r="BE245"/>
  <c r="BE251"/>
  <c r="BE252"/>
  <c r="BE257"/>
  <c r="BE262"/>
  <c r="BE268"/>
  <c r="BE270"/>
  <c r="BE275"/>
  <c r="BE278"/>
  <c r="BE283"/>
  <c r="BE284"/>
  <c r="BE287"/>
  <c r="BE288"/>
  <c r="BE303"/>
  <c r="BE305"/>
  <c r="BE318"/>
  <c r="BE321"/>
  <c r="BE323"/>
  <c r="BE328"/>
  <c r="BE331"/>
  <c r="BE343"/>
  <c r="BE345"/>
  <c r="BE349"/>
  <c r="BE353"/>
  <c r="BE357"/>
  <c r="BE358"/>
  <c r="BE361"/>
  <c r="BE366"/>
  <c r="BE376"/>
  <c r="BE380"/>
  <c r="BE382"/>
  <c r="BE385"/>
  <c r="BE387"/>
  <c r="BE390"/>
  <c r="BE398"/>
  <c r="BE400"/>
  <c r="BE401"/>
  <c r="BE403"/>
  <c r="BE407"/>
  <c r="BE408"/>
  <c r="BE141"/>
  <c r="BE167"/>
  <c r="BE169"/>
  <c r="BE219"/>
  <c r="BE222"/>
  <c r="BE223"/>
  <c r="BE237"/>
  <c r="BE239"/>
  <c r="BE242"/>
  <c r="BE243"/>
  <c r="BE244"/>
  <c r="BE246"/>
  <c r="BE247"/>
  <c r="BE248"/>
  <c r="BE250"/>
  <c r="BE255"/>
  <c r="BE258"/>
  <c r="BE259"/>
  <c r="BE260"/>
  <c r="BE263"/>
  <c r="BE269"/>
  <c r="BE273"/>
  <c r="BE274"/>
  <c r="BE277"/>
  <c r="BE279"/>
  <c r="BE281"/>
  <c r="BE282"/>
  <c r="BE286"/>
  <c r="BE301"/>
  <c r="BE307"/>
  <c r="BE309"/>
  <c r="BE311"/>
  <c r="BE315"/>
  <c r="BE316"/>
  <c r="BE327"/>
  <c r="BE329"/>
  <c r="BE333"/>
  <c r="BE336"/>
  <c r="BE338"/>
  <c r="BE341"/>
  <c r="BE346"/>
  <c r="BE351"/>
  <c r="BE354"/>
  <c r="BE360"/>
  <c r="BE381"/>
  <c r="BE383"/>
  <c r="BE386"/>
  <c r="BE391"/>
  <c r="BE394"/>
  <c r="BE399"/>
  <c r="BE405"/>
  <c r="BE411"/>
  <c r="BE413"/>
  <c r="BE414"/>
  <c r="BE415"/>
  <c r="BE418"/>
  <c r="BE419"/>
  <c i="23" r="J241"/>
  <c r="J109"/>
  <c i="24" r="J93"/>
  <c r="J137"/>
  <c r="BE160"/>
  <c r="BE168"/>
  <c r="BE173"/>
  <c i="23" r="BK133"/>
  <c r="J133"/>
  <c r="J99"/>
  <c i="24" r="E85"/>
  <c r="BE143"/>
  <c r="BE155"/>
  <c r="BE157"/>
  <c r="BE164"/>
  <c r="BE165"/>
  <c r="BE204"/>
  <c r="BE214"/>
  <c r="BE200"/>
  <c r="BE206"/>
  <c r="BE209"/>
  <c r="F96"/>
  <c r="BE146"/>
  <c r="BE149"/>
  <c r="BE152"/>
  <c r="BE163"/>
  <c r="BE167"/>
  <c r="BE171"/>
  <c r="BE175"/>
  <c r="BE178"/>
  <c r="BE183"/>
  <c r="BE185"/>
  <c r="BE187"/>
  <c r="BE189"/>
  <c r="BE191"/>
  <c r="BE193"/>
  <c r="BE194"/>
  <c r="BE195"/>
  <c r="BE196"/>
  <c r="BE198"/>
  <c r="BE199"/>
  <c r="BE202"/>
  <c r="BE212"/>
  <c r="BE217"/>
  <c i="23" r="J126"/>
  <c r="BE141"/>
  <c r="BE152"/>
  <c r="BE167"/>
  <c r="BE172"/>
  <c r="BE192"/>
  <c r="BE198"/>
  <c r="BE201"/>
  <c r="E85"/>
  <c r="J94"/>
  <c r="BE135"/>
  <c r="BE142"/>
  <c r="BE145"/>
  <c r="BE155"/>
  <c r="BE164"/>
  <c r="BE181"/>
  <c r="BE184"/>
  <c r="BE188"/>
  <c r="BE204"/>
  <c r="BE207"/>
  <c r="BE210"/>
  <c r="BE219"/>
  <c r="BE230"/>
  <c r="BE239"/>
  <c r="BE242"/>
  <c r="BE247"/>
  <c r="BE248"/>
  <c r="F94"/>
  <c r="BE138"/>
  <c r="BE149"/>
  <c r="BE158"/>
  <c r="BE161"/>
  <c r="BE168"/>
  <c r="BE170"/>
  <c r="BE175"/>
  <c r="BE178"/>
  <c r="BE195"/>
  <c r="BE214"/>
  <c r="BE222"/>
  <c r="BE226"/>
  <c r="BE233"/>
  <c r="BE237"/>
  <c r="BE245"/>
  <c r="BE250"/>
  <c i="22" r="F94"/>
  <c i="21" r="BK128"/>
  <c r="J128"/>
  <c r="J100"/>
  <c i="22" r="BE125"/>
  <c i="21" r="J130"/>
  <c r="J102"/>
  <c i="22" r="J91"/>
  <c r="E110"/>
  <c r="J94"/>
  <c r="BE126"/>
  <c r="BE127"/>
  <c r="BE128"/>
  <c i="21" r="F96"/>
  <c r="BE132"/>
  <c r="BE140"/>
  <c r="BE148"/>
  <c r="J93"/>
  <c r="E114"/>
  <c r="F124"/>
  <c r="BE134"/>
  <c r="BE135"/>
  <c r="BE157"/>
  <c r="BE158"/>
  <c r="J96"/>
  <c r="J124"/>
  <c r="BE133"/>
  <c r="BE136"/>
  <c r="BE137"/>
  <c r="BE138"/>
  <c r="BE142"/>
  <c r="BE143"/>
  <c r="BE152"/>
  <c r="BE156"/>
  <c r="BE160"/>
  <c r="BE164"/>
  <c r="BE131"/>
  <c r="BE139"/>
  <c r="BE141"/>
  <c r="BE144"/>
  <c r="BE145"/>
  <c r="BE146"/>
  <c r="BE147"/>
  <c r="BE149"/>
  <c r="BE150"/>
  <c r="BE151"/>
  <c r="BE153"/>
  <c r="BE155"/>
  <c r="BE159"/>
  <c r="BE162"/>
  <c r="BE163"/>
  <c i="19" r="BK125"/>
  <c r="J125"/>
  <c i="20" r="J95"/>
  <c r="BE133"/>
  <c r="BE147"/>
  <c r="BE152"/>
  <c r="BE163"/>
  <c r="J93"/>
  <c r="BE136"/>
  <c r="BE142"/>
  <c r="BE160"/>
  <c r="BE164"/>
  <c r="BE169"/>
  <c r="F96"/>
  <c r="BE138"/>
  <c r="BE155"/>
  <c r="BE174"/>
  <c r="BE175"/>
  <c r="BE176"/>
  <c r="BE179"/>
  <c r="J96"/>
  <c r="BE167"/>
  <c r="E85"/>
  <c r="F126"/>
  <c r="BE135"/>
  <c r="BE137"/>
  <c r="BE139"/>
  <c r="BE140"/>
  <c r="BE145"/>
  <c r="BE146"/>
  <c r="BE149"/>
  <c r="BE150"/>
  <c r="BE151"/>
  <c r="BE154"/>
  <c r="BE156"/>
  <c r="BE157"/>
  <c r="BE158"/>
  <c r="BE165"/>
  <c r="BE170"/>
  <c r="BE172"/>
  <c r="BE178"/>
  <c r="BE180"/>
  <c r="BE134"/>
  <c r="BE143"/>
  <c r="BE144"/>
  <c r="BE148"/>
  <c r="BE153"/>
  <c r="BE159"/>
  <c r="BE161"/>
  <c r="BE168"/>
  <c r="BE171"/>
  <c r="BE173"/>
  <c r="BE177"/>
  <c r="BE182"/>
  <c r="BE183"/>
  <c r="BE184"/>
  <c r="BE185"/>
  <c i="18" r="BK125"/>
  <c r="J125"/>
  <c i="19" r="F96"/>
  <c r="BE132"/>
  <c r="BE133"/>
  <c r="BE135"/>
  <c r="BE138"/>
  <c r="BE147"/>
  <c r="BE140"/>
  <c r="BE141"/>
  <c r="E85"/>
  <c r="J96"/>
  <c r="BE128"/>
  <c r="BE136"/>
  <c r="BE146"/>
  <c r="J93"/>
  <c r="BE129"/>
  <c r="BE130"/>
  <c r="BE131"/>
  <c r="BE137"/>
  <c r="BE142"/>
  <c r="BE143"/>
  <c r="BE144"/>
  <c r="BE148"/>
  <c r="BE149"/>
  <c r="BE153"/>
  <c r="BE155"/>
  <c r="BE127"/>
  <c r="BE134"/>
  <c r="BE139"/>
  <c r="BE145"/>
  <c r="BE150"/>
  <c r="BE151"/>
  <c r="BE152"/>
  <c r="BE154"/>
  <c i="18" r="J93"/>
  <c r="BE127"/>
  <c r="BE129"/>
  <c r="BE135"/>
  <c r="BE155"/>
  <c r="BE156"/>
  <c r="BE177"/>
  <c r="BE181"/>
  <c r="BE184"/>
  <c r="BE187"/>
  <c r="BE189"/>
  <c i="17" r="J126"/>
  <c r="J101"/>
  <c i="18" r="E111"/>
  <c r="BE140"/>
  <c r="BE146"/>
  <c r="BE147"/>
  <c r="BE153"/>
  <c r="BE174"/>
  <c r="BE175"/>
  <c r="BE176"/>
  <c r="BE182"/>
  <c r="BE191"/>
  <c r="BE192"/>
  <c r="J122"/>
  <c r="BE130"/>
  <c r="BE131"/>
  <c r="BE132"/>
  <c r="BE145"/>
  <c r="BE150"/>
  <c r="BE151"/>
  <c r="BE160"/>
  <c r="BE162"/>
  <c r="BE166"/>
  <c r="BE173"/>
  <c r="BE134"/>
  <c r="BE138"/>
  <c r="BE139"/>
  <c r="BE142"/>
  <c r="BE144"/>
  <c r="BE154"/>
  <c r="BE159"/>
  <c r="BE161"/>
  <c r="BE167"/>
  <c r="BE169"/>
  <c r="BE170"/>
  <c r="BE172"/>
  <c r="BE180"/>
  <c r="BE183"/>
  <c r="F96"/>
  <c r="BE128"/>
  <c r="BE133"/>
  <c r="BE136"/>
  <c r="BE137"/>
  <c r="BE141"/>
  <c r="BE143"/>
  <c r="BE148"/>
  <c r="BE149"/>
  <c r="BE152"/>
  <c r="BE157"/>
  <c r="BE158"/>
  <c r="BE163"/>
  <c r="BE164"/>
  <c r="BE165"/>
  <c r="BE168"/>
  <c r="BE171"/>
  <c r="BE178"/>
  <c r="BE179"/>
  <c r="BE185"/>
  <c r="BE186"/>
  <c r="BE188"/>
  <c r="BE190"/>
  <c i="16" r="J126"/>
  <c r="J101"/>
  <c i="17" r="BE128"/>
  <c r="E85"/>
  <c r="F96"/>
  <c r="J119"/>
  <c r="BE130"/>
  <c r="BE134"/>
  <c r="J96"/>
  <c r="BE127"/>
  <c r="BE129"/>
  <c r="BE131"/>
  <c r="BE132"/>
  <c r="BE133"/>
  <c i="16" r="J122"/>
  <c r="BE130"/>
  <c r="BE140"/>
  <c r="BE144"/>
  <c r="BE147"/>
  <c i="15" r="J126"/>
  <c r="J101"/>
  <c i="16" r="J93"/>
  <c r="BE137"/>
  <c r="BE142"/>
  <c r="BE145"/>
  <c i="15" r="J100"/>
  <c i="16" r="E85"/>
  <c r="BE127"/>
  <c r="BE131"/>
  <c r="BE132"/>
  <c r="BE134"/>
  <c r="BE135"/>
  <c r="BE139"/>
  <c r="BE141"/>
  <c r="BE143"/>
  <c r="BE146"/>
  <c r="BE150"/>
  <c r="BE152"/>
  <c r="BE153"/>
  <c r="BE159"/>
  <c r="BE160"/>
  <c r="F96"/>
  <c r="BE128"/>
  <c r="BE129"/>
  <c r="BE133"/>
  <c r="BE136"/>
  <c r="BE138"/>
  <c r="BE148"/>
  <c r="BE151"/>
  <c r="BE154"/>
  <c r="BE155"/>
  <c r="BE156"/>
  <c r="BE157"/>
  <c r="BE158"/>
  <c r="BE149"/>
  <c i="15" r="E111"/>
  <c r="J119"/>
  <c r="BE137"/>
  <c r="BE141"/>
  <c r="BE164"/>
  <c r="BE169"/>
  <c r="BE135"/>
  <c r="BE139"/>
  <c r="BE143"/>
  <c r="BE158"/>
  <c r="BE163"/>
  <c r="BE181"/>
  <c r="BE142"/>
  <c r="BE160"/>
  <c r="BE166"/>
  <c r="BE174"/>
  <c r="BE184"/>
  <c i="14" r="J100"/>
  <c i="15" r="BE136"/>
  <c r="BE161"/>
  <c r="BE173"/>
  <c r="J96"/>
  <c r="BE130"/>
  <c r="BE133"/>
  <c r="BE134"/>
  <c r="BE144"/>
  <c r="BE145"/>
  <c r="BE172"/>
  <c r="BE178"/>
  <c r="BE180"/>
  <c r="F122"/>
  <c r="BE146"/>
  <c r="BE149"/>
  <c r="BE175"/>
  <c r="BE185"/>
  <c i="14" r="J126"/>
  <c r="J101"/>
  <c i="15" r="BE127"/>
  <c r="BE128"/>
  <c r="BE131"/>
  <c r="BE156"/>
  <c r="BE157"/>
  <c r="BE168"/>
  <c r="BE183"/>
  <c r="BE140"/>
  <c r="BE148"/>
  <c r="BE150"/>
  <c r="BE152"/>
  <c r="BE155"/>
  <c r="BE179"/>
  <c r="BE147"/>
  <c r="BE151"/>
  <c r="BE153"/>
  <c r="BE162"/>
  <c r="BE159"/>
  <c r="BE167"/>
  <c r="BE177"/>
  <c r="BE182"/>
  <c r="BE129"/>
  <c r="BE132"/>
  <c r="BE138"/>
  <c r="BE154"/>
  <c r="BE165"/>
  <c r="BE170"/>
  <c r="BE171"/>
  <c r="BE176"/>
  <c i="14" r="F96"/>
  <c r="BE127"/>
  <c r="E85"/>
  <c r="J96"/>
  <c r="J119"/>
  <c r="BE133"/>
  <c r="BE134"/>
  <c r="BE135"/>
  <c r="BE136"/>
  <c r="BE137"/>
  <c r="BE138"/>
  <c r="BE140"/>
  <c r="BE141"/>
  <c r="BE143"/>
  <c r="BE147"/>
  <c r="BE149"/>
  <c r="BE150"/>
  <c r="BE154"/>
  <c r="BE155"/>
  <c r="BE156"/>
  <c r="BE158"/>
  <c i="13" r="BK125"/>
  <c r="J125"/>
  <c r="J100"/>
  <c i="14" r="BE128"/>
  <c r="BE129"/>
  <c r="BE130"/>
  <c r="BE131"/>
  <c r="BE132"/>
  <c r="BE139"/>
  <c r="BE142"/>
  <c r="BE144"/>
  <c r="BE145"/>
  <c r="BE146"/>
  <c r="BE148"/>
  <c r="BE151"/>
  <c r="BE152"/>
  <c r="BE153"/>
  <c r="BE157"/>
  <c i="13" r="BE132"/>
  <c r="J96"/>
  <c r="J119"/>
  <c r="BE129"/>
  <c r="BE130"/>
  <c r="F96"/>
  <c r="BE131"/>
  <c r="BE135"/>
  <c r="BE137"/>
  <c r="BE139"/>
  <c r="E85"/>
  <c r="BE127"/>
  <c r="BE128"/>
  <c r="BE133"/>
  <c r="BE134"/>
  <c r="BE136"/>
  <c r="BE138"/>
  <c r="BE140"/>
  <c i="12" r="F96"/>
  <c r="BE127"/>
  <c r="BE129"/>
  <c r="E85"/>
  <c r="J93"/>
  <c r="J96"/>
  <c r="BE128"/>
  <c r="BE130"/>
  <c r="BE131"/>
  <c i="11" r="J93"/>
  <c r="F96"/>
  <c r="J122"/>
  <c r="BE129"/>
  <c r="E85"/>
  <c r="BE127"/>
  <c r="BE128"/>
  <c r="BE130"/>
  <c r="BE131"/>
  <c r="BE132"/>
  <c i="10" r="J96"/>
  <c r="F122"/>
  <c r="BE127"/>
  <c r="E85"/>
  <c r="J93"/>
  <c r="BE128"/>
  <c r="BE129"/>
  <c r="BE132"/>
  <c r="BE133"/>
  <c r="BE130"/>
  <c r="BE131"/>
  <c i="8" r="J126"/>
  <c r="J101"/>
  <c i="9" r="J119"/>
  <c r="BE128"/>
  <c r="BE129"/>
  <c r="BE132"/>
  <c r="E85"/>
  <c r="J96"/>
  <c r="F122"/>
  <c r="BE127"/>
  <c r="BE130"/>
  <c r="BE131"/>
  <c r="BE133"/>
  <c i="8" r="J93"/>
  <c r="J122"/>
  <c r="BE128"/>
  <c r="BE129"/>
  <c r="BE140"/>
  <c i="7" r="J126"/>
  <c r="J101"/>
  <c i="8" r="F96"/>
  <c r="BE138"/>
  <c r="BE144"/>
  <c r="BE147"/>
  <c r="BE149"/>
  <c r="BE150"/>
  <c r="BE151"/>
  <c r="BE153"/>
  <c r="BE154"/>
  <c r="BE156"/>
  <c r="BE157"/>
  <c r="E85"/>
  <c r="BE130"/>
  <c r="BE131"/>
  <c r="BE142"/>
  <c r="BE143"/>
  <c r="BE146"/>
  <c r="BE159"/>
  <c r="BE165"/>
  <c r="BE172"/>
  <c r="BE173"/>
  <c r="BE174"/>
  <c r="BE181"/>
  <c r="BE184"/>
  <c r="BE186"/>
  <c r="BE191"/>
  <c r="BE163"/>
  <c r="BE187"/>
  <c r="BE188"/>
  <c r="BE127"/>
  <c r="BE133"/>
  <c r="BE135"/>
  <c r="BE136"/>
  <c r="BE137"/>
  <c r="BE141"/>
  <c r="BE155"/>
  <c r="BE192"/>
  <c r="BE132"/>
  <c r="BE134"/>
  <c r="BE139"/>
  <c r="BE145"/>
  <c r="BE148"/>
  <c r="BE152"/>
  <c r="BE158"/>
  <c r="BE160"/>
  <c r="BE161"/>
  <c r="BE162"/>
  <c r="BE164"/>
  <c r="BE166"/>
  <c r="BE167"/>
  <c r="BE168"/>
  <c r="BE169"/>
  <c r="BE170"/>
  <c r="BE171"/>
  <c r="BE175"/>
  <c r="BE176"/>
  <c r="BE177"/>
  <c r="BE178"/>
  <c r="BE179"/>
  <c r="BE180"/>
  <c r="BE182"/>
  <c r="BE183"/>
  <c r="BE185"/>
  <c r="BE189"/>
  <c r="BE190"/>
  <c i="7" r="BE128"/>
  <c r="J93"/>
  <c r="BE144"/>
  <c r="BE131"/>
  <c r="BE138"/>
  <c r="BE139"/>
  <c r="BE169"/>
  <c i="6" r="J139"/>
  <c r="J102"/>
  <c i="7" r="F96"/>
  <c r="BE136"/>
  <c r="BE137"/>
  <c r="BE147"/>
  <c r="BE150"/>
  <c r="BE180"/>
  <c r="BE235"/>
  <c r="J96"/>
  <c r="BE141"/>
  <c r="BE157"/>
  <c r="BE162"/>
  <c r="BE164"/>
  <c r="BE165"/>
  <c r="BE166"/>
  <c r="BE191"/>
  <c r="BE195"/>
  <c r="BE201"/>
  <c r="BE203"/>
  <c r="BE206"/>
  <c r="BE207"/>
  <c r="BE210"/>
  <c r="BE211"/>
  <c r="BE216"/>
  <c r="BE218"/>
  <c r="BE230"/>
  <c r="BE151"/>
  <c r="BE153"/>
  <c r="BE154"/>
  <c r="BE155"/>
  <c r="BE161"/>
  <c r="BE163"/>
  <c r="BE181"/>
  <c r="BE208"/>
  <c r="BE209"/>
  <c r="BE168"/>
  <c r="BE184"/>
  <c r="BE192"/>
  <c r="BE215"/>
  <c r="BE217"/>
  <c r="BE224"/>
  <c r="BE226"/>
  <c r="BE227"/>
  <c r="E85"/>
  <c r="BE133"/>
  <c r="BE134"/>
  <c r="BE140"/>
  <c r="BE143"/>
  <c r="BE145"/>
  <c r="BE146"/>
  <c r="BE148"/>
  <c r="BE152"/>
  <c r="BE159"/>
  <c r="BE167"/>
  <c r="BE170"/>
  <c r="BE172"/>
  <c r="BE173"/>
  <c r="BE174"/>
  <c r="BE177"/>
  <c r="BE182"/>
  <c r="BE183"/>
  <c r="BE186"/>
  <c r="BE187"/>
  <c r="BE190"/>
  <c r="BE194"/>
  <c r="BE196"/>
  <c r="BE197"/>
  <c r="BE199"/>
  <c r="BE200"/>
  <c r="BE202"/>
  <c r="BE204"/>
  <c r="BE212"/>
  <c r="BE213"/>
  <c r="BE214"/>
  <c r="BE223"/>
  <c r="BE225"/>
  <c r="BE229"/>
  <c r="BE232"/>
  <c r="BE234"/>
  <c r="BE127"/>
  <c r="BE129"/>
  <c r="BE130"/>
  <c r="BE132"/>
  <c r="BE135"/>
  <c r="BE142"/>
  <c r="BE149"/>
  <c r="BE156"/>
  <c r="BE158"/>
  <c r="BE160"/>
  <c r="BE171"/>
  <c r="BE175"/>
  <c r="BE176"/>
  <c r="BE178"/>
  <c r="BE179"/>
  <c r="BE185"/>
  <c r="BE188"/>
  <c r="BE189"/>
  <c r="BE193"/>
  <c r="BE198"/>
  <c r="BE205"/>
  <c r="BE219"/>
  <c r="BE220"/>
  <c r="BE221"/>
  <c r="BE222"/>
  <c r="BE228"/>
  <c r="BE231"/>
  <c r="BE233"/>
  <c i="6" r="J96"/>
  <c r="BE152"/>
  <c r="BE156"/>
  <c r="BE160"/>
  <c r="BE185"/>
  <c r="BE188"/>
  <c r="BE229"/>
  <c r="BE290"/>
  <c r="BE321"/>
  <c r="BE334"/>
  <c r="BE141"/>
  <c r="BE142"/>
  <c r="BE145"/>
  <c r="BE148"/>
  <c r="BE157"/>
  <c r="BE164"/>
  <c r="BE170"/>
  <c r="BE175"/>
  <c r="BE176"/>
  <c r="BE181"/>
  <c r="BE183"/>
  <c r="BE193"/>
  <c r="BE198"/>
  <c r="BE203"/>
  <c r="BE213"/>
  <c r="BE216"/>
  <c r="BE246"/>
  <c r="BE249"/>
  <c r="BE250"/>
  <c r="BE251"/>
  <c r="BE265"/>
  <c r="BE275"/>
  <c r="BE297"/>
  <c r="BE298"/>
  <c r="BE350"/>
  <c r="BE360"/>
  <c r="BE372"/>
  <c r="BE189"/>
  <c r="BE207"/>
  <c r="BE211"/>
  <c r="BE219"/>
  <c r="BE243"/>
  <c r="BE252"/>
  <c r="BE269"/>
  <c r="BE273"/>
  <c r="BE280"/>
  <c r="BE284"/>
  <c r="BE289"/>
  <c r="BE333"/>
  <c r="BE343"/>
  <c r="BE155"/>
  <c r="BE159"/>
  <c r="BE163"/>
  <c r="BE169"/>
  <c r="BE190"/>
  <c r="BE223"/>
  <c r="BE244"/>
  <c r="BE260"/>
  <c r="BE268"/>
  <c r="BE282"/>
  <c r="BE288"/>
  <c r="BE293"/>
  <c r="BE306"/>
  <c r="BE310"/>
  <c r="BE314"/>
  <c r="BE317"/>
  <c r="BE351"/>
  <c r="BE368"/>
  <c r="BE376"/>
  <c r="BE378"/>
  <c r="BE382"/>
  <c r="BE391"/>
  <c r="BE393"/>
  <c i="5" r="BK125"/>
  <c r="J125"/>
  <c r="J100"/>
  <c i="6" r="BE153"/>
  <c r="BE154"/>
  <c r="BE186"/>
  <c r="BE202"/>
  <c r="BE222"/>
  <c r="BE230"/>
  <c r="BE245"/>
  <c r="BE257"/>
  <c r="BE266"/>
  <c r="BE295"/>
  <c r="BE328"/>
  <c r="BE349"/>
  <c r="BE363"/>
  <c r="BE373"/>
  <c r="BE381"/>
  <c r="BE390"/>
  <c r="F96"/>
  <c r="BE144"/>
  <c r="BE168"/>
  <c r="BE178"/>
  <c r="BE255"/>
  <c r="BE291"/>
  <c r="BE294"/>
  <c r="BE335"/>
  <c r="BE340"/>
  <c r="BE392"/>
  <c r="BE395"/>
  <c r="BE417"/>
  <c r="BE423"/>
  <c r="BE143"/>
  <c r="BE167"/>
  <c r="BE173"/>
  <c r="BE174"/>
  <c r="BE187"/>
  <c r="BE192"/>
  <c r="BE195"/>
  <c r="BE205"/>
  <c r="BE206"/>
  <c r="BE208"/>
  <c r="BE234"/>
  <c r="BE238"/>
  <c r="BE241"/>
  <c r="BE263"/>
  <c r="BE264"/>
  <c r="BE299"/>
  <c r="BE305"/>
  <c r="BE307"/>
  <c r="BE323"/>
  <c r="BE324"/>
  <c r="BE329"/>
  <c r="BE336"/>
  <c r="BE338"/>
  <c r="BE353"/>
  <c r="BE354"/>
  <c r="BE371"/>
  <c r="BE375"/>
  <c r="BE383"/>
  <c r="BE385"/>
  <c r="BE386"/>
  <c r="BE406"/>
  <c r="BE411"/>
  <c r="BE416"/>
  <c r="BE419"/>
  <c r="BE427"/>
  <c r="BE428"/>
  <c r="BE429"/>
  <c r="BE437"/>
  <c r="BE162"/>
  <c r="BE171"/>
  <c r="BE199"/>
  <c r="BE200"/>
  <c r="BE218"/>
  <c r="BE226"/>
  <c r="BE228"/>
  <c r="BE231"/>
  <c r="BE233"/>
  <c r="BE267"/>
  <c r="BE274"/>
  <c r="BE279"/>
  <c r="BE301"/>
  <c r="BE303"/>
  <c r="BE315"/>
  <c r="BE344"/>
  <c r="BE346"/>
  <c r="BE348"/>
  <c r="BE352"/>
  <c r="BE358"/>
  <c r="BE359"/>
  <c r="BE367"/>
  <c r="BE374"/>
  <c r="BE379"/>
  <c r="BE394"/>
  <c r="BE403"/>
  <c r="BE404"/>
  <c r="BE405"/>
  <c r="BE407"/>
  <c r="BE408"/>
  <c r="BE415"/>
  <c r="BE425"/>
  <c r="J131"/>
  <c r="BE158"/>
  <c r="BE196"/>
  <c r="BE197"/>
  <c r="BE201"/>
  <c r="BE217"/>
  <c r="BE247"/>
  <c r="BE253"/>
  <c r="BE258"/>
  <c r="BE261"/>
  <c r="BE270"/>
  <c r="BE277"/>
  <c r="BE300"/>
  <c r="BE326"/>
  <c r="BE341"/>
  <c r="BE361"/>
  <c r="BE396"/>
  <c r="BE401"/>
  <c r="BE402"/>
  <c r="BE413"/>
  <c r="E123"/>
  <c r="BE147"/>
  <c r="BE177"/>
  <c r="BE204"/>
  <c r="BE242"/>
  <c r="BE254"/>
  <c r="BE259"/>
  <c r="BE262"/>
  <c r="BE271"/>
  <c r="BE276"/>
  <c r="BE281"/>
  <c r="BE304"/>
  <c r="BE308"/>
  <c r="BE318"/>
  <c r="BE355"/>
  <c r="BE389"/>
  <c r="BE412"/>
  <c r="BE418"/>
  <c r="BE421"/>
  <c r="BE432"/>
  <c r="BE433"/>
  <c r="BE440"/>
  <c r="BE443"/>
  <c r="BE140"/>
  <c r="BE149"/>
  <c r="BE150"/>
  <c r="BE151"/>
  <c r="BE161"/>
  <c r="BE165"/>
  <c r="BE166"/>
  <c r="BE172"/>
  <c r="BE179"/>
  <c r="BE182"/>
  <c r="BE184"/>
  <c r="BE194"/>
  <c r="BE209"/>
  <c r="BE214"/>
  <c r="BE220"/>
  <c r="BE221"/>
  <c r="BE232"/>
  <c r="BE236"/>
  <c r="BE256"/>
  <c r="BE278"/>
  <c r="BE292"/>
  <c r="BE302"/>
  <c r="BE311"/>
  <c r="BE313"/>
  <c r="BE316"/>
  <c r="BE319"/>
  <c r="BE325"/>
  <c r="BE330"/>
  <c r="BE331"/>
  <c r="BE342"/>
  <c r="BE357"/>
  <c r="BE366"/>
  <c r="BE370"/>
  <c r="BE387"/>
  <c r="BE409"/>
  <c r="BE422"/>
  <c r="BE431"/>
  <c r="BE146"/>
  <c r="BE191"/>
  <c r="BE210"/>
  <c r="BE215"/>
  <c r="BE224"/>
  <c r="BE225"/>
  <c r="BE227"/>
  <c r="BE237"/>
  <c r="BE239"/>
  <c r="BE240"/>
  <c r="BE248"/>
  <c r="BE272"/>
  <c r="BE283"/>
  <c r="BE285"/>
  <c r="BE286"/>
  <c r="BE296"/>
  <c r="BE309"/>
  <c r="BE312"/>
  <c r="BE320"/>
  <c r="BE322"/>
  <c r="BE327"/>
  <c r="BE332"/>
  <c r="BE337"/>
  <c r="BE345"/>
  <c r="BE356"/>
  <c r="BE364"/>
  <c r="BE365"/>
  <c r="BE369"/>
  <c r="BE380"/>
  <c r="BE384"/>
  <c r="BE397"/>
  <c r="BE398"/>
  <c r="BE399"/>
  <c r="BE410"/>
  <c r="BE420"/>
  <c r="BE424"/>
  <c r="BE426"/>
  <c r="BE430"/>
  <c r="BE434"/>
  <c r="BE435"/>
  <c r="BE436"/>
  <c r="BE438"/>
  <c r="BE439"/>
  <c r="BE441"/>
  <c r="BE442"/>
  <c r="BE444"/>
  <c i="5" r="J93"/>
  <c r="BE128"/>
  <c r="BE137"/>
  <c r="BE142"/>
  <c r="BE149"/>
  <c r="BE153"/>
  <c r="BE156"/>
  <c r="BE166"/>
  <c r="BE170"/>
  <c i="4" r="BK129"/>
  <c r="J129"/>
  <c r="J101"/>
  <c i="5" r="E85"/>
  <c r="J96"/>
  <c r="BE127"/>
  <c r="BE129"/>
  <c r="BE131"/>
  <c r="BE133"/>
  <c r="BE135"/>
  <c r="BE136"/>
  <c r="BE138"/>
  <c r="BE141"/>
  <c r="BE144"/>
  <c r="BE146"/>
  <c r="BE147"/>
  <c r="BE148"/>
  <c r="BE150"/>
  <c r="BE154"/>
  <c r="BE155"/>
  <c r="BE157"/>
  <c r="BE158"/>
  <c r="BE159"/>
  <c r="BE160"/>
  <c r="BE162"/>
  <c r="BE163"/>
  <c r="BE165"/>
  <c r="BE172"/>
  <c r="BE173"/>
  <c r="F96"/>
  <c r="BE130"/>
  <c r="BE132"/>
  <c r="BE134"/>
  <c r="BE139"/>
  <c r="BE140"/>
  <c r="BE143"/>
  <c r="BE145"/>
  <c r="BE151"/>
  <c r="BE152"/>
  <c r="BE161"/>
  <c r="BE164"/>
  <c r="BE167"/>
  <c r="BE168"/>
  <c r="BE169"/>
  <c r="BE171"/>
  <c r="BE174"/>
  <c r="BE175"/>
  <c i="4" r="J95"/>
  <c r="F124"/>
  <c r="BE157"/>
  <c r="BE190"/>
  <c r="BE202"/>
  <c r="BE211"/>
  <c r="BE217"/>
  <c r="BE148"/>
  <c r="BE164"/>
  <c r="BE188"/>
  <c r="BE191"/>
  <c r="BE203"/>
  <c r="BE206"/>
  <c r="BE207"/>
  <c r="BE208"/>
  <c r="E85"/>
  <c r="J96"/>
  <c r="F125"/>
  <c r="BE131"/>
  <c r="BE132"/>
  <c r="BE134"/>
  <c r="BE136"/>
  <c r="BE138"/>
  <c r="BE141"/>
  <c r="BE144"/>
  <c r="BE147"/>
  <c r="BE151"/>
  <c r="BE153"/>
  <c r="BE154"/>
  <c r="BE158"/>
  <c r="BE162"/>
  <c r="BE165"/>
  <c r="BE169"/>
  <c r="BE170"/>
  <c r="BE171"/>
  <c r="BE174"/>
  <c r="BE177"/>
  <c r="BE183"/>
  <c r="BE184"/>
  <c r="BE192"/>
  <c r="BE196"/>
  <c r="BE197"/>
  <c r="BE198"/>
  <c r="BE200"/>
  <c r="BE205"/>
  <c r="BE210"/>
  <c r="BE212"/>
  <c r="BE213"/>
  <c r="BE216"/>
  <c r="BE219"/>
  <c i="3" r="J156"/>
  <c r="J103"/>
  <c r="J832"/>
  <c r="J108"/>
  <c i="4" r="BE139"/>
  <c r="BE140"/>
  <c r="BE160"/>
  <c r="BE180"/>
  <c r="BE187"/>
  <c r="BE189"/>
  <c r="BE193"/>
  <c r="BE194"/>
  <c r="BE195"/>
  <c r="BE204"/>
  <c r="BE215"/>
  <c r="BE223"/>
  <c r="J93"/>
  <c r="BE133"/>
  <c r="BE135"/>
  <c r="BE137"/>
  <c r="BE142"/>
  <c r="BE143"/>
  <c r="BE145"/>
  <c r="BE146"/>
  <c r="BE149"/>
  <c r="BE150"/>
  <c r="BE152"/>
  <c r="BE155"/>
  <c r="BE156"/>
  <c r="BE159"/>
  <c r="BE161"/>
  <c r="BE163"/>
  <c r="BE166"/>
  <c r="BE167"/>
  <c r="BE168"/>
  <c r="BE172"/>
  <c r="BE173"/>
  <c r="BE175"/>
  <c r="BE176"/>
  <c r="BE178"/>
  <c r="BE181"/>
  <c r="BE182"/>
  <c r="BE185"/>
  <c r="BE186"/>
  <c r="BE199"/>
  <c r="BE201"/>
  <c r="BE209"/>
  <c r="BE218"/>
  <c r="BE220"/>
  <c r="BE221"/>
  <c r="BE222"/>
  <c r="BE224"/>
  <c r="BE225"/>
  <c r="BE226"/>
  <c r="BE227"/>
  <c r="BE228"/>
  <c r="BE229"/>
  <c r="BE230"/>
  <c r="BE231"/>
  <c r="BE232"/>
  <c r="BE233"/>
  <c r="BE234"/>
  <c r="BE237"/>
  <c r="BE239"/>
  <c r="BE240"/>
  <c r="BE235"/>
  <c r="BE236"/>
  <c r="BE238"/>
  <c r="BE241"/>
  <c i="3" r="J138"/>
  <c r="BE163"/>
  <c r="BE184"/>
  <c r="BE187"/>
  <c r="BE201"/>
  <c r="BE410"/>
  <c r="BE751"/>
  <c r="BE826"/>
  <c r="BE861"/>
  <c r="BE872"/>
  <c r="J135"/>
  <c r="BE144"/>
  <c r="BE150"/>
  <c r="BE153"/>
  <c r="BE856"/>
  <c r="BE866"/>
  <c r="BE875"/>
  <c r="BE876"/>
  <c r="BE877"/>
  <c r="BE879"/>
  <c i="2" r="BK145"/>
  <c r="J145"/>
  <c r="J101"/>
  <c i="3" r="F96"/>
  <c r="BE820"/>
  <c r="BE827"/>
  <c r="BE841"/>
  <c r="BE862"/>
  <c r="BE869"/>
  <c r="BE902"/>
  <c r="BE915"/>
  <c r="BE943"/>
  <c r="E85"/>
  <c r="BE204"/>
  <c r="BE215"/>
  <c r="BE229"/>
  <c r="BE259"/>
  <c r="BE263"/>
  <c r="BE847"/>
  <c r="BE858"/>
  <c r="BE859"/>
  <c r="BE870"/>
  <c r="BE882"/>
  <c r="BE888"/>
  <c r="BE907"/>
  <c r="BE914"/>
  <c r="BE923"/>
  <c r="BE925"/>
  <c r="BE927"/>
  <c r="BE894"/>
  <c r="BE906"/>
  <c r="BE912"/>
  <c r="BE939"/>
  <c r="BE968"/>
  <c r="BE971"/>
  <c r="BE974"/>
  <c r="BE989"/>
  <c r="BE990"/>
  <c r="BE1103"/>
  <c r="BE1104"/>
  <c r="BE1109"/>
  <c r="BE1110"/>
  <c r="BE1112"/>
  <c r="BE1113"/>
  <c r="BE1114"/>
  <c r="BE1119"/>
  <c r="BE1123"/>
  <c r="BE1124"/>
  <c r="BE1125"/>
  <c r="BE1126"/>
  <c r="BE1138"/>
  <c r="BE1141"/>
  <c r="BE978"/>
  <c r="BE979"/>
  <c r="BE1116"/>
  <c r="BE1118"/>
  <c r="BE1140"/>
  <c r="BE1149"/>
  <c r="BE147"/>
  <c r="BE157"/>
  <c r="BE178"/>
  <c r="BE190"/>
  <c r="BE198"/>
  <c r="BE246"/>
  <c r="BE251"/>
  <c r="BE815"/>
  <c r="BE817"/>
  <c r="BE830"/>
  <c r="BE838"/>
  <c r="BE853"/>
  <c r="BE854"/>
  <c r="BE860"/>
  <c r="BE863"/>
  <c r="BE864"/>
  <c r="BE865"/>
  <c r="BE867"/>
  <c r="BE868"/>
  <c r="BE871"/>
  <c r="BE880"/>
  <c r="BE881"/>
  <c r="BE883"/>
  <c r="BE884"/>
  <c r="BE885"/>
  <c r="BE891"/>
  <c r="BE892"/>
  <c r="BE895"/>
  <c r="BE896"/>
  <c r="BE897"/>
  <c r="BE904"/>
  <c r="BE905"/>
  <c r="BE908"/>
  <c r="BE911"/>
  <c r="BE913"/>
  <c r="BE917"/>
  <c r="BE918"/>
  <c r="BE920"/>
  <c r="BE947"/>
  <c r="BE948"/>
  <c r="BE949"/>
  <c r="BE951"/>
  <c r="BE952"/>
  <c r="BE955"/>
  <c r="BE959"/>
  <c r="BE975"/>
  <c r="BE983"/>
  <c r="BE984"/>
  <c r="BE1105"/>
  <c r="BE1121"/>
  <c r="BE1122"/>
  <c r="BE1129"/>
  <c r="BE1132"/>
  <c r="BE1133"/>
  <c r="BE1134"/>
  <c r="BE1139"/>
  <c r="BE1145"/>
  <c r="BE1148"/>
  <c r="BE1151"/>
  <c r="BE1152"/>
  <c r="BE964"/>
  <c r="BE966"/>
  <c r="BE972"/>
  <c r="BE980"/>
  <c r="BE1117"/>
  <c r="BE167"/>
  <c r="BE173"/>
  <c r="BE195"/>
  <c r="BE237"/>
  <c r="BE812"/>
  <c r="BE813"/>
  <c r="BE814"/>
  <c r="BE816"/>
  <c r="BE823"/>
  <c r="BE833"/>
  <c r="BE836"/>
  <c r="BE845"/>
  <c r="BE850"/>
  <c r="BE851"/>
  <c r="BE873"/>
  <c r="BE874"/>
  <c r="BE878"/>
  <c r="BE886"/>
  <c r="BE887"/>
  <c r="BE889"/>
  <c r="BE890"/>
  <c r="BE893"/>
  <c r="BE898"/>
  <c r="BE899"/>
  <c r="BE900"/>
  <c r="BE901"/>
  <c r="BE903"/>
  <c r="BE909"/>
  <c r="BE910"/>
  <c r="BE916"/>
  <c r="BE929"/>
  <c r="BE941"/>
  <c r="BE944"/>
  <c r="BE946"/>
  <c r="BE954"/>
  <c r="BE956"/>
  <c r="BE957"/>
  <c r="BE960"/>
  <c r="BE961"/>
  <c r="BE962"/>
  <c r="BE963"/>
  <c r="BE977"/>
  <c r="BE981"/>
  <c r="BE986"/>
  <c r="BE987"/>
  <c r="BE992"/>
  <c r="BE993"/>
  <c r="BE994"/>
  <c r="BE1111"/>
  <c r="BE1115"/>
  <c r="BE1120"/>
  <c r="BE1127"/>
  <c r="BE1128"/>
  <c r="BE1130"/>
  <c r="BE1131"/>
  <c r="BE1135"/>
  <c r="BE1136"/>
  <c r="BE1137"/>
  <c r="BE1142"/>
  <c r="BE1146"/>
  <c r="BE1147"/>
  <c r="BE1150"/>
  <c i="2" r="F96"/>
  <c r="BE213"/>
  <c r="BE786"/>
  <c r="BE819"/>
  <c r="J93"/>
  <c r="E130"/>
  <c r="BE150"/>
  <c r="BE165"/>
  <c r="BE244"/>
  <c r="BE764"/>
  <c r="BE765"/>
  <c r="BE151"/>
  <c r="BE160"/>
  <c r="BE162"/>
  <c r="BE168"/>
  <c r="BE229"/>
  <c r="BE761"/>
  <c r="BE777"/>
  <c r="BE780"/>
  <c r="BE783"/>
  <c r="BE815"/>
  <c r="BE817"/>
  <c r="BE775"/>
  <c r="BE793"/>
  <c r="BE796"/>
  <c r="BE802"/>
  <c r="BE894"/>
  <c r="J96"/>
  <c r="BE154"/>
  <c r="BE155"/>
  <c r="BE158"/>
  <c r="BE767"/>
  <c r="BE773"/>
  <c r="BE813"/>
  <c r="BE814"/>
  <c r="BE835"/>
  <c r="BE981"/>
  <c i="1" r="AW97"/>
  <c i="2" r="BE147"/>
  <c r="BE1069"/>
  <c r="BE242"/>
  <c r="BE246"/>
  <c r="BE770"/>
  <c r="BE789"/>
  <c r="BE798"/>
  <c r="BE800"/>
  <c r="BE804"/>
  <c r="BE806"/>
  <c r="BE808"/>
  <c r="BE809"/>
  <c r="BE810"/>
  <c r="BE811"/>
  <c r="BE849"/>
  <c i="14" r="J34"/>
  <c i="3" r="F41"/>
  <c i="1" r="BD98"/>
  <c i="7" r="F39"/>
  <c i="1" r="BB103"/>
  <c i="8" r="F38"/>
  <c i="1" r="BA105"/>
  <c i="9" r="F39"/>
  <c i="1" r="BB106"/>
  <c i="9" r="F41"/>
  <c i="1" r="BD106"/>
  <c i="10" r="F39"/>
  <c i="1" r="BB107"/>
  <c i="11" r="J38"/>
  <c i="1" r="AW108"/>
  <c i="12" r="F38"/>
  <c i="1" r="BA109"/>
  <c i="13" r="F38"/>
  <c i="1" r="BA110"/>
  <c i="15" r="F39"/>
  <c i="1" r="BB112"/>
  <c i="17" r="J34"/>
  <c i="19" r="F38"/>
  <c i="1" r="BA117"/>
  <c i="20" r="F41"/>
  <c i="1" r="BD118"/>
  <c i="22" r="F37"/>
  <c i="1" r="BB121"/>
  <c i="23" r="F36"/>
  <c i="1" r="BA122"/>
  <c i="26" r="F39"/>
  <c i="1" r="BB128"/>
  <c i="27" r="F40"/>
  <c i="1" r="BC129"/>
  <c i="29" r="F38"/>
  <c i="1" r="BA131"/>
  <c i="29" r="F41"/>
  <c i="1" r="BD131"/>
  <c i="29" r="F39"/>
  <c i="1" r="BB131"/>
  <c i="31" r="F40"/>
  <c i="1" r="BC134"/>
  <c i="31" r="J38"/>
  <c i="1" r="AW134"/>
  <c i="31" r="F41"/>
  <c i="1" r="BD134"/>
  <c i="30" r="J34"/>
  <c i="32" r="F41"/>
  <c i="1" r="BD135"/>
  <c i="32" r="F38"/>
  <c i="1" r="BA135"/>
  <c i="32" r="F40"/>
  <c i="1" r="BC135"/>
  <c i="33" r="J38"/>
  <c i="1" r="AW136"/>
  <c i="33" r="F38"/>
  <c i="1" r="BA136"/>
  <c i="33" r="F40"/>
  <c i="1" r="BC136"/>
  <c i="34" r="F38"/>
  <c i="1" r="BA137"/>
  <c i="34" r="F41"/>
  <c i="1" r="BD137"/>
  <c i="35" r="J38"/>
  <c i="1" r="AW138"/>
  <c i="36" r="F38"/>
  <c i="1" r="BA139"/>
  <c i="38" r="F41"/>
  <c i="1" r="BD141"/>
  <c i="41" r="F40"/>
  <c i="1" r="BC145"/>
  <c i="41" r="J34"/>
  <c i="43" r="F41"/>
  <c i="1" r="BD148"/>
  <c r="BD147"/>
  <c i="44" r="J36"/>
  <c i="1" r="AW149"/>
  <c i="45" r="F39"/>
  <c i="1" r="BD150"/>
  <c i="2" r="F39"/>
  <c i="1" r="BB97"/>
  <c i="6" r="F40"/>
  <c i="1" r="BC102"/>
  <c i="14" r="F40"/>
  <c i="1" r="BC111"/>
  <c i="16" r="F38"/>
  <c i="1" r="BA113"/>
  <c i="17" r="F38"/>
  <c i="1" r="BA114"/>
  <c i="18" r="F41"/>
  <c i="1" r="BD116"/>
  <c i="21" r="F40"/>
  <c i="1" r="BC120"/>
  <c r="BC119"/>
  <c r="AY119"/>
  <c i="24" r="F39"/>
  <c i="1" r="BB125"/>
  <c i="25" r="J38"/>
  <c i="1" r="AW126"/>
  <c i="30" r="F40"/>
  <c i="1" r="BC133"/>
  <c i="34" r="J38"/>
  <c i="1" r="AW137"/>
  <c i="36" r="F39"/>
  <c i="1" r="BB139"/>
  <c i="38" r="J38"/>
  <c i="1" r="AW141"/>
  <c i="41" r="F38"/>
  <c i="1" r="BA145"/>
  <c i="42" r="F38"/>
  <c i="1" r="BA146"/>
  <c i="15" r="J34"/>
  <c i="3" r="F40"/>
  <c i="1" r="BC98"/>
  <c i="8" r="J38"/>
  <c i="1" r="AW105"/>
  <c i="8" r="J34"/>
  <c i="10" r="F41"/>
  <c i="1" r="BD107"/>
  <c i="12" r="J38"/>
  <c i="1" r="AW109"/>
  <c i="14" r="J38"/>
  <c i="1" r="AW111"/>
  <c i="16" r="F41"/>
  <c i="1" r="BD113"/>
  <c i="19" r="F40"/>
  <c i="1" r="BC117"/>
  <c i="19" r="J34"/>
  <c i="21" r="F38"/>
  <c i="1" r="BA120"/>
  <c r="BA119"/>
  <c r="AW119"/>
  <c i="25" r="F38"/>
  <c i="1" r="BA126"/>
  <c i="29" r="J34"/>
  <c i="31" r="F38"/>
  <c i="1" r="BA134"/>
  <c i="31" r="F39"/>
  <c i="1" r="BB134"/>
  <c i="32" r="J38"/>
  <c i="1" r="AW135"/>
  <c i="32" r="F39"/>
  <c i="1" r="BB135"/>
  <c i="33" r="F41"/>
  <c i="1" r="BD136"/>
  <c i="33" r="F39"/>
  <c i="1" r="BB136"/>
  <c i="34" r="F39"/>
  <c i="1" r="BB137"/>
  <c i="35" r="F40"/>
  <c i="1" r="BC138"/>
  <c i="36" r="F41"/>
  <c i="1" r="BD139"/>
  <c i="39" r="F40"/>
  <c i="1" r="BC142"/>
  <c i="40" r="J38"/>
  <c i="1" r="AW144"/>
  <c i="44" r="F37"/>
  <c i="1" r="BB149"/>
  <c i="45" r="F38"/>
  <c i="1" r="BC150"/>
  <c i="7" r="F41"/>
  <c i="1" r="BD103"/>
  <c i="9" r="F40"/>
  <c i="1" r="BC106"/>
  <c i="11" r="F38"/>
  <c i="1" r="BA108"/>
  <c i="12" r="F41"/>
  <c i="1" r="BD109"/>
  <c i="13" r="F41"/>
  <c i="1" r="BD110"/>
  <c i="16" r="J38"/>
  <c i="1" r="AW113"/>
  <c i="18" r="F39"/>
  <c i="1" r="BB116"/>
  <c i="22" r="F39"/>
  <c i="1" r="BD121"/>
  <c i="24" r="F40"/>
  <c i="1" r="BC125"/>
  <c i="26" r="J38"/>
  <c i="1" r="AW128"/>
  <c i="28" r="F39"/>
  <c i="1" r="BB130"/>
  <c i="38" r="F38"/>
  <c i="1" r="BA141"/>
  <c i="40" r="J34"/>
  <c i="42" r="F41"/>
  <c i="1" r="BD146"/>
  <c i="44" r="F38"/>
  <c i="1" r="BC149"/>
  <c i="2" r="F41"/>
  <c i="1" r="BD97"/>
  <c i="6" r="F41"/>
  <c i="1" r="BD102"/>
  <c i="16" r="F40"/>
  <c i="1" r="BC113"/>
  <c i="18" r="F38"/>
  <c i="1" r="BA116"/>
  <c i="23" r="F39"/>
  <c i="1" r="BD122"/>
  <c i="27" r="J38"/>
  <c i="1" r="AW129"/>
  <c i="28" r="F38"/>
  <c i="1" r="BA130"/>
  <c i="37" r="F41"/>
  <c i="1" r="BD140"/>
  <c i="40" r="F39"/>
  <c i="1" r="BB144"/>
  <c i="43" r="J38"/>
  <c i="1" r="AW148"/>
  <c i="45" r="F37"/>
  <c i="1" r="BB150"/>
  <c r="AU147"/>
  <c i="3" r="F39"/>
  <c i="1" r="BB98"/>
  <c i="7" r="F40"/>
  <c i="1" r="BC103"/>
  <c i="9" r="J38"/>
  <c i="1" r="AW106"/>
  <c i="10" r="J38"/>
  <c i="1" r="AW107"/>
  <c i="11" r="F40"/>
  <c i="1" r="BC108"/>
  <c i="13" r="F40"/>
  <c i="1" r="BC110"/>
  <c i="15" r="J38"/>
  <c i="1" r="AW112"/>
  <c i="18" r="J34"/>
  <c i="20" r="F40"/>
  <c i="1" r="BC118"/>
  <c i="22" r="J36"/>
  <c i="1" r="AW121"/>
  <c i="23" r="F37"/>
  <c i="1" r="BB122"/>
  <c i="26" r="F38"/>
  <c i="1" r="BA128"/>
  <c i="27" r="F41"/>
  <c i="1" r="BD129"/>
  <c i="29" r="F40"/>
  <c i="1" r="BC131"/>
  <c i="29" r="J38"/>
  <c i="1" r="AW131"/>
  <c i="30" r="F38"/>
  <c i="1" r="BA133"/>
  <c i="35" r="F38"/>
  <c i="1" r="BA138"/>
  <c i="37" r="J38"/>
  <c i="1" r="AW140"/>
  <c i="40" r="F41"/>
  <c i="1" r="BD144"/>
  <c i="43" r="F40"/>
  <c i="1" r="BC148"/>
  <c r="BC147"/>
  <c r="AY147"/>
  <c i="44" r="F39"/>
  <c i="1" r="BD149"/>
  <c i="3" r="J38"/>
  <c i="1" r="AW98"/>
  <c i="7" r="J38"/>
  <c i="1" r="AW103"/>
  <c i="8" r="F39"/>
  <c i="1" r="BB105"/>
  <c i="10" r="F38"/>
  <c i="1" r="BA107"/>
  <c i="11" r="F41"/>
  <c i="1" r="BD108"/>
  <c i="12" r="F39"/>
  <c i="1" r="BB109"/>
  <c i="13" r="F39"/>
  <c i="1" r="BB110"/>
  <c i="15" r="F40"/>
  <c i="1" r="BC112"/>
  <c i="20" r="J38"/>
  <c i="1" r="AW118"/>
  <c i="21" r="F39"/>
  <c i="1" r="BB120"/>
  <c r="BB119"/>
  <c r="AX119"/>
  <c i="24" r="J38"/>
  <c i="1" r="AW125"/>
  <c i="26" r="F41"/>
  <c i="1" r="BD128"/>
  <c i="27" r="F39"/>
  <c i="1" r="BB129"/>
  <c i="28" r="F41"/>
  <c i="1" r="BD130"/>
  <c i="35" r="J34"/>
  <c i="37" r="F39"/>
  <c i="1" r="BB140"/>
  <c i="39" r="F38"/>
  <c i="1" r="BA142"/>
  <c i="40" r="F38"/>
  <c i="1" r="BA144"/>
  <c i="43" r="F38"/>
  <c i="1" r="BA148"/>
  <c r="BA147"/>
  <c r="AW147"/>
  <c i="44" r="F36"/>
  <c i="1" r="BA149"/>
  <c i="3" r="F38"/>
  <c i="1" r="BA98"/>
  <c i="8" r="F40"/>
  <c i="1" r="BC105"/>
  <c i="9" r="F38"/>
  <c i="1" r="BA106"/>
  <c i="10" r="F40"/>
  <c i="1" r="BC107"/>
  <c i="11" r="F39"/>
  <c i="1" r="BB108"/>
  <c i="13" r="J38"/>
  <c i="1" r="AW110"/>
  <c i="15" r="F41"/>
  <c i="1" r="BD112"/>
  <c i="19" r="J38"/>
  <c i="1" r="AW117"/>
  <c i="20" r="F39"/>
  <c i="1" r="BB118"/>
  <c i="23" r="F38"/>
  <c i="1" r="BC122"/>
  <c i="27" r="F38"/>
  <c i="1" r="BA129"/>
  <c i="28" r="F40"/>
  <c i="1" r="BC130"/>
  <c i="37" r="F40"/>
  <c i="1" r="BC140"/>
  <c i="39" r="F41"/>
  <c i="1" r="BD142"/>
  <c i="39" r="J34"/>
  <c i="42" r="F40"/>
  <c i="1" r="BC146"/>
  <c r="AS99"/>
  <c i="4" r="F39"/>
  <c i="1" r="BB100"/>
  <c i="4" r="J38"/>
  <c i="1" r="AW100"/>
  <c i="4" r="F41"/>
  <c i="1" r="BD100"/>
  <c i="5" r="F38"/>
  <c i="1" r="BA101"/>
  <c i="5" r="F39"/>
  <c i="1" r="BB101"/>
  <c i="6" r="J38"/>
  <c i="1" r="AW102"/>
  <c i="14" r="F39"/>
  <c i="1" r="BB111"/>
  <c i="17" r="J38"/>
  <c i="1" r="AW114"/>
  <c i="17" r="F39"/>
  <c i="1" r="BB114"/>
  <c i="19" r="F39"/>
  <c i="1" r="BB117"/>
  <c i="20" r="F38"/>
  <c i="1" r="BA118"/>
  <c i="22" r="F38"/>
  <c i="1" r="BC121"/>
  <c i="23" r="J36"/>
  <c i="1" r="AW122"/>
  <c i="26" r="F40"/>
  <c i="1" r="BC128"/>
  <c i="28" r="J38"/>
  <c i="1" r="AW130"/>
  <c i="38" r="F40"/>
  <c i="1" r="BC141"/>
  <c i="41" r="J38"/>
  <c i="1" r="AW145"/>
  <c i="42" r="F39"/>
  <c i="1" r="BB146"/>
  <c r="AS127"/>
  <c i="4" r="F38"/>
  <c i="1" r="BA100"/>
  <c i="4" r="F40"/>
  <c i="1" r="BC100"/>
  <c i="5" r="J38"/>
  <c i="1" r="AW101"/>
  <c i="5" r="F41"/>
  <c i="1" r="BD101"/>
  <c i="5" r="F40"/>
  <c i="1" r="BC101"/>
  <c i="6" r="F39"/>
  <c i="1" r="BB102"/>
  <c i="14" r="F38"/>
  <c i="1" r="BA111"/>
  <c i="16" r="F39"/>
  <c i="1" r="BB113"/>
  <c i="17" r="F40"/>
  <c i="1" r="BC114"/>
  <c i="18" r="F40"/>
  <c i="1" r="BC116"/>
  <c i="21" r="F41"/>
  <c i="1" r="BD120"/>
  <c r="BD119"/>
  <c i="24" r="F41"/>
  <c i="1" r="BD125"/>
  <c i="25" r="F39"/>
  <c i="1" r="BB126"/>
  <c i="30" r="J38"/>
  <c i="1" r="AW133"/>
  <c i="34" r="F40"/>
  <c i="1" r="BC137"/>
  <c i="35" r="F41"/>
  <c i="1" r="BD138"/>
  <c i="36" r="F40"/>
  <c i="1" r="BC139"/>
  <c i="38" r="F39"/>
  <c i="1" r="BB141"/>
  <c i="41" r="F41"/>
  <c i="1" r="BD145"/>
  <c i="42" r="J38"/>
  <c i="1" r="AW146"/>
  <c i="2" r="F40"/>
  <c i="1" r="BC97"/>
  <c i="7" r="F38"/>
  <c i="1" r="BA103"/>
  <c i="8" r="F41"/>
  <c i="1" r="BD105"/>
  <c i="12" r="F40"/>
  <c i="1" r="BC109"/>
  <c i="14" r="F41"/>
  <c i="1" r="BD111"/>
  <c i="17" r="F41"/>
  <c i="1" r="BD114"/>
  <c i="16" r="J34"/>
  <c i="18" r="J38"/>
  <c i="1" r="AW116"/>
  <c i="22" r="F36"/>
  <c i="1" r="BA121"/>
  <c i="24" r="F38"/>
  <c i="1" r="BA125"/>
  <c i="25" r="F41"/>
  <c i="1" r="BD126"/>
  <c i="30" r="F41"/>
  <c i="1" r="BD133"/>
  <c i="36" r="J38"/>
  <c i="1" r="AW139"/>
  <c i="39" r="F39"/>
  <c i="1" r="BB142"/>
  <c i="40" r="F40"/>
  <c i="1" r="BC144"/>
  <c i="45" r="F36"/>
  <c i="1" r="BA150"/>
  <c i="2" r="F38"/>
  <c i="1" r="BA97"/>
  <c i="6" r="F38"/>
  <c i="1" r="BA102"/>
  <c i="15" r="F38"/>
  <c i="1" r="BA112"/>
  <c i="19" r="F41"/>
  <c i="1" r="BD117"/>
  <c i="21" r="J38"/>
  <c i="1" r="AW120"/>
  <c i="25" r="F40"/>
  <c i="1" r="BC126"/>
  <c i="30" r="F39"/>
  <c i="1" r="BB133"/>
  <c i="35" r="F39"/>
  <c i="1" r="BB138"/>
  <c i="37" r="F38"/>
  <c i="1" r="BA140"/>
  <c i="39" r="J38"/>
  <c i="1" r="AW142"/>
  <c i="41" r="F39"/>
  <c i="1" r="BB145"/>
  <c i="43" r="F39"/>
  <c i="1" r="BB148"/>
  <c r="BB147"/>
  <c r="AX147"/>
  <c i="45" r="J36"/>
  <c i="1" r="AW150"/>
  <c i="3" l="1" r="BK142"/>
  <c i="4" r="T129"/>
  <c r="T128"/>
  <c i="42" r="T131"/>
  <c r="T130"/>
  <c i="2" r="T145"/>
  <c r="T144"/>
  <c i="3" r="T142"/>
  <c i="25" r="T234"/>
  <c i="21" r="P129"/>
  <c r="P128"/>
  <c i="1" r="AU120"/>
  <c i="3" r="BK831"/>
  <c r="J831"/>
  <c r="J107"/>
  <c i="42" r="P131"/>
  <c r="P130"/>
  <c i="1" r="AU146"/>
  <c i="3" r="P831"/>
  <c r="P141"/>
  <c i="1" r="AU98"/>
  <c i="26" r="R129"/>
  <c r="R128"/>
  <c i="45" r="T126"/>
  <c r="T125"/>
  <c i="28" r="P139"/>
  <c r="P138"/>
  <c i="1" r="AU130"/>
  <c i="24" r="P140"/>
  <c i="1" r="AU125"/>
  <c i="3" r="R142"/>
  <c i="24" r="R141"/>
  <c r="R140"/>
  <c i="21" r="R129"/>
  <c r="R128"/>
  <c i="45" r="R126"/>
  <c r="R125"/>
  <c i="6" r="R138"/>
  <c r="R137"/>
  <c i="25" r="P139"/>
  <c r="P138"/>
  <c i="1" r="AU126"/>
  <c i="3" r="R831"/>
  <c i="28" r="T139"/>
  <c r="T138"/>
  <c i="6" r="T138"/>
  <c r="T137"/>
  <c i="3" r="T831"/>
  <c i="25" r="BK139"/>
  <c r="J139"/>
  <c r="J101"/>
  <c r="R234"/>
  <c r="R138"/>
  <c i="20" r="P131"/>
  <c r="P130"/>
  <c i="1" r="AU118"/>
  <c i="2" r="R787"/>
  <c i="21" r="T129"/>
  <c r="T128"/>
  <c i="2" r="P145"/>
  <c r="P144"/>
  <c i="1" r="AU97"/>
  <c i="23" r="T133"/>
  <c r="T132"/>
  <c i="28" r="R139"/>
  <c r="R138"/>
  <c i="6" r="BK138"/>
  <c r="J138"/>
  <c r="J101"/>
  <c i="24" r="T140"/>
  <c i="26" r="BK129"/>
  <c r="J129"/>
  <c r="J101"/>
  <c i="20" r="T131"/>
  <c r="T130"/>
  <c i="2" r="R145"/>
  <c r="R144"/>
  <c i="45" r="P126"/>
  <c r="P125"/>
  <c i="1" r="AU150"/>
  <c i="26" r="T129"/>
  <c r="T128"/>
  <c i="6" r="P138"/>
  <c r="P137"/>
  <c i="1" r="AU102"/>
  <c i="25" r="T138"/>
  <c i="4" r="R129"/>
  <c r="R128"/>
  <c i="1" r="AG111"/>
  <c r="AG112"/>
  <c i="11" r="BK125"/>
  <c r="J125"/>
  <c r="J100"/>
  <c i="31" r="BK125"/>
  <c r="J125"/>
  <c r="J100"/>
  <c i="24" r="BK181"/>
  <c r="J181"/>
  <c r="J104"/>
  <c i="34" r="BK125"/>
  <c r="J125"/>
  <c i="42" r="BK131"/>
  <c r="J131"/>
  <c r="J101"/>
  <c i="2" r="BK787"/>
  <c r="J787"/>
  <c r="J105"/>
  <c i="25" r="BK234"/>
  <c r="J234"/>
  <c r="J105"/>
  <c i="32" r="BK125"/>
  <c r="J125"/>
  <c r="J100"/>
  <c i="9" r="BK125"/>
  <c r="J125"/>
  <c r="J100"/>
  <c i="22" r="BK123"/>
  <c r="J123"/>
  <c r="J99"/>
  <c i="24" r="BK141"/>
  <c r="J141"/>
  <c r="J101"/>
  <c i="44" r="BK123"/>
  <c r="J123"/>
  <c r="J99"/>
  <c i="10" r="BK125"/>
  <c r="J125"/>
  <c r="J100"/>
  <c i="12" r="BK125"/>
  <c r="J125"/>
  <c r="J100"/>
  <c i="20" r="BK131"/>
  <c r="J131"/>
  <c r="J101"/>
  <c i="43" r="BK127"/>
  <c r="J127"/>
  <c r="J101"/>
  <c i="45" r="BK126"/>
  <c r="J126"/>
  <c r="J99"/>
  <c i="1" r="AG145"/>
  <c r="AG144"/>
  <c i="40" r="J100"/>
  <c i="1" r="AG142"/>
  <c r="AG138"/>
  <c r="AG133"/>
  <c i="30" r="J100"/>
  <c i="1" r="AG131"/>
  <c i="29" r="J100"/>
  <c i="28" r="J139"/>
  <c r="J101"/>
  <c i="23" r="BK132"/>
  <c r="J132"/>
  <c r="J98"/>
  <c i="1" r="AG117"/>
  <c i="19" r="J100"/>
  <c i="1" r="AG116"/>
  <c i="18" r="J100"/>
  <c i="1" r="AG114"/>
  <c r="AG113"/>
  <c r="AG105"/>
  <c i="4" r="BK128"/>
  <c r="J128"/>
  <c r="J100"/>
  <c i="2" r="BK144"/>
  <c r="J144"/>
  <c i="1" r="AU119"/>
  <c i="34" r="J34"/>
  <c i="1" r="AG137"/>
  <c r="AU104"/>
  <c i="2" r="F37"/>
  <c i="1" r="AZ97"/>
  <c i="10" r="J37"/>
  <c i="1" r="AV107"/>
  <c r="AT107"/>
  <c i="12" r="F37"/>
  <c i="1" r="AZ109"/>
  <c i="13" r="F37"/>
  <c i="1" r="AZ110"/>
  <c i="16" r="F37"/>
  <c i="1" r="AZ113"/>
  <c r="BA115"/>
  <c r="AW115"/>
  <c i="20" r="J37"/>
  <c i="1" r="AV118"/>
  <c r="AT118"/>
  <c i="26" r="J37"/>
  <c i="1" r="AV128"/>
  <c r="AT128"/>
  <c i="30" r="F37"/>
  <c i="1" r="AZ133"/>
  <c i="43" r="J37"/>
  <c i="1" r="AV148"/>
  <c r="AT148"/>
  <c i="45" r="J35"/>
  <c i="1" r="AV150"/>
  <c r="AT150"/>
  <c r="AU143"/>
  <c i="6" r="F37"/>
  <c i="1" r="AZ102"/>
  <c i="30" r="J37"/>
  <c i="1" r="AV133"/>
  <c r="AT133"/>
  <c r="AN133"/>
  <c i="44" r="F35"/>
  <c i="1" r="AZ149"/>
  <c r="AS95"/>
  <c r="BC96"/>
  <c r="AY96"/>
  <c i="3" r="J37"/>
  <c i="1" r="AV98"/>
  <c r="AT98"/>
  <c r="BA104"/>
  <c r="AW104"/>
  <c r="BB115"/>
  <c r="AX115"/>
  <c i="19" r="J37"/>
  <c i="1" r="AV117"/>
  <c r="AT117"/>
  <c r="AN117"/>
  <c i="22" r="J35"/>
  <c i="1" r="AV121"/>
  <c r="AT121"/>
  <c i="24" r="J37"/>
  <c i="1" r="AV125"/>
  <c r="AT125"/>
  <c i="28" r="F37"/>
  <c i="1" r="AZ130"/>
  <c r="AS123"/>
  <c i="2" r="J37"/>
  <c i="1" r="AV97"/>
  <c r="AT97"/>
  <c i="9" r="F37"/>
  <c i="1" r="AZ106"/>
  <c i="10" r="F37"/>
  <c i="1" r="AZ107"/>
  <c i="11" r="J37"/>
  <c i="1" r="AV108"/>
  <c r="AT108"/>
  <c i="12" r="J37"/>
  <c i="1" r="AV109"/>
  <c r="AT109"/>
  <c i="13" r="J34"/>
  <c i="1" r="AG110"/>
  <c i="14" r="J37"/>
  <c i="1" r="AV111"/>
  <c r="AT111"/>
  <c r="AN111"/>
  <c r="BD104"/>
  <c i="18" r="J37"/>
  <c i="1" r="AV116"/>
  <c r="AT116"/>
  <c r="AN116"/>
  <c r="BC124"/>
  <c r="AY124"/>
  <c r="BD124"/>
  <c r="BB124"/>
  <c r="AX124"/>
  <c i="26" r="F37"/>
  <c i="1" r="AZ128"/>
  <c i="29" r="J37"/>
  <c i="1" r="AV131"/>
  <c r="AT131"/>
  <c r="AN131"/>
  <c i="37" r="J37"/>
  <c i="1" r="AV140"/>
  <c r="AT140"/>
  <c i="38" r="J34"/>
  <c i="1" r="AG141"/>
  <c i="39" r="F37"/>
  <c i="1" r="AZ142"/>
  <c i="40" r="J37"/>
  <c i="1" r="AV144"/>
  <c r="AT144"/>
  <c r="AN144"/>
  <c i="5" r="J34"/>
  <c i="1" r="AG101"/>
  <c i="7" r="J37"/>
  <c i="1" r="AV103"/>
  <c r="AT103"/>
  <c i="16" r="J37"/>
  <c i="1" r="AV113"/>
  <c r="AT113"/>
  <c r="AN113"/>
  <c i="19" r="F37"/>
  <c i="1" r="AZ117"/>
  <c i="23" r="J35"/>
  <c i="1" r="AV122"/>
  <c r="AT122"/>
  <c i="29" r="F37"/>
  <c i="1" r="AZ131"/>
  <c i="37" r="J34"/>
  <c i="1" r="AG140"/>
  <c i="38" r="J37"/>
  <c i="1" r="AV141"/>
  <c r="AT141"/>
  <c r="BA143"/>
  <c r="AW143"/>
  <c r="AG143"/>
  <c i="44" r="J35"/>
  <c i="1" r="AV149"/>
  <c r="AT149"/>
  <c i="22" r="F35"/>
  <c i="1" r="AZ121"/>
  <c i="25" r="J37"/>
  <c i="1" r="AV126"/>
  <c r="AT126"/>
  <c r="BA132"/>
  <c r="AW132"/>
  <c i="41" r="F37"/>
  <c i="1" r="AZ145"/>
  <c i="4" r="J37"/>
  <c i="1" r="AV100"/>
  <c r="AT100"/>
  <c i="9" r="J37"/>
  <c i="1" r="AV106"/>
  <c r="AT106"/>
  <c i="11" r="F37"/>
  <c i="1" r="AZ108"/>
  <c i="13" r="J37"/>
  <c i="1" r="AV110"/>
  <c r="AT110"/>
  <c i="17" r="F37"/>
  <c i="1" r="AZ114"/>
  <c r="BB104"/>
  <c r="AX104"/>
  <c r="BD115"/>
  <c r="AG115"/>
  <c i="21" r="J34"/>
  <c i="1" r="AG120"/>
  <c r="AG119"/>
  <c i="23" r="F35"/>
  <c i="1" r="AZ122"/>
  <c i="28" r="J34"/>
  <c i="1" r="AG130"/>
  <c i="31" r="J37"/>
  <c i="1" r="AV134"/>
  <c r="AT134"/>
  <c i="33" r="J37"/>
  <c i="1" r="AV136"/>
  <c r="AT136"/>
  <c i="35" r="F37"/>
  <c i="1" r="AZ138"/>
  <c i="36" r="J34"/>
  <c i="1" r="AG139"/>
  <c i="38" r="F37"/>
  <c i="1" r="AZ141"/>
  <c r="BB143"/>
  <c r="AX143"/>
  <c i="43" r="F37"/>
  <c i="1" r="AZ148"/>
  <c r="AZ147"/>
  <c r="AV147"/>
  <c r="AT147"/>
  <c i="45" r="F35"/>
  <c i="1" r="AZ150"/>
  <c i="6" r="J37"/>
  <c i="1" r="AV102"/>
  <c r="AT102"/>
  <c i="32" r="F37"/>
  <c i="1" r="AZ135"/>
  <c i="34" r="J37"/>
  <c i="1" r="AV137"/>
  <c r="AT137"/>
  <c r="AN137"/>
  <c i="36" r="F37"/>
  <c i="1" r="AZ139"/>
  <c i="39" r="J37"/>
  <c i="1" r="AV142"/>
  <c r="AT142"/>
  <c r="AN142"/>
  <c r="BD143"/>
  <c i="42" r="J37"/>
  <c i="1" r="AV146"/>
  <c r="AT146"/>
  <c r="AU132"/>
  <c r="BA96"/>
  <c i="2" r="J34"/>
  <c i="1" r="AG97"/>
  <c r="BB96"/>
  <c r="AX96"/>
  <c r="BD96"/>
  <c i="3" r="F37"/>
  <c i="1" r="AZ98"/>
  <c i="17" r="J37"/>
  <c i="1" r="AV114"/>
  <c r="AT114"/>
  <c r="AN114"/>
  <c i="18" r="F37"/>
  <c i="1" r="AZ116"/>
  <c i="24" r="F37"/>
  <c i="1" r="AZ125"/>
  <c i="27" r="J34"/>
  <c i="1" r="AG129"/>
  <c i="28" r="J37"/>
  <c i="1" r="AV130"/>
  <c r="AT130"/>
  <c i="4" r="F37"/>
  <c i="1" r="AZ100"/>
  <c i="8" r="F37"/>
  <c i="1" r="AZ105"/>
  <c i="15" r="F37"/>
  <c i="1" r="AZ112"/>
  <c i="21" r="J37"/>
  <c i="1" r="AV120"/>
  <c r="AT120"/>
  <c i="27" r="F37"/>
  <c i="1" r="AZ129"/>
  <c i="31" r="F37"/>
  <c i="1" r="AZ134"/>
  <c i="33" r="F37"/>
  <c i="1" r="AZ136"/>
  <c i="35" r="J37"/>
  <c i="1" r="AV138"/>
  <c r="AT138"/>
  <c r="AN138"/>
  <c i="37" r="F37"/>
  <c i="1" r="AZ140"/>
  <c r="BD132"/>
  <c r="BC143"/>
  <c r="AY143"/>
  <c i="42" r="F37"/>
  <c i="1" r="AZ146"/>
  <c i="5" r="F37"/>
  <c i="1" r="AZ101"/>
  <c i="7" r="F37"/>
  <c i="1" r="AZ103"/>
  <c i="14" r="F37"/>
  <c i="1" r="AZ111"/>
  <c r="BC104"/>
  <c r="AY104"/>
  <c r="BC115"/>
  <c r="AY115"/>
  <c i="20" r="F37"/>
  <c i="1" r="AZ118"/>
  <c r="BA124"/>
  <c r="AW124"/>
  <c i="25" r="F37"/>
  <c i="1" r="AZ126"/>
  <c r="BB132"/>
  <c r="AX132"/>
  <c i="40" r="F37"/>
  <c i="1" r="AZ144"/>
  <c r="AU115"/>
  <c i="5" r="J37"/>
  <c i="1" r="AV101"/>
  <c r="AT101"/>
  <c i="7" r="J34"/>
  <c i="1" r="AG103"/>
  <c i="8" r="J37"/>
  <c i="1" r="AV105"/>
  <c r="AT105"/>
  <c r="AN105"/>
  <c i="15" r="J37"/>
  <c i="1" r="AV112"/>
  <c r="AT112"/>
  <c r="AN112"/>
  <c i="21" r="F37"/>
  <c i="1" r="AZ120"/>
  <c r="AZ119"/>
  <c r="AV119"/>
  <c r="AT119"/>
  <c i="27" r="J37"/>
  <c i="1" r="AV129"/>
  <c r="AT129"/>
  <c i="32" r="J37"/>
  <c i="1" r="AV135"/>
  <c r="AT135"/>
  <c i="33" r="J34"/>
  <c i="1" r="AG136"/>
  <c i="34" r="F37"/>
  <c i="1" r="AZ137"/>
  <c i="36" r="J37"/>
  <c i="1" r="AV139"/>
  <c r="AT139"/>
  <c r="BC132"/>
  <c r="AY132"/>
  <c i="41" r="J37"/>
  <c i="1" r="AV145"/>
  <c r="AT145"/>
  <c r="AN145"/>
  <c i="3" l="1" r="R141"/>
  <c r="T141"/>
  <c r="BK141"/>
  <c r="J141"/>
  <c r="J100"/>
  <c i="22" r="BK122"/>
  <c r="J122"/>
  <c r="J98"/>
  <c i="25" r="BK138"/>
  <c r="J138"/>
  <c r="J100"/>
  <c i="43" r="BK126"/>
  <c r="J126"/>
  <c i="20" r="BK130"/>
  <c r="J130"/>
  <c r="J100"/>
  <c i="26" r="BK128"/>
  <c r="J128"/>
  <c r="J100"/>
  <c i="42" r="BK130"/>
  <c r="J130"/>
  <c r="J100"/>
  <c i="3" r="J142"/>
  <c r="J101"/>
  <c i="34" r="J100"/>
  <c i="6" r="BK137"/>
  <c r="J137"/>
  <c r="J100"/>
  <c i="44" r="BK122"/>
  <c r="J122"/>
  <c r="J98"/>
  <c i="24" r="BK140"/>
  <c r="J140"/>
  <c r="J100"/>
  <c i="45" r="BK125"/>
  <c r="J125"/>
  <c r="J98"/>
  <c i="41" r="J43"/>
  <c i="40" r="J43"/>
  <c i="1" r="AN141"/>
  <c i="39" r="J43"/>
  <c i="1" r="AN140"/>
  <c i="38" r="J43"/>
  <c i="1" r="AN139"/>
  <c i="37" r="J43"/>
  <c i="36" r="J43"/>
  <c i="35" r="J43"/>
  <c i="1" r="AN136"/>
  <c i="34" r="J43"/>
  <c i="33" r="J43"/>
  <c i="30" r="J43"/>
  <c i="1" r="AN130"/>
  <c i="29" r="J43"/>
  <c i="1" r="AN129"/>
  <c i="28" r="J43"/>
  <c i="27" r="J43"/>
  <c i="1" r="AN119"/>
  <c r="AN120"/>
  <c i="21" r="J43"/>
  <c i="19" r="J43"/>
  <c i="18" r="J43"/>
  <c i="17" r="J43"/>
  <c i="16" r="J43"/>
  <c i="15" r="J43"/>
  <c i="1" r="AN110"/>
  <c i="14" r="J43"/>
  <c i="13" r="J43"/>
  <c i="1" r="AN103"/>
  <c i="8" r="J43"/>
  <c i="7" r="J43"/>
  <c i="1" r="AN101"/>
  <c i="5" r="J43"/>
  <c i="1" r="AN97"/>
  <c i="2" r="J100"/>
  <c r="J43"/>
  <c i="1" r="AS94"/>
  <c r="AU124"/>
  <c i="11" r="J34"/>
  <c i="1" r="AG108"/>
  <c i="12" r="J34"/>
  <c i="1" r="AG109"/>
  <c i="43" r="J34"/>
  <c i="1" r="AG148"/>
  <c r="AG147"/>
  <c r="AN147"/>
  <c i="9" r="J34"/>
  <c i="1" r="AG106"/>
  <c i="10" r="J34"/>
  <c i="1" r="AG107"/>
  <c i="32" r="J34"/>
  <c i="1" r="AG135"/>
  <c r="AU99"/>
  <c r="AZ115"/>
  <c r="AV115"/>
  <c r="AT115"/>
  <c r="AN115"/>
  <c r="AZ143"/>
  <c r="AV143"/>
  <c r="AT143"/>
  <c r="AN143"/>
  <c r="BD127"/>
  <c r="AZ96"/>
  <c r="AV96"/>
  <c r="AU96"/>
  <c r="AU95"/>
  <c r="AW96"/>
  <c r="BA127"/>
  <c r="AW127"/>
  <c i="31" r="J34"/>
  <c i="1" r="AG134"/>
  <c r="AZ124"/>
  <c r="AV124"/>
  <c r="AT124"/>
  <c i="23" r="J32"/>
  <c i="1" r="AG122"/>
  <c r="AN122"/>
  <c r="AU127"/>
  <c r="BB127"/>
  <c r="AX127"/>
  <c r="BC99"/>
  <c r="AY99"/>
  <c i="4" r="J34"/>
  <c i="1" r="AG100"/>
  <c r="AZ132"/>
  <c r="AV132"/>
  <c r="AT132"/>
  <c r="BC127"/>
  <c r="AY127"/>
  <c r="BB99"/>
  <c r="AX99"/>
  <c r="AZ104"/>
  <c r="AV104"/>
  <c r="AT104"/>
  <c r="BD99"/>
  <c r="BA99"/>
  <c r="AW99"/>
  <c i="32" l="1" r="J43"/>
  <c i="31" r="J43"/>
  <c i="10" r="J43"/>
  <c i="43" r="J43"/>
  <c i="9" r="J43"/>
  <c i="12" r="J43"/>
  <c i="11" r="J43"/>
  <c i="43" r="J100"/>
  <c i="23" r="J41"/>
  <c i="4" r="J43"/>
  <c i="1" r="AN100"/>
  <c r="AN107"/>
  <c r="AN148"/>
  <c r="AN108"/>
  <c r="AN109"/>
  <c r="AN106"/>
  <c r="AN134"/>
  <c r="AN135"/>
  <c r="AU123"/>
  <c r="AU94"/>
  <c r="AG132"/>
  <c i="42" r="J34"/>
  <c i="1" r="AG146"/>
  <c i="6" r="J34"/>
  <c i="1" r="AG102"/>
  <c r="AN102"/>
  <c r="AG104"/>
  <c r="BC123"/>
  <c r="AY123"/>
  <c i="24" r="J34"/>
  <c i="1" r="AG125"/>
  <c i="26" r="J34"/>
  <c i="1" r="AG128"/>
  <c r="AN128"/>
  <c r="AZ99"/>
  <c r="AV99"/>
  <c r="AT99"/>
  <c r="BD123"/>
  <c i="45" r="J32"/>
  <c i="1" r="AG150"/>
  <c i="44" r="J32"/>
  <c i="1" r="AG149"/>
  <c i="22" r="J32"/>
  <c i="1" r="AG121"/>
  <c i="25" r="J34"/>
  <c i="1" r="AG126"/>
  <c r="AG124"/>
  <c r="AT96"/>
  <c r="BA123"/>
  <c r="AW123"/>
  <c i="20" r="J34"/>
  <c i="1" r="AG118"/>
  <c r="BD95"/>
  <c i="3" r="J34"/>
  <c i="1" r="AG98"/>
  <c r="AG96"/>
  <c r="BC95"/>
  <c r="AY95"/>
  <c r="BB95"/>
  <c r="AX95"/>
  <c r="BB123"/>
  <c r="AX123"/>
  <c r="BA95"/>
  <c r="AZ127"/>
  <c r="AV127"/>
  <c r="AT127"/>
  <c l="1" r="AN132"/>
  <c r="AN126"/>
  <c i="6" r="J43"/>
  <c i="25" r="J43"/>
  <c i="20" r="J43"/>
  <c i="24" r="J43"/>
  <c i="22" r="J41"/>
  <c i="42" r="J43"/>
  <c i="45" r="J41"/>
  <c i="44" r="J41"/>
  <c i="3" r="J43"/>
  <c i="26" r="J43"/>
  <c i="1" r="AN118"/>
  <c r="AN150"/>
  <c r="AN98"/>
  <c r="AN121"/>
  <c r="AN125"/>
  <c r="AN149"/>
  <c r="AN146"/>
  <c r="AN124"/>
  <c r="AG99"/>
  <c r="AN104"/>
  <c r="AN99"/>
  <c r="AN96"/>
  <c r="AG95"/>
  <c r="AG127"/>
  <c r="AZ95"/>
  <c r="BA94"/>
  <c r="AW94"/>
  <c r="AK30"/>
  <c r="BC94"/>
  <c r="W32"/>
  <c r="AW95"/>
  <c r="BB94"/>
  <c r="W31"/>
  <c r="BD94"/>
  <c r="W33"/>
  <c r="AZ123"/>
  <c r="AV123"/>
  <c r="AT123"/>
  <c l="1" r="AN127"/>
  <c r="AV95"/>
  <c r="AT95"/>
  <c r="AN95"/>
  <c r="AX94"/>
  <c r="AY94"/>
  <c r="W30"/>
  <c r="AG123"/>
  <c r="AZ94"/>
  <c r="W29"/>
  <c l="1" r="AN123"/>
  <c r="AV94"/>
  <c r="AK29"/>
  <c r="AG94"/>
  <c r="AK26"/>
  <c l="1"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<sst xmlns="http://schemas.openxmlformats.org/spreadsheetml/2006/main">
  <si>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</si>
  <si>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</si>
  <si>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</si>
  <si>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</si>
  <si>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</si>
  <si>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{dc340687-06ce-4c99-beda-5faeb984cde4}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</si>
  <si>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</si>
  <si>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</si>
  <si>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</si>
  <si>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</si>
  <si>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</si>
  <si>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0,001</t>
  </si>
  <si>
    <t>Kód:</t>
  </si>
  <si>
    <t>241129</t>
  </si>
  <si>
    <t>Stavba:</t>
  </si>
  <si>
    <t>Cheb - Onkologie a zubní klinika rev.11.02.2025</t>
  </si>
  <si>
    <t>KSO:</t>
  </si>
  <si>
    <t>CC-CZ:</t>
  </si>
  <si>
    <t>Místo:</t>
  </si>
  <si>
    <t>Cheb</t>
  </si>
  <si>
    <t>Datum:</t>
  </si>
  <si>
    <t>10. 12. 2024</t>
  </si>
  <si>
    <t>Zadavatel:</t>
  </si>
  <si>
    <t>IČ:</t>
  </si>
  <si>
    <t xml:space="preserve"> </t>
  </si>
  <si>
    <t>DIČ:</t>
  </si>
  <si>
    <t>Zhotovitel:</t>
  </si>
  <si>
    <t>Projektant:</t>
  </si>
  <si>
    <t>40541355</t>
  </si>
  <si>
    <t>M Projekt Cheb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</si>
  <si>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</si>
  <si>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</si>
  <si>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</si>
  <si>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</si>
  <si>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</si>
  <si>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</si>
  <si>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</si>
  <si>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</si>
  <si>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</si>
  <si>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</si>
  <si>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</si>
  <si>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</si>
  <si>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</si>
  <si>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</si>
  <si>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</si>
  <si>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</si>
  <si>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</si>
  <si>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</si>
  <si>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</si>
  <si>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</si>
  <si>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</si>
  <si>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</si>
  <si>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</si>
  <si>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</si>
  <si>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</si>
  <si>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</si>
  <si>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</si>
  <si>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</si>
  <si>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</si>
  <si>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</si>
  <si>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</si>
  <si>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</si>
  <si>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</si>
  <si>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</si>
  <si>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</si>
  <si>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</si>
  <si>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</si>
  <si>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</si>
  <si>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</si>
  <si>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</si>
  <si>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</si>
  <si>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</si>
  <si>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</si>
  <si>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</si>
  <si>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</si>
  <si>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</si>
  <si>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</si>
  <si>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</si>
  <si>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I. etapa</t>
  </si>
  <si>
    <t>Rekonstrukce oddělení onkologie - pavilon C</t>
  </si>
  <si>
    <t>STA</t>
  </si>
  <si>
    <t>1</t>
  </si>
  <si>
    <t>{07c5f2ab-aaa2-47df-a371-3cc2505476e0}</t>
  </si>
  <si>
    <t>2</t>
  </si>
  <si>
    <t>I.1.1</t>
  </si>
  <si>
    <t>Stavební část</t>
  </si>
  <si>
    <t>Soupis</t>
  </si>
  <si>
    <t>{a9e1129b-b3e0-41bc-b30f-1699e4d872aa}</t>
  </si>
  <si>
    <t>/</t>
  </si>
  <si>
    <t>I.1.1a</t>
  </si>
  <si>
    <t>Bourací práce</t>
  </si>
  <si>
    <t>3</t>
  </si>
  <si>
    <t>{7e0c3085-c4cf-41a5-85a9-7c1e82eb280c}</t>
  </si>
  <si>
    <t>I.1.1b</t>
  </si>
  <si>
    <t>Nové práce</t>
  </si>
  <si>
    <t>{70c2aa91-2687-4b1e-984b-047c6bda74b5}</t>
  </si>
  <si>
    <t>I.1.2</t>
  </si>
  <si>
    <t>Technika prostředí staveb</t>
  </si>
  <si>
    <t>{45916213-7cce-46b0-b7a6-34d15be68376}</t>
  </si>
  <si>
    <t>I.1.2.2</t>
  </si>
  <si>
    <t>Zdravotně technické instalace</t>
  </si>
  <si>
    <t>{941381a0-caa3-4d6e-b9ae-e8cb6ebf34c7}</t>
  </si>
  <si>
    <t>I.1.2.4a</t>
  </si>
  <si>
    <t>Vytápění</t>
  </si>
  <si>
    <t>{55b54683-d031-40f4-a1f4-5f3c3ff32873}</t>
  </si>
  <si>
    <t>I.1.2.4b</t>
  </si>
  <si>
    <t>Vzduchotechnika</t>
  </si>
  <si>
    <t>{ee3b89f3-c175-4abc-8ce1-faf626217ea9}</t>
  </si>
  <si>
    <t>I.1.2.5</t>
  </si>
  <si>
    <t>Silnoproud</t>
  </si>
  <si>
    <t>{739075c3-4ba2-4124-b88b-2181602a9aaf}</t>
  </si>
  <si>
    <t>I.1.2.6</t>
  </si>
  <si>
    <t xml:space="preserve"> Elektronické komunikace</t>
  </si>
  <si>
    <t>{e47cc3e4-1660-4d03-80dd-a7633a481fe6}</t>
  </si>
  <si>
    <t>I.1.2.6.1</t>
  </si>
  <si>
    <t>Strukturovaná kabeláž</t>
  </si>
  <si>
    <t>4</t>
  </si>
  <si>
    <t>{e8eb10a4-c275-43e1-a408-e7450a3f5d25}</t>
  </si>
  <si>
    <t>I.1.2.6.2</t>
  </si>
  <si>
    <t>Kamerové systémy</t>
  </si>
  <si>
    <t>{9dda2c77-ec78-4c28-aa9a-cc70963261fa}</t>
  </si>
  <si>
    <t>I.1.2.6.3</t>
  </si>
  <si>
    <t>IP Domácí telefon</t>
  </si>
  <si>
    <t>{cfb20cae-d6b4-4f1a-bdb3-660eb724c0d4}</t>
  </si>
  <si>
    <t>I.1.2.6.4</t>
  </si>
  <si>
    <t>Aktivní prvky</t>
  </si>
  <si>
    <t>{84ad2852-c3ad-40b3-b29c-7f6d022dd569}</t>
  </si>
  <si>
    <t>I.1.2.6.5</t>
  </si>
  <si>
    <t>Access point WIFI</t>
  </si>
  <si>
    <t>{a775e565-3b93-49ff-8072-4274202cc64a}</t>
  </si>
  <si>
    <t>I.1.2.6.6</t>
  </si>
  <si>
    <t>IP Jednotný čas</t>
  </si>
  <si>
    <t>{6de4f973-a4fe-48a1-bcd2-841471fa7b39}</t>
  </si>
  <si>
    <t>I.1.2.6.7</t>
  </si>
  <si>
    <t>Společná televizní anténa a televize</t>
  </si>
  <si>
    <t>{192d3f30-4c0b-4368-934f-5c2c6e1c5d9b}</t>
  </si>
  <si>
    <t>I.1.2.6.8</t>
  </si>
  <si>
    <t>Dorozumívací zařízení sestra-pacient</t>
  </si>
  <si>
    <t>{598ed92d-b4f7-4971-a3e4-6416248619e7}</t>
  </si>
  <si>
    <t>I.1.2.6.12</t>
  </si>
  <si>
    <t>Elektronická kontrola vstupu</t>
  </si>
  <si>
    <t>{6dec650f-7fb3-4b63-a4a5-31ace7e63d43}</t>
  </si>
  <si>
    <t>I.1.2.6.14</t>
  </si>
  <si>
    <t>Grafická nadstavba</t>
  </si>
  <si>
    <t>{ac44e586-ee7d-4334-8bd6-175c4c67cee4}</t>
  </si>
  <si>
    <t>I.1.2.7</t>
  </si>
  <si>
    <t>Systémy technické ochrany</t>
  </si>
  <si>
    <t>{3ea209fe-0746-438b-ad6b-654fde343fec}</t>
  </si>
  <si>
    <t>I.1.2.7.9</t>
  </si>
  <si>
    <t>Elektrická požární signalizace</t>
  </si>
  <si>
    <t>{ef77cd14-6919-42a9-a761-89420740681e}</t>
  </si>
  <si>
    <t>I.1.2.7.10</t>
  </si>
  <si>
    <t>Evakuační rozhlas</t>
  </si>
  <si>
    <t>{3f0377b9-c2b7-42ed-86f6-f6c4b0aaee0f}</t>
  </si>
  <si>
    <t>I.1.2.8</t>
  </si>
  <si>
    <t>Měření a regulace</t>
  </si>
  <si>
    <t>{4cb9576a-5175-44cc-95bb-2d5242a520c1}</t>
  </si>
  <si>
    <t>I.2</t>
  </si>
  <si>
    <t>Technická a technologická zařízení</t>
  </si>
  <si>
    <t>{5a7f2b01-0852-4432-8724-39a693b706f1}</t>
  </si>
  <si>
    <t>I.2.1a</t>
  </si>
  <si>
    <t>Medicinální plyny</t>
  </si>
  <si>
    <t>{9fef6882-1a6d-4d4c-956d-82f5322ae502}</t>
  </si>
  <si>
    <t>I.4</t>
  </si>
  <si>
    <t>Požárně bezpečnostní řešení</t>
  </si>
  <si>
    <t>{788b4d2b-7d74-4daf-817d-3bc07e3c59ca}</t>
  </si>
  <si>
    <t>I.5</t>
  </si>
  <si>
    <t>Venkovní úpravy</t>
  </si>
  <si>
    <t>{d662e4a9-10d5-48c9-8d9a-703f2e03e0b8}</t>
  </si>
  <si>
    <t>II. etapa</t>
  </si>
  <si>
    <t>Zubní klinika v nemocnici Cheb</t>
  </si>
  <si>
    <t>{d85a5184-8807-47d1-943b-0d24427a8681}</t>
  </si>
  <si>
    <t>II.1.1</t>
  </si>
  <si>
    <t>{97e2dcb3-021b-4ba6-90e8-c9fce9735604}</t>
  </si>
  <si>
    <t>II.1.1.a</t>
  </si>
  <si>
    <t>{31691cf6-2abd-453f-830f-51294bcfe25c}</t>
  </si>
  <si>
    <t>II.1.1.b</t>
  </si>
  <si>
    <t>{336a9af4-170f-46ac-ae52-42d930be719f}</t>
  </si>
  <si>
    <t>II.1.2</t>
  </si>
  <si>
    <t>{1ebe30ba-e2e1-43a1-b3a4-97b8a524b535}</t>
  </si>
  <si>
    <t>II.1.2.2</t>
  </si>
  <si>
    <t>{e16a35eb-4e7f-45cf-aec3-f13e1116df37}</t>
  </si>
  <si>
    <t>II.1.2.4a</t>
  </si>
  <si>
    <t>{1496fdd2-24af-4c1f-9eb2-0c228caeb1a6}</t>
  </si>
  <si>
    <t>II.1.2.4b</t>
  </si>
  <si>
    <t>{40c01f72-3a45-4c61-b908-385ceed1735b}</t>
  </si>
  <si>
    <t>II.1.2.5</t>
  </si>
  <si>
    <t>{73bf3343-4d0d-4d8d-8b78-93bbe24c3d5f}</t>
  </si>
  <si>
    <t>II.1.2.6</t>
  </si>
  <si>
    <t>Elektronické komunikace</t>
  </si>
  <si>
    <t>{c5d16084-dd4c-493e-aca3-865b6ea54247}</t>
  </si>
  <si>
    <t>II.1.2.6.1</t>
  </si>
  <si>
    <t>{0df6b8c9-af52-45ad-a829-1a7882504f7a}</t>
  </si>
  <si>
    <t>II.1.2.6.2</t>
  </si>
  <si>
    <t>{0a25393d-81b4-4415-bd0d-70056f1ef120}</t>
  </si>
  <si>
    <t>II.1.2.6.3</t>
  </si>
  <si>
    <t>{ceb8e44b-98ca-4134-b026-8627df70d0c7}</t>
  </si>
  <si>
    <t>II.1.2.6.4</t>
  </si>
  <si>
    <t>{c3d80b4f-58ac-4956-a5f4-e61bcba99e4e}</t>
  </si>
  <si>
    <t>II.1.2.6.5</t>
  </si>
  <si>
    <t>{4436f372-bb02-412e-8377-ea1f367ac335}</t>
  </si>
  <si>
    <t>II.1.2.6.6</t>
  </si>
  <si>
    <t>{2c29183f-a78e-48e8-a31e-122f62325516}</t>
  </si>
  <si>
    <t>II.1.2.6.7</t>
  </si>
  <si>
    <t>{3429c14a-4e36-419b-bb33-d1259509e9b3}</t>
  </si>
  <si>
    <t>II.1.2.6.8</t>
  </si>
  <si>
    <t>{b3f9c2d0-fc7c-4eba-ae57-3c0db6c1eb0a}</t>
  </si>
  <si>
    <t>II.1.2.6.12</t>
  </si>
  <si>
    <t>{5cb90002-38bf-479a-999c-bd672ec0b6e6}</t>
  </si>
  <si>
    <t>II.1.2.6.14</t>
  </si>
  <si>
    <t xml:space="preserve">Grafická nadstavba </t>
  </si>
  <si>
    <t>{7940b594-a5b9-4bd9-8559-aa80e4ead1bf}</t>
  </si>
  <si>
    <t>II.1.2.7</t>
  </si>
  <si>
    <t>{3e22d685-b651-42cc-9161-5959e2ed151a}</t>
  </si>
  <si>
    <t>II.1.2.7.9</t>
  </si>
  <si>
    <t>{4dd15439-787f-4e83-ab8e-3736ef94561d}</t>
  </si>
  <si>
    <t>II.1.2.7.10</t>
  </si>
  <si>
    <t>{b1623ca2-c8fe-43aa-89de-090fdd51b517}</t>
  </si>
  <si>
    <t>II.1.2.8</t>
  </si>
  <si>
    <t>{f43acce3-40a6-4a2e-a720-43df4f56d8d7}</t>
  </si>
  <si>
    <t>II.2</t>
  </si>
  <si>
    <t>{e84babd2-d153-4231-8ed5-c5fc7f979810}</t>
  </si>
  <si>
    <t>II.2.2</t>
  </si>
  <si>
    <t>Výtahy</t>
  </si>
  <si>
    <t>{ea1e8cf8-b4c4-4325-9f84-0cbbdaed8293}</t>
  </si>
  <si>
    <t>II.4</t>
  </si>
  <si>
    <t>{a75395c2-cf39-43ff-8c88-0198cf386427}</t>
  </si>
  <si>
    <t>II.VRN</t>
  </si>
  <si>
    <t>Vedlejší rozpočtové náklady</t>
  </si>
  <si>
    <t>{4a11cc76-dcf8-44c5-a22d-af9f86d5e2d5}</t>
  </si>
  <si>
    <t>KRYCÍ LIST SOUPISU PRACÍ</t>
  </si>
  <si>
    <t>Objekt:</t>
  </si>
  <si>
    <t>I. etapa - Rekonstrukce oddělení onkologie - pavilon C</t>
  </si>
  <si>
    <t>Soupis:</t>
  </si>
  <si>
    <t>I.1.1 - Stavební část</t>
  </si>
  <si>
    <t>Úroveň 3:</t>
  </si>
  <si>
    <t>I.1.1a - Bourací práce</t>
  </si>
  <si>
    <t>Karlovarská krajská nemocnice a.s.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</si>
  <si>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</si>
  <si>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</si>
  <si>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</si>
  <si>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</si>
  <si>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</si>
  <si>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</si>
  <si>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</si>
  <si>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</si>
  <si>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</si>
  <si>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</si>
  <si>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</si>
  <si>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</si>
  <si>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</si>
  <si>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</si>
  <si>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</si>
  <si>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731 - Ústřední vytápění - kotelny</t>
  </si>
  <si>
    <t xml:space="preserve">    733 - Ústřední vytápění - rozvodné potrubí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</si>
  <si>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</si>
  <si>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</si>
  <si>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</si>
  <si>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</si>
  <si>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</si>
  <si>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</si>
  <si>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</si>
  <si>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</si>
  <si>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</si>
  <si>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</si>
  <si>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</si>
  <si>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</si>
  <si>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</si>
  <si>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</si>
  <si>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</si>
  <si>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</si>
  <si>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</si>
  <si>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</si>
  <si>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</si>
  <si>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</si>
  <si>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</si>
  <si>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</si>
  <si>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</si>
  <si>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</si>
  <si>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</si>
  <si>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</si>
  <si>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132212131</t>
  </si>
  <si>
    <t>Hloubení nezapažených rýh šířky do 800 mm v soudržných horninách třídy těžitelnosti I skupiny 3 ručně</t>
  </si>
  <si>
    <t>m3</t>
  </si>
  <si>
    <t>1021675113</t>
  </si>
  <si>
    <t>VV</t>
  </si>
  <si>
    <t>186*0,4*0,7</t>
  </si>
  <si>
    <t>Součet</t>
  </si>
  <si>
    <t>162211311</t>
  </si>
  <si>
    <t>Vodorovné přemístění výkopku z horniny třídy těžitelnosti I skupiny 1 až 3 stavebním kolečkem do 10 m</t>
  </si>
  <si>
    <t>1685219016</t>
  </si>
  <si>
    <t>162211319</t>
  </si>
  <si>
    <t>Příplatek k vodorovnému přemístění výkopku z horniny třídy těžitelnosti I skupiny 1 až 3 stavebním kolečkem za každých dalších 10 m</t>
  </si>
  <si>
    <t>1866437801</t>
  </si>
  <si>
    <t>52,08*9</t>
  </si>
  <si>
    <t>162751113</t>
  </si>
  <si>
    <t>Vodorovné přemístění přes 5 000 do 6000 m výkopku/sypaniny z horniny třídy těžitelnosti I skupiny 1 až 3</t>
  </si>
  <si>
    <t>-1938169550</t>
  </si>
  <si>
    <t>5</t>
  </si>
  <si>
    <t>171201221</t>
  </si>
  <si>
    <t>Poplatek za uložení na skládce (skládkovné) zeminy a kamení kód odpadu 17 05 04</t>
  </si>
  <si>
    <t>t</t>
  </si>
  <si>
    <t>2098224726</t>
  </si>
  <si>
    <t>52,08*1,6</t>
  </si>
  <si>
    <t>6</t>
  </si>
  <si>
    <t>171251201</t>
  </si>
  <si>
    <t>Uložení sypaniny na skládky nebo meziskládky</t>
  </si>
  <si>
    <t>-349229609</t>
  </si>
  <si>
    <t>9</t>
  </si>
  <si>
    <t>Ostatní konstrukce a práce, bourání</t>
  </si>
  <si>
    <t>7</t>
  </si>
  <si>
    <t>961055111</t>
  </si>
  <si>
    <t>Bourání základů ze ŽB</t>
  </si>
  <si>
    <t>1788580464</t>
  </si>
  <si>
    <t>(2,6+59+4+4+2,5+4,5+1,5+2+1+2+1,5+1+7+2+4+2+7+1+2,5+2+1,5+1,5+2+1+7,5+2+2,5+8+3,5+1,5+3,5+1+5+3,5+3,4+3+4+1+1+4,5+2+1,5+2,5+1,5+1,5+3)*0,4*0,2</t>
  </si>
  <si>
    <t>8</t>
  </si>
  <si>
    <t>962031133</t>
  </si>
  <si>
    <t>Bourání příček z cihel pálených na MVC tl do 150 mm</t>
  </si>
  <si>
    <t>m2</t>
  </si>
  <si>
    <t>-2109908121</t>
  </si>
  <si>
    <t>71,686</t>
  </si>
  <si>
    <t>962032231</t>
  </si>
  <si>
    <t>Bourání zdiva z cihel pálených nebo vápenopískových na MV nebo MVC přes 1 m3</t>
  </si>
  <si>
    <t>502842250</t>
  </si>
  <si>
    <t>13,583</t>
  </si>
  <si>
    <t>10</t>
  </si>
  <si>
    <t>965042141</t>
  </si>
  <si>
    <t>Bourání podkladů pod dlažby nebo mazanin betonových nebo z litého asfaltu tl do 100 mm pl přes 4 m2</t>
  </si>
  <si>
    <t>959557051</t>
  </si>
  <si>
    <t>11,4*0,08 "01.01 BMI"</t>
  </si>
  <si>
    <t>14,97*0,08 "01.02 BMI+IT"</t>
  </si>
  <si>
    <t>16,5*0,08 "01.03 Rack"</t>
  </si>
  <si>
    <t>9,24*0,08 "01.04 Rozvodna NN"</t>
  </si>
  <si>
    <t>2,64*0,08 "01.05 Chodba"</t>
  </si>
  <si>
    <t>15,95*0,08 "01.06 Výměník"</t>
  </si>
  <si>
    <t>2,58*0,08 "01.07 Úklid"</t>
  </si>
  <si>
    <t>7,95*0,08 "01.08 Koupelna"</t>
  </si>
  <si>
    <t>2,94*0,08 "01.09 WC"</t>
  </si>
  <si>
    <t>12,97*0,08 "01.10 Technická místnost"</t>
  </si>
  <si>
    <t>42,64*0,08 "01.11 Chodba"</t>
  </si>
  <si>
    <t>24,18*0,08 "01.12 Plánovač RPO"</t>
  </si>
  <si>
    <t>91,28*0,08 "01.13 Chodba"</t>
  </si>
  <si>
    <t>17,31*0,08 "01.14 Schodiště"</t>
  </si>
  <si>
    <t>7,18*0,08 "01.15 Sklad"</t>
  </si>
  <si>
    <t>4,95*0,08 "01.16 Výtah"</t>
  </si>
  <si>
    <t>4,66*0,08 "01.17 Šatna"</t>
  </si>
  <si>
    <t>7,7*0,08 "01.18 Ovladovna RTG"</t>
  </si>
  <si>
    <t>23,42*0,08 "01.19 Archiv onkologie"</t>
  </si>
  <si>
    <t>6,65*0,08 "01.20 CT přípravna"</t>
  </si>
  <si>
    <t>7,15*0,08 "01.21 CT přípravna"</t>
  </si>
  <si>
    <t>26,97*0,08 "01.22 Modelová laboratoř"</t>
  </si>
  <si>
    <t>3,77*0,08 "01.23 Sklad"</t>
  </si>
  <si>
    <t>1,46*0,08 "01.24 Předsíň"</t>
  </si>
  <si>
    <t>1,66*0,08 "01.25 WC"</t>
  </si>
  <si>
    <t>2,32*0,08 "01.26 Předsíň"</t>
  </si>
  <si>
    <t>4,18*0,08 "01.27 Předsíň"</t>
  </si>
  <si>
    <t>8,36*0,08 "01.28 Archiv onkologie"</t>
  </si>
  <si>
    <t>12,18*0,08 "01.29 Šatna RTG"</t>
  </si>
  <si>
    <t>25,44*0,08 "01.30 Šatna sestry"</t>
  </si>
  <si>
    <t>27,6*0,08 "01.31 Šatna personal"</t>
  </si>
  <si>
    <t>26,63*0,08 "01.32 Sklad onkologie"</t>
  </si>
  <si>
    <t>16,06*0,08 "01.33 Sklad MBI"</t>
  </si>
  <si>
    <t>7,96*0,08 "01.34 Předsíň"</t>
  </si>
  <si>
    <t>46,15*0,08 "01.35 Chodba"</t>
  </si>
  <si>
    <t>30,14*0,08 "01.36 Šatny pacient"</t>
  </si>
  <si>
    <t>13,04*0,08 "01.37 Sklad"</t>
  </si>
  <si>
    <t>9,24*0,08 "01.38 Sklad"</t>
  </si>
  <si>
    <t>5,88*0,08 "01.39 Schodiště"</t>
  </si>
  <si>
    <t>4,43*0,08 "01.40 WC"</t>
  </si>
  <si>
    <t>14,65*0,08 "01.41 Chodba"</t>
  </si>
  <si>
    <t>14,77*0,08 "01.42 CT ovladovna"</t>
  </si>
  <si>
    <t>27,31*0,08 "01.43 CT vyšetřovna"</t>
  </si>
  <si>
    <t>11</t>
  </si>
  <si>
    <t>968062455</t>
  </si>
  <si>
    <t>Vybourání dřevěných dveřních zárubní pl do 2 m2</t>
  </si>
  <si>
    <t>-1424331031</t>
  </si>
  <si>
    <t>1,182*4 "dveře 0,60*1,97 "</t>
  </si>
  <si>
    <t>1,33*1 "dveře 0,70*1,90 "</t>
  </si>
  <si>
    <t>1,379*16 "dveře 0,70*1,97 "</t>
  </si>
  <si>
    <t>1,4*1 "dveře 0,70*2,00 "</t>
  </si>
  <si>
    <t>1,47*2 "dveře 0,70*2,10 "</t>
  </si>
  <si>
    <t>1,435*1 "dveře 0,70*2,05 "</t>
  </si>
  <si>
    <t>1,576*22 "dveře 0,80*1,97 "</t>
  </si>
  <si>
    <t>1,68*5 "dveře 0,80*2,10 "</t>
  </si>
  <si>
    <t>1,773*18 "dveře 0,90*1,97 "</t>
  </si>
  <si>
    <t>1,235*3 "dveře 0,65*1,90 "</t>
  </si>
  <si>
    <t>1,365*3 "dveře 0,65*2,10 "</t>
  </si>
  <si>
    <t>1,7*2 "dveře 0,85*2,00 "</t>
  </si>
  <si>
    <t>1,25*1 "dveře 1,00*1,25 "</t>
  </si>
  <si>
    <t>1,8*1 "dveře 0,90*2,00 "</t>
  </si>
  <si>
    <t>968062456</t>
  </si>
  <si>
    <t>Vybourání dřevěných dveřních zárubní pl přes 2 m2</t>
  </si>
  <si>
    <t>-1872769787</t>
  </si>
  <si>
    <t>2,167*22 "dveře 1,10*1,97 "</t>
  </si>
  <si>
    <t>2,31*18 "dveře 1,10*2,10 "</t>
  </si>
  <si>
    <t>2,625*5 "výtahové dveře 1,25*2,10 "</t>
  </si>
  <si>
    <t>2,8565*5 "dveře 1,45*1,97 "</t>
  </si>
  <si>
    <t>2,775*2 "dveře 1,50*1,85 "</t>
  </si>
  <si>
    <t>4,29*2 "dveře 1,65*2,60 "</t>
  </si>
  <si>
    <t>4,59*2 "dveře 1,80*2,55 "</t>
  </si>
  <si>
    <t>4,68*2 "dveře 1,80*2,60 "</t>
  </si>
  <si>
    <t>2,73*1 "dveře 1,30*2,10 "</t>
  </si>
  <si>
    <t>3,78*1 "dveře 1,80*2,10 "</t>
  </si>
  <si>
    <t>3*1 "dveře 1,50*2,00 "</t>
  </si>
  <si>
    <t>13</t>
  </si>
  <si>
    <t>977311112</t>
  </si>
  <si>
    <t>Řezání stávajících betonových mazanin nevyztužených hl do 100 mm</t>
  </si>
  <si>
    <t>m</t>
  </si>
  <si>
    <t>-829528787</t>
  </si>
  <si>
    <t>(2,6+59+4+4+2,5+4,5+1,5+2+1+2+1,5+1+7+2+4+2+7+1+2,5+2+1,5+1,5+2+1+7,5+2+2,5+8+3,5+1,5+3,5+1+5+3,5+3,4+3+4+1+1+4,5+2+1,5+2,5+1,5+1,5+3)*2</t>
  </si>
  <si>
    <t>14</t>
  </si>
  <si>
    <t>978011191</t>
  </si>
  <si>
    <t>Otlučení (osekání) vnitřní vápenné nebo vápenocementové omítky stropů v rozsahu přes 50 do 100 %</t>
  </si>
  <si>
    <t>-2068273390</t>
  </si>
  <si>
    <t>00100</t>
  </si>
  <si>
    <t>15</t>
  </si>
  <si>
    <t>978013191</t>
  </si>
  <si>
    <t>Otlučení (osekání) vnitřní vápenné nebo vápenocementové omítky stěn v rozsahu přes 50 do 100 %</t>
  </si>
  <si>
    <t>-1917570222</t>
  </si>
  <si>
    <t>41,144 "01.01 BMI"</t>
  </si>
  <si>
    <t>49,136 "01.02 BMI+IT"</t>
  </si>
  <si>
    <t>47,36 "01.03 Rack"</t>
  </si>
  <si>
    <t>37,888 "01.04 Rozvodna NN"</t>
  </si>
  <si>
    <t>20,128 "01.05 Chodba"</t>
  </si>
  <si>
    <t>49,728 "01.06 Výměník"</t>
  </si>
  <si>
    <t>19,832 "01.07 Úklid"</t>
  </si>
  <si>
    <t>48,988 "01.08 Koupelna"</t>
  </si>
  <si>
    <t>20,72 "01.09 WC"</t>
  </si>
  <si>
    <t>47,064 "01.10 Technická místnost"</t>
  </si>
  <si>
    <t>80,512 "01.11 Chodba"</t>
  </si>
  <si>
    <t>62,3376 "01.12 Plánovač RPO"</t>
  </si>
  <si>
    <t>227,5944 "01.13 Chodba"</t>
  </si>
  <si>
    <t>67,192 "01.14 Schodiště"</t>
  </si>
  <si>
    <t>42,624 "01.15 Sklad"</t>
  </si>
  <si>
    <t>28,416 "01.16 Výtah"</t>
  </si>
  <si>
    <t>20,128 "01.17 Šatna"</t>
  </si>
  <si>
    <t>33,744 "01.18 Ovladovna RTG"</t>
  </si>
  <si>
    <t>58,016 "01.19 Archiv onkologie"</t>
  </si>
  <si>
    <t>31,672 "01.20 CT přípravna"</t>
  </si>
  <si>
    <t>31,672 "01.21 CT přípravna"</t>
  </si>
  <si>
    <t>61,3312 "01.22 Modelová laboratoř"</t>
  </si>
  <si>
    <t>23,088 "01.23 Sklad"</t>
  </si>
  <si>
    <t>14,3264 "01.24 Předsíň"</t>
  </si>
  <si>
    <t>15,5696 "01.25 WC"</t>
  </si>
  <si>
    <t>18,5518 "01.26 Předsíň"</t>
  </si>
  <si>
    <t>24,272 "01.27 Předsíň"</t>
  </si>
  <si>
    <t>35,52 "01.28 Archiv onkologie"</t>
  </si>
  <si>
    <t>46,768 "01.29 Šatna RTG"</t>
  </si>
  <si>
    <t>59,792 "01.30 Šatna sestry"</t>
  </si>
  <si>
    <t>62,456 "01.31 Šatna personal"</t>
  </si>
  <si>
    <t>75,184 "01.32 Sklad onkologie"</t>
  </si>
  <si>
    <t>49,8464 "01.33 Sklad MBI"</t>
  </si>
  <si>
    <t>34,336 "01.34 Předsíň"</t>
  </si>
  <si>
    <t>150,368 "01.35 Chodba"</t>
  </si>
  <si>
    <t>65,0016 "01.36 Šatny pacient"</t>
  </si>
  <si>
    <t>42,92 "01.37 Sklad"</t>
  </si>
  <si>
    <t>39,96 "01.38 Sklad"</t>
  </si>
  <si>
    <t>52,984 "01.39 Schodiště"</t>
  </si>
  <si>
    <t>26,344 "01.40 WC"</t>
  </si>
  <si>
    <t>64,528 "01.41 Chodba"</t>
  </si>
  <si>
    <t>52,096 "01.42 CT ovladovna"</t>
  </si>
  <si>
    <t>59,3776 "01.43 CT vyšetřovna"</t>
  </si>
  <si>
    <t>1PP</t>
  </si>
  <si>
    <t>70,92 "01.01 pokoj"</t>
  </si>
  <si>
    <t>30,24 "01.02 předsíň"</t>
  </si>
  <si>
    <t>50,04 "01.03 odběrová místnost"</t>
  </si>
  <si>
    <t>42,984 "01.04 vyšetřovna"</t>
  </si>
  <si>
    <t>63,216 "01.05 pokoj"</t>
  </si>
  <si>
    <t>120,024 "01.06 chodba"</t>
  </si>
  <si>
    <t>24,84 "01.07 předsíň"</t>
  </si>
  <si>
    <t>16,56 "01.08 wc"</t>
  </si>
  <si>
    <t>24,84 "01.09 sprcha"</t>
  </si>
  <si>
    <t>23,76 "01.10 předsíň"</t>
  </si>
  <si>
    <t>23,04 "01.11 wc"</t>
  </si>
  <si>
    <t>16,56 "01.12 sprcha"</t>
  </si>
  <si>
    <t>47,52 "01.13 úklid"</t>
  </si>
  <si>
    <t>20,88 "01.14 wc"</t>
  </si>
  <si>
    <t>134,334 "01.15 schodiště"</t>
  </si>
  <si>
    <t>29,88 "01.16 zádveří"</t>
  </si>
  <si>
    <t>27,72 "01.17 sklad"</t>
  </si>
  <si>
    <t>26,64 "01.18 sklad"</t>
  </si>
  <si>
    <t>42,84 "01.19 zádveří"</t>
  </si>
  <si>
    <t>34,2 "01.20 výtah"</t>
  </si>
  <si>
    <t>59,76 "01.21 sesterna"</t>
  </si>
  <si>
    <t>79,704 "01.22 jídelna"</t>
  </si>
  <si>
    <t>52,56 "01.23 denní mísntost sestry"</t>
  </si>
  <si>
    <t>36 "01.24 výtah"</t>
  </si>
  <si>
    <t>30,6 "01.25 zádveří"</t>
  </si>
  <si>
    <t>55,08 "01.26 sklad"</t>
  </si>
  <si>
    <t>32,04 "01.27 zádveří"</t>
  </si>
  <si>
    <t>81 "01.28 schodiště"</t>
  </si>
  <si>
    <t>38,52 "01.29 úklid"</t>
  </si>
  <si>
    <t>38,88 "01.30 wc"</t>
  </si>
  <si>
    <t>38,88 "01.31 wc"</t>
  </si>
  <si>
    <t>38,88 "01.32 wc"</t>
  </si>
  <si>
    <t>53,64 "01.33 koupelna"</t>
  </si>
  <si>
    <t>65,88 "01.34 pokoj"</t>
  </si>
  <si>
    <t>45,36 "01.35 sklad"</t>
  </si>
  <si>
    <t>64,44 "01.36 primář"</t>
  </si>
  <si>
    <t>123,588 "01.37 chodba"</t>
  </si>
  <si>
    <t>94,32 "01.38 vrchní sestra"</t>
  </si>
  <si>
    <t>62,64 "01.39 pokoj"</t>
  </si>
  <si>
    <t>74,88 "01.40 pokoj lékaři"</t>
  </si>
  <si>
    <t>28,08 "01.41 hyg. buňka"</t>
  </si>
  <si>
    <t>60,84 "01.42 pokoj"</t>
  </si>
  <si>
    <t>60,84 "01.43 pokoj"</t>
  </si>
  <si>
    <t>104,112 "01.44 chodba"</t>
  </si>
  <si>
    <t>68,04 "01.45 pokoj"</t>
  </si>
  <si>
    <t>66,24 "01.46 pokoj"</t>
  </si>
  <si>
    <t>125,28 "01.47 chodba"</t>
  </si>
  <si>
    <t>82,08 "01.48 sesterna"</t>
  </si>
  <si>
    <t>72,72 "01.49 pokoj"</t>
  </si>
  <si>
    <t>61,56 "01.50 pokoj"</t>
  </si>
  <si>
    <t>95,832 "01.51 chodba"</t>
  </si>
  <si>
    <t>28,08 "01.52 předsíň"</t>
  </si>
  <si>
    <t>13,77 "01.53 wc"</t>
  </si>
  <si>
    <t>59,76 "01.54 pokoj"</t>
  </si>
  <si>
    <t>55,08 "01.55 pokoj"</t>
  </si>
  <si>
    <t>55,296 "01.56 pokoj"</t>
  </si>
  <si>
    <t>54,864 "01.57 pokoj"</t>
  </si>
  <si>
    <t>33,192 "01.58 předsíň"</t>
  </si>
  <si>
    <t>17,496 "01.59 wc"</t>
  </si>
  <si>
    <t>76,68 "01.60 pokoj"</t>
  </si>
  <si>
    <t>28,224 "01.61 hyg. buňka"</t>
  </si>
  <si>
    <t>1NP</t>
  </si>
  <si>
    <t>68,76 "02.01 sesterna"</t>
  </si>
  <si>
    <t>51,552 "02.02 ředění cytostatik"</t>
  </si>
  <si>
    <t>89,208 "02.03 stacionář"</t>
  </si>
  <si>
    <t>48,96 "02.04 lékař"</t>
  </si>
  <si>
    <t>96,12 "02.05 předsíň"</t>
  </si>
  <si>
    <t>21,96 "02.06 sklad"</t>
  </si>
  <si>
    <t>51,84 "02.07 koupelna"</t>
  </si>
  <si>
    <t>12,816 "02.08 wc"</t>
  </si>
  <si>
    <t>16,704 "02.09 wc"</t>
  </si>
  <si>
    <t>25,488 "02.10 wc"</t>
  </si>
  <si>
    <t>28,512 "02.11 předsíň"</t>
  </si>
  <si>
    <t>27,648 "02.12 pisoáry"</t>
  </si>
  <si>
    <t>23,472 "02.13 wc"</t>
  </si>
  <si>
    <t>81 "02.14 schodištrě"</t>
  </si>
  <si>
    <t>34,2 "02.15 výtah"</t>
  </si>
  <si>
    <t>119,88 "02.16 chodba"</t>
  </si>
  <si>
    <t>59,04 "02.56 lékař RTO"</t>
  </si>
  <si>
    <t>55,44 "02.57 sestry"</t>
  </si>
  <si>
    <t>55,08 "02.58 sestry"</t>
  </si>
  <si>
    <t>55,44 "02.59 lékař - chemoterapie"</t>
  </si>
  <si>
    <t>2NP</t>
  </si>
  <si>
    <t xml:space="preserve"> -1,40*1,00 "okno" </t>
  </si>
  <si>
    <t xml:space="preserve"> -0,70*2,05 "dveře" </t>
  </si>
  <si>
    <t xml:space="preserve"> -0,90*1,97 "dveře" </t>
  </si>
  <si>
    <t xml:space="preserve"> -0,80*1,97 "dveře" </t>
  </si>
  <si>
    <t xml:space="preserve"> -0,60*0,60 "okno" </t>
  </si>
  <si>
    <t xml:space="preserve"> -1,20*0,90 "okno" </t>
  </si>
  <si>
    <t xml:space="preserve"> -1,10*1,97 "dveře" </t>
  </si>
  <si>
    <t xml:space="preserve"> -1,45*1,97 "dveře" </t>
  </si>
  <si>
    <t xml:space="preserve"> -1,10*2,10 "dveře" </t>
  </si>
  <si>
    <t xml:space="preserve"> -1,30*2,10 "dveře" </t>
  </si>
  <si>
    <t xml:space="preserve"> -0,70*2,10 "dveře" </t>
  </si>
  <si>
    <t xml:space="preserve"> -0,80*2,10 "dveře" </t>
  </si>
  <si>
    <t xml:space="preserve"> -1,80*2,10 "dveře" </t>
  </si>
  <si>
    <t xml:space="preserve"> -1,00*1,25 "dveře" </t>
  </si>
  <si>
    <t xml:space="preserve"> -0,85*2,00 "dveře" </t>
  </si>
  <si>
    <t xml:space="preserve"> -0,70*2,00 "dveře" </t>
  </si>
  <si>
    <t xml:space="preserve"> -0,70*1,97 "dveře" </t>
  </si>
  <si>
    <t xml:space="preserve"> -1,60*0,85 "okno" </t>
  </si>
  <si>
    <t xml:space="preserve"> -3,00*1,00 "okno" </t>
  </si>
  <si>
    <t xml:space="preserve"> -0,70*1,90 "dveře" </t>
  </si>
  <si>
    <t xml:space="preserve"> -0,60*1,97 "dveře" </t>
  </si>
  <si>
    <t xml:space="preserve"> -0,65*1,00 "okno" </t>
  </si>
  <si>
    <t xml:space="preserve"> -0,60*1,00 "okno" </t>
  </si>
  <si>
    <t xml:space="preserve"> -1,60*1,00 "okno" </t>
  </si>
  <si>
    <t xml:space="preserve"> -1,20*0,80 "okno" </t>
  </si>
  <si>
    <t xml:space="preserve"> -1,60*2,20 "okno" </t>
  </si>
  <si>
    <t xml:space="preserve"> -2,20*2,20 "okno" </t>
  </si>
  <si>
    <t xml:space="preserve"> -0,60*1,70 "okno" </t>
  </si>
  <si>
    <t xml:space="preserve"> -1,20*1,70 "okno" </t>
  </si>
  <si>
    <t xml:space="preserve"> -1,80*2,55 "dveře" </t>
  </si>
  <si>
    <t xml:space="preserve"> -1,80*2,60 "dveře" </t>
  </si>
  <si>
    <t xml:space="preserve"> -1,65*2,60 "dveře" </t>
  </si>
  <si>
    <t xml:space="preserve"> -1,25*2,10 "dveře" </t>
  </si>
  <si>
    <t xml:space="preserve"> -1,00*1,00 "okno" </t>
  </si>
  <si>
    <t xml:space="preserve"> -0,60*2,20 "okno" </t>
  </si>
  <si>
    <t xml:space="preserve"> -3,30*1,00 "okno" </t>
  </si>
  <si>
    <t xml:space="preserve"> -1,50*1,85 "okno" </t>
  </si>
  <si>
    <t xml:space="preserve"> -0,80*2,1 "dveře" </t>
  </si>
  <si>
    <t xml:space="preserve"> -0,65*2,10 "dveře" </t>
  </si>
  <si>
    <t xml:space="preserve"> -0,65*1,90 "dveře" </t>
  </si>
  <si>
    <t xml:space="preserve"> -1,50*1,85 "dveře" </t>
  </si>
  <si>
    <t xml:space="preserve"> -3,75*3,60 "dveře" </t>
  </si>
  <si>
    <t xml:space="preserve"> -3,00*2,20 "okno" </t>
  </si>
  <si>
    <t xml:space="preserve"> -1,50*2,00 "dveře" </t>
  </si>
  <si>
    <t xml:space="preserve"> -0,90*2,00 "dveře" </t>
  </si>
  <si>
    <t xml:space="preserve"> -1,50*9,25 "okno" </t>
  </si>
  <si>
    <t xml:space="preserve"> -2,50*9,25 "okno" </t>
  </si>
  <si>
    <t xml:space="preserve"> -1,45*1,85 "okno" </t>
  </si>
  <si>
    <t xml:space="preserve"> -3,75*3,60 "okno" </t>
  </si>
  <si>
    <t xml:space="preserve"> -1,60*1,97 "dveře" </t>
  </si>
  <si>
    <t xml:space="preserve"> -1,45*1,85 "dveře" </t>
  </si>
  <si>
    <t>odpočet otvorů</t>
  </si>
  <si>
    <t>-905,242</t>
  </si>
  <si>
    <t>odpočet obkladů</t>
  </si>
  <si>
    <t>997</t>
  </si>
  <si>
    <t>Přesun sutě</t>
  </si>
  <si>
    <t>16</t>
  </si>
  <si>
    <t>997013152</t>
  </si>
  <si>
    <t>Vnitrostaveništní doprava suti a vybouraných hmot pro budovy v přes 6 do 9 m s omezením mechanizace</t>
  </si>
  <si>
    <t>-97245453</t>
  </si>
  <si>
    <t>463,415+3,655</t>
  </si>
  <si>
    <t>17</t>
  </si>
  <si>
    <t>997013311</t>
  </si>
  <si>
    <t>Montáž a demontáž shozu suti v do 10 m</t>
  </si>
  <si>
    <t>-485978500</t>
  </si>
  <si>
    <t>18</t>
  </si>
  <si>
    <t>997013321</t>
  </si>
  <si>
    <t>Příplatek k shozu suti v do 10 m za první a ZKD den použití</t>
  </si>
  <si>
    <t>1639414106</t>
  </si>
  <si>
    <t>7,5*60</t>
  </si>
  <si>
    <t>19</t>
  </si>
  <si>
    <t>997013501</t>
  </si>
  <si>
    <t>Odvoz suti a vybouraných hmot na skládku nebo meziskládku do 1 km se složením</t>
  </si>
  <si>
    <t>1786138875</t>
  </si>
  <si>
    <t>463,415+3,665</t>
  </si>
  <si>
    <t>20</t>
  </si>
  <si>
    <t>997013509</t>
  </si>
  <si>
    <t>Příplatek k odvozu suti a vybouraných hmot na skládku ZKD 1 km přes 1 km</t>
  </si>
  <si>
    <t>-547399046</t>
  </si>
  <si>
    <t>467,07*6</t>
  </si>
  <si>
    <t>997013601</t>
  </si>
  <si>
    <t>Poplatek za uložení na skládce (skládkovné) stavebního odpadu betonového kód odpadu 17 01 01</t>
  </si>
  <si>
    <t>-200976577</t>
  </si>
  <si>
    <t>26,189+116,945</t>
  </si>
  <si>
    <t>22</t>
  </si>
  <si>
    <t>997013602</t>
  </si>
  <si>
    <t>Poplatek za uložení na skládce (skládkovné) stavebního odpadu železobetonového kód odpadu 17 01 01</t>
  </si>
  <si>
    <t>1411771906</t>
  </si>
  <si>
    <t>35,712</t>
  </si>
  <si>
    <t>23</t>
  </si>
  <si>
    <t>997013603</t>
  </si>
  <si>
    <t>Poplatek za uložení na skládce (skládkovné) stavebního odpadu cihelného kód odpadu 17 01 02</t>
  </si>
  <si>
    <t>-459445588</t>
  </si>
  <si>
    <t>43,159</t>
  </si>
  <si>
    <t>24</t>
  </si>
  <si>
    <t>997013631</t>
  </si>
  <si>
    <t>Poplatek za uložení na skládce (skládkovné) stavebního odpadu směsného kód odpadu 17 09 04</t>
  </si>
  <si>
    <t>-1380386860</t>
  </si>
  <si>
    <t>387,995-78,815</t>
  </si>
  <si>
    <t>48</t>
  </si>
  <si>
    <t>997013645</t>
  </si>
  <si>
    <t>Poplatek za uložení na skládce (skládkovné) odpadu asfaltového bez dehtu kód odpadu 17 03 02</t>
  </si>
  <si>
    <t>886095838</t>
  </si>
  <si>
    <t>3,655</t>
  </si>
  <si>
    <t>25</t>
  </si>
  <si>
    <t>K686</t>
  </si>
  <si>
    <t>Likvidace kovového odpadu</t>
  </si>
  <si>
    <t>kg</t>
  </si>
  <si>
    <t>-676403205</t>
  </si>
  <si>
    <t>PSV</t>
  </si>
  <si>
    <t>Práce a dodávky PSV</t>
  </si>
  <si>
    <t>711</t>
  </si>
  <si>
    <t>Izolace proti vodě, vlhkosti a plynům</t>
  </si>
  <si>
    <t>47</t>
  </si>
  <si>
    <t>711141811</t>
  </si>
  <si>
    <t>Odstranění izolace proti vodě, vlhkosti a plynům z pásů NAIP přitavených jednovrstvých z plochy vodorovné</t>
  </si>
  <si>
    <t>-2144759610</t>
  </si>
  <si>
    <t>664,46</t>
  </si>
  <si>
    <t>713</t>
  </si>
  <si>
    <t>Izolace tepelné</t>
  </si>
  <si>
    <t>26</t>
  </si>
  <si>
    <t>713120821</t>
  </si>
  <si>
    <t>Odstranění tepelné izolace podlah volně kladené z polystyrenu suchého tl do 100 mm</t>
  </si>
  <si>
    <t>636872528</t>
  </si>
  <si>
    <t>721</t>
  </si>
  <si>
    <t>Zdravotechnika - vnitřní kanalizace</t>
  </si>
  <si>
    <t>27</t>
  </si>
  <si>
    <t>72100000R</t>
  </si>
  <si>
    <t>Vnitřní kanalizace - demontáž rozvodů vč. odvozu a likvidace na skládku</t>
  </si>
  <si>
    <t>hod</t>
  </si>
  <si>
    <t>151091546</t>
  </si>
  <si>
    <t>722</t>
  </si>
  <si>
    <t>Zdravotechnika - vnitřní vodovod</t>
  </si>
  <si>
    <t>28</t>
  </si>
  <si>
    <t>72200000R</t>
  </si>
  <si>
    <t>Vnitřní vodovod - demontáž rozvodů vč. odvozu a likvidace na skládku</t>
  </si>
  <si>
    <t>-287066076</t>
  </si>
  <si>
    <t>725</t>
  </si>
  <si>
    <t>Zdravotechnika - zařizovací předměty</t>
  </si>
  <si>
    <t>29</t>
  </si>
  <si>
    <t>72500000R</t>
  </si>
  <si>
    <t>Zařizovací předměty - demontáž vč. odvozu a likvidace na skládku</t>
  </si>
  <si>
    <t>-1800393066</t>
  </si>
  <si>
    <t>731</t>
  </si>
  <si>
    <t>Ústřední vytápění - kotelny</t>
  </si>
  <si>
    <t>30</t>
  </si>
  <si>
    <t>73100000R</t>
  </si>
  <si>
    <t>Ústřední vytápění - demontáž kotelny vč. odvozu a likvidace na skládku</t>
  </si>
  <si>
    <t>1459487393</t>
  </si>
  <si>
    <t>733</t>
  </si>
  <si>
    <t>Ústřední vytápění - rozvodné potrubí</t>
  </si>
  <si>
    <t>31</t>
  </si>
  <si>
    <t>73300000R</t>
  </si>
  <si>
    <t>Ústřední vytápění - demontáž rozvodů vč. odvozu a likvidace na skládku</t>
  </si>
  <si>
    <t>-1793224727</t>
  </si>
  <si>
    <t>735</t>
  </si>
  <si>
    <t>Ústřední vytápění - otopná tělesa</t>
  </si>
  <si>
    <t>32</t>
  </si>
  <si>
    <t>73500000R</t>
  </si>
  <si>
    <t>Ústřední vytápění - demontáž otopných těles vč. odvozu a likvidace na skládku</t>
  </si>
  <si>
    <t>-445704072</t>
  </si>
  <si>
    <t>741</t>
  </si>
  <si>
    <t>Elektroinstalace - silnoproud</t>
  </si>
  <si>
    <t>33</t>
  </si>
  <si>
    <t>74112000R</t>
  </si>
  <si>
    <t>Elektroinstalace - demontáž rozvodů vč. odvozu a likvidace na skládku</t>
  </si>
  <si>
    <t>449854159</t>
  </si>
  <si>
    <t>34</t>
  </si>
  <si>
    <t>74121000R</t>
  </si>
  <si>
    <t>Elektroinstalace - demontáž rozvaděčů vč. odvozu a likvidace na skládku</t>
  </si>
  <si>
    <t>2122416600</t>
  </si>
  <si>
    <t>35</t>
  </si>
  <si>
    <t>74131100R</t>
  </si>
  <si>
    <t>Elektroinstalace - demontáž spínačů a zásuvek vč. odvozu a likvidace na skládku</t>
  </si>
  <si>
    <t>1186521675</t>
  </si>
  <si>
    <t>36</t>
  </si>
  <si>
    <t>74137100R</t>
  </si>
  <si>
    <t>Elektroinstalace - demontáž svítidel vč. odvozu a likvidace na skládku</t>
  </si>
  <si>
    <t>1630557341</t>
  </si>
  <si>
    <t>751</t>
  </si>
  <si>
    <t>37</t>
  </si>
  <si>
    <t>75111100R</t>
  </si>
  <si>
    <t>Vzduchotechnika - demontáž rozvodů vč. odvozu a likvidace na skládku</t>
  </si>
  <si>
    <t>279223733</t>
  </si>
  <si>
    <t>38</t>
  </si>
  <si>
    <t>75151000R</t>
  </si>
  <si>
    <t>Vzduchotechnika - demontáž ventilátorů vč. odvozu a likvidace na skládku</t>
  </si>
  <si>
    <t>1172071741</t>
  </si>
  <si>
    <t>39</t>
  </si>
  <si>
    <t>75161100R</t>
  </si>
  <si>
    <t>Vzduchotechnika - demontáž jednotek vč. odvozu a likvidace na skládku</t>
  </si>
  <si>
    <t>1335999329</t>
  </si>
  <si>
    <t>763</t>
  </si>
  <si>
    <t>Konstrukce suché výstavby</t>
  </si>
  <si>
    <t>40</t>
  </si>
  <si>
    <t>763131821</t>
  </si>
  <si>
    <t>Demontáž SDK podhledu s dvouvrstvou nosnou kcí z ocelových profilů opláštění jednoduché</t>
  </si>
  <si>
    <t>-15831201</t>
  </si>
  <si>
    <t>766</t>
  </si>
  <si>
    <t>Konstrukce truhlářské</t>
  </si>
  <si>
    <t>41</t>
  </si>
  <si>
    <t>766691914</t>
  </si>
  <si>
    <t>Vyvěšení nebo zavěšení dřevěných křídel dveří pl do 2 m2</t>
  </si>
  <si>
    <t>kus</t>
  </si>
  <si>
    <t>1437473077</t>
  </si>
  <si>
    <t>4 "dveře 0,60*1,97 "</t>
  </si>
  <si>
    <t>1 "dveře 0,70*1,90 "</t>
  </si>
  <si>
    <t>16 "dveře 0,70*1,97 "</t>
  </si>
  <si>
    <t>1 "dveře 0,70*2,00 "</t>
  </si>
  <si>
    <t>2 "dveře 0,70*2,10 "</t>
  </si>
  <si>
    <t>1 "dveře 0,70*2,05 "</t>
  </si>
  <si>
    <t>22 "dveře 0,80*1,97 "</t>
  </si>
  <si>
    <t>5 "dveře 0,80*2,10 "</t>
  </si>
  <si>
    <t>18 "dveře 0,90*1,97 "</t>
  </si>
  <si>
    <t>3 "dveře 0,65*1,90 "</t>
  </si>
  <si>
    <t>3 "dveře 0,65*2,10 "</t>
  </si>
  <si>
    <t>2 "dveře 0,85*2,00 "</t>
  </si>
  <si>
    <t>1 "dveře 1,00*1,25 "</t>
  </si>
  <si>
    <t>1 "dveře 0,90*2,00 "</t>
  </si>
  <si>
    <t>42</t>
  </si>
  <si>
    <t>766691915</t>
  </si>
  <si>
    <t>Vyvěšení nebo zavěšení dřevěných křídel dveří pl přes 2 m2</t>
  </si>
  <si>
    <t>-984772262</t>
  </si>
  <si>
    <t>22 "dveře 1,10*1,97 "</t>
  </si>
  <si>
    <t>18 "dveře 1,10*2,10 "</t>
  </si>
  <si>
    <t>5 "výtahové dveře 1,25*2,10 "</t>
  </si>
  <si>
    <t>5 "dveře 1,45*1,97 "</t>
  </si>
  <si>
    <t>2 "dveře 1,50*1,85 "</t>
  </si>
  <si>
    <t>2 "dveře 1,65*2,60 "</t>
  </si>
  <si>
    <t>2 "dveře 1,80*2,55 "</t>
  </si>
  <si>
    <t>2 "dveře 1,80*2,60 "</t>
  </si>
  <si>
    <t>1 "dveře 1,30*2,10 "</t>
  </si>
  <si>
    <t>1 "dveře 1,80*2,10 "</t>
  </si>
  <si>
    <t>1 "dveře 1,50*2,00 "</t>
  </si>
  <si>
    <t>771</t>
  </si>
  <si>
    <t>Podlahy z dlaždic</t>
  </si>
  <si>
    <t>43</t>
  </si>
  <si>
    <t>771573810</t>
  </si>
  <si>
    <t>Demontáž podlah z dlaždic keramických lepených</t>
  </si>
  <si>
    <t>-81388082</t>
  </si>
  <si>
    <t>2,58 "01.07 Úklid "</t>
  </si>
  <si>
    <t>7,95 "01.08 Koupelna "</t>
  </si>
  <si>
    <t>2,94 "01.09 WC "</t>
  </si>
  <si>
    <t>7,7 "01.18 Ovladovna RTG "</t>
  </si>
  <si>
    <t>6,65 "01.20 CT přípravna "</t>
  </si>
  <si>
    <t>7,15 "01.21 CT přípravna "</t>
  </si>
  <si>
    <t>26,97 "01.22 Modelová laboratoř "</t>
  </si>
  <si>
    <t>1,66 "01.25 WC "</t>
  </si>
  <si>
    <t>4,43 "01.40 WC "</t>
  </si>
  <si>
    <t>14,77 "01.42 CT ovladovna "</t>
  </si>
  <si>
    <t>27,31 "01.43 CT vyšetřovna "</t>
  </si>
  <si>
    <t>4,05 "01.02 předsíň "</t>
  </si>
  <si>
    <t>10,92 "01.03 odběrová místnost "</t>
  </si>
  <si>
    <t>2,9 "01.07 předsíň "</t>
  </si>
  <si>
    <t>1,26 "01.08 wc "</t>
  </si>
  <si>
    <t>2,45 "01.09 sprcha "</t>
  </si>
  <si>
    <t>2,2 "01.10 předsíň "</t>
  </si>
  <si>
    <t>2,2 "01.11 wc "</t>
  </si>
  <si>
    <t>2,35 "01.12 sprcha "</t>
  </si>
  <si>
    <t>7,16 "01.13 úklid "</t>
  </si>
  <si>
    <t>2,1 "01.14 wc "</t>
  </si>
  <si>
    <t>6,98 "01.29 úklid "</t>
  </si>
  <si>
    <t>3,68 "01.30 wc "</t>
  </si>
  <si>
    <t>3,08 "01.31 wc "</t>
  </si>
  <si>
    <t>3,08 "01.32 wc "</t>
  </si>
  <si>
    <t>7,42 "01.33 koupelna "</t>
  </si>
  <si>
    <t>3,74 "01.41 hyg. buňka "</t>
  </si>
  <si>
    <t>4,43 "01.52 předsíň "</t>
  </si>
  <si>
    <t>1,22 "01.53 wc "</t>
  </si>
  <si>
    <t>4,16 "01.58 předsíň "</t>
  </si>
  <si>
    <t>1,37 "01.59 wc "</t>
  </si>
  <si>
    <t>4,15 "01.61 hyg. buňka "</t>
  </si>
  <si>
    <t>9,41 "02.07 koupelna "</t>
  </si>
  <si>
    <t>1,26 "02.08 wc "</t>
  </si>
  <si>
    <t>1,42 "02.09 wc "</t>
  </si>
  <si>
    <t>2,54 "02.10 wc "</t>
  </si>
  <si>
    <t>3,53 "02.11 předsíň "</t>
  </si>
  <si>
    <t>3,46 "02.12 pisoáry "</t>
  </si>
  <si>
    <t>2,58 "02.13 wc "</t>
  </si>
  <si>
    <t>776</t>
  </si>
  <si>
    <t>Podlahy povlakové</t>
  </si>
  <si>
    <t>44</t>
  </si>
  <si>
    <t>776201811</t>
  </si>
  <si>
    <t>Demontáž lepených povlakových podlah bez podložky ručně</t>
  </si>
  <si>
    <t>631371852</t>
  </si>
  <si>
    <t>11,4 "01.01 BMI"</t>
  </si>
  <si>
    <t>14,97 "01.02 BMI+IT"</t>
  </si>
  <si>
    <t>16,5 "01.03 Rack"</t>
  </si>
  <si>
    <t>9,24 "01.04 Rozvodna NN"</t>
  </si>
  <si>
    <t>2,64 "01.05 Chodba"</t>
  </si>
  <si>
    <t>15,95 "01.06 Výměník"</t>
  </si>
  <si>
    <t>12,97 "01.10 Technická místnost"</t>
  </si>
  <si>
    <t>42,64 "01.11 Chodba"</t>
  </si>
  <si>
    <t>24,18 "01.12 Plánovač RPO"</t>
  </si>
  <si>
    <t>91,28 "01.13 Chodba"</t>
  </si>
  <si>
    <t>17,31 "01.14 Schodiště"</t>
  </si>
  <si>
    <t>7,18 "01.15 Sklad"</t>
  </si>
  <si>
    <t>4,66 "01.17 Šatna"</t>
  </si>
  <si>
    <t>23,42 "01.19 Archiv onkologie"</t>
  </si>
  <si>
    <t>3,77 "01.23 Sklad"</t>
  </si>
  <si>
    <t>1,46 "01.24 Předsíň"</t>
  </si>
  <si>
    <t>2,32 "01.26 Předsíň"</t>
  </si>
  <si>
    <t>4,18 "01.27 Předsíň"</t>
  </si>
  <si>
    <t>8,36 "01.28 Archiv onkologie"</t>
  </si>
  <si>
    <t>12,18 "01.29 Šatna RTG"</t>
  </si>
  <si>
    <t>25,44 "01.30 Šatna sestry"</t>
  </si>
  <si>
    <t>27,6 "01.31 Šatna personal"</t>
  </si>
  <si>
    <t>26,63 "01.32 Sklad onkologie"</t>
  </si>
  <si>
    <t>16,06 "01.33 Sklad MBI"</t>
  </si>
  <si>
    <t>7,96 "01.34 Předsíň"</t>
  </si>
  <si>
    <t>46,15 "01.35 Chodba"</t>
  </si>
  <si>
    <t>30,14 "01.36 Šatny pacient"</t>
  </si>
  <si>
    <t>13,04 "01.37 Sklad"</t>
  </si>
  <si>
    <t>9,24 "01.38 Sklad"</t>
  </si>
  <si>
    <t>5,88 "01.39 Schodiště"</t>
  </si>
  <si>
    <t>14,65 "01.41 Chodba"</t>
  </si>
  <si>
    <t>19,8 "01.01 pokoj"</t>
  </si>
  <si>
    <t>8,33 "01.04 vyšetřovna"</t>
  </si>
  <si>
    <t>17,68 "01.05 pokoj"</t>
  </si>
  <si>
    <t>24,89 "01.06 chodba"</t>
  </si>
  <si>
    <t>25,27 "01.15 schodiště"</t>
  </si>
  <si>
    <t>4,3 "01.16 zádveří"</t>
  </si>
  <si>
    <t>3,7 "01.17 sklad"</t>
  </si>
  <si>
    <t>3,4 "01.18 sklad"</t>
  </si>
  <si>
    <t>7,88 "01.19 zádveří"</t>
  </si>
  <si>
    <t>15,31 "01.21 sesterna"</t>
  </si>
  <si>
    <t>33,31 "01.22 jídelna"</t>
  </si>
  <si>
    <t>14,29 "01.23 denní mísntost sestry"</t>
  </si>
  <si>
    <t>5,89 "01.24 výtah"</t>
  </si>
  <si>
    <t>4,09 "01.25 zádveří"</t>
  </si>
  <si>
    <t>11,3 "01.26 sklad"</t>
  </si>
  <si>
    <t>4,3 "01.27 zádveří"</t>
  </si>
  <si>
    <t>25,27 "01.28 schodiště"</t>
  </si>
  <si>
    <t>17,68 "01.34 pokoj"</t>
  </si>
  <si>
    <t>9,02 "01.35 sklad"</t>
  </si>
  <si>
    <t>17,87 "01.36 primář"</t>
  </si>
  <si>
    <t>31,18 "01.37 chodba"</t>
  </si>
  <si>
    <t>25,22 "01.38 vrchní sestra"</t>
  </si>
  <si>
    <t>16,61 "01.39 pokoj"</t>
  </si>
  <si>
    <t>23,32 "01.40 pokoj lékaři"</t>
  </si>
  <si>
    <t>13,38 "01.42 pokoj"</t>
  </si>
  <si>
    <t>15,4 "01.43 pokoj"</t>
  </si>
  <si>
    <t>31,07 "01.44 chodba"</t>
  </si>
  <si>
    <t>20,57 "01.45 pokoj"</t>
  </si>
  <si>
    <t>19,06 "01.46 pokoj"</t>
  </si>
  <si>
    <t>33,04 "01.47 chodba"</t>
  </si>
  <si>
    <t>26,16 "01.48 sesterna"</t>
  </si>
  <si>
    <t>24,5 "01.49 pokoj"</t>
  </si>
  <si>
    <t>15,13 "01.50 pokoj"</t>
  </si>
  <si>
    <t>25,42 "01.51 chodba"</t>
  </si>
  <si>
    <t>16,41 "01.54 pokoj"</t>
  </si>
  <si>
    <t>13,13 "01.55 pokoj"</t>
  </si>
  <si>
    <t>13,28 "01.56 pokoj"</t>
  </si>
  <si>
    <t>12,98 "01.57 pokoj"</t>
  </si>
  <si>
    <t>21,21 "01.60 pokoj"</t>
  </si>
  <si>
    <t>18,96 "02.01 sesterna"</t>
  </si>
  <si>
    <t>11,71 "02.02 ředění cytostatik"</t>
  </si>
  <si>
    <t>30,86 "02.03 stacionář"</t>
  </si>
  <si>
    <t>11,44 "02.04 lékař"</t>
  </si>
  <si>
    <t>30,02 "02.05 předsíň"</t>
  </si>
  <si>
    <t>2,14 "02.06 sklad"</t>
  </si>
  <si>
    <t>25,26 "02.14 schodištrě"</t>
  </si>
  <si>
    <t>39,65 "02.16 chodba"</t>
  </si>
  <si>
    <t>15,91 "02.56 lékař RTO"</t>
  </si>
  <si>
    <t>13,38 "02.57 sestry"</t>
  </si>
  <si>
    <t>13,13 "02.58 sestry"</t>
  </si>
  <si>
    <t>13,38 "02.59 lékař - chemoterapie"</t>
  </si>
  <si>
    <t>45</t>
  </si>
  <si>
    <t>776410811</t>
  </si>
  <si>
    <t>Odstranění soklíků a lišt pryžových nebo plastových</t>
  </si>
  <si>
    <t>1745993704</t>
  </si>
  <si>
    <t>13,9 "01.01 BMI"</t>
  </si>
  <si>
    <t>16,6 "01.02 BMI+IT"</t>
  </si>
  <si>
    <t>16 "01.03 Rack"</t>
  </si>
  <si>
    <t>12,8 "01.04 Rozvodna NN"</t>
  </si>
  <si>
    <t>6,8 "01.05 Chodba"</t>
  </si>
  <si>
    <t>16,8 "01.06 Výměník"</t>
  </si>
  <si>
    <t>15,9 "01.10 Technická místnost"</t>
  </si>
  <si>
    <t>27,2 "01.11 Chodba"</t>
  </si>
  <si>
    <t>21,06 "01.12 Plánovač RPO"</t>
  </si>
  <si>
    <t>76,89 "01.13 Chodba"</t>
  </si>
  <si>
    <t>22,7 "01.14 Schodiště"</t>
  </si>
  <si>
    <t>14,4 "01.15 Sklad"</t>
  </si>
  <si>
    <t>6,8 "01.17 Šatna"</t>
  </si>
  <si>
    <t>19,6 "01.19 Archiv onkologie"</t>
  </si>
  <si>
    <t>7,8 "01.23 Sklad"</t>
  </si>
  <si>
    <t>4,84 "01.24 Předsíň"</t>
  </si>
  <si>
    <t>6,2675 "01.26 Předsíň"</t>
  </si>
  <si>
    <t>8,2 "01.27 Předsíň"</t>
  </si>
  <si>
    <t>12 "01.28 Archiv onkologie"</t>
  </si>
  <si>
    <t>15,8 "01.29 Šatna RTG"</t>
  </si>
  <si>
    <t>20,2 "01.30 Šatna sestry"</t>
  </si>
  <si>
    <t>21,1 "01.31 Šatna personal"</t>
  </si>
  <si>
    <t>25,4 "01.32 Sklad onkologie"</t>
  </si>
  <si>
    <t>16,84 "01.33 Sklad MBI"</t>
  </si>
  <si>
    <t>11,6 "01.34 Předsíň"</t>
  </si>
  <si>
    <t>50,8 "01.35 Chodba"</t>
  </si>
  <si>
    <t>21,96 "01.36 Šatny pacient"</t>
  </si>
  <si>
    <t>14,5 "01.37 Sklad"</t>
  </si>
  <si>
    <t>13,5 "01.38 Sklad"</t>
  </si>
  <si>
    <t>17,9 "01.39 Schodiště"</t>
  </si>
  <si>
    <t>21,8 "01.41 Chodba"</t>
  </si>
  <si>
    <t>19,7 "01.01 pokoj"</t>
  </si>
  <si>
    <t>11,94 "01.04 vyšetřovna"</t>
  </si>
  <si>
    <t>17,56 "01.05 pokoj"</t>
  </si>
  <si>
    <t>33,34 "01.06 chodba"</t>
  </si>
  <si>
    <t>37,315 "01.15 schodiště"</t>
  </si>
  <si>
    <t>8,3 "01.16 zádveří"</t>
  </si>
  <si>
    <t>7,7 "01.17 sklad"</t>
  </si>
  <si>
    <t>7,4 "01.18 sklad"</t>
  </si>
  <si>
    <t>11,9 "01.19 zádveří"</t>
  </si>
  <si>
    <t>16,6 "01.21 sesterna"</t>
  </si>
  <si>
    <t>22,14 "01.22 jídelna"</t>
  </si>
  <si>
    <t>14,6 "01.23 denní mísntost sestry"</t>
  </si>
  <si>
    <t>10 "01.24 výtah"</t>
  </si>
  <si>
    <t>8,5 "01.25 zádveří"</t>
  </si>
  <si>
    <t>15,3 "01.26 sklad"</t>
  </si>
  <si>
    <t>8,9 "01.27 zádveří"</t>
  </si>
  <si>
    <t>22,5 "01.28 schodiště"</t>
  </si>
  <si>
    <t>18,3 "01.34 pokoj"</t>
  </si>
  <si>
    <t>12,6 "01.35 sklad"</t>
  </si>
  <si>
    <t>17,9 "01.36 primář"</t>
  </si>
  <si>
    <t>34,33 "01.37 chodba"</t>
  </si>
  <si>
    <t>26,2 "01.38 vrchní sestra"</t>
  </si>
  <si>
    <t>17,4 "01.39 pokoj"</t>
  </si>
  <si>
    <t>20,8 "01.40 pokoj lékaři"</t>
  </si>
  <si>
    <t>16,9 "01.42 pokoj"</t>
  </si>
  <si>
    <t>16,9 "01.43 pokoj"</t>
  </si>
  <si>
    <t>28,92 "01.44 chodba"</t>
  </si>
  <si>
    <t>18,9 "01.45 pokoj"</t>
  </si>
  <si>
    <t>18,4 "01.46 pokoj"</t>
  </si>
  <si>
    <t>34,8 "01.47 chodba"</t>
  </si>
  <si>
    <t>22,8 "01.48 sesterna"</t>
  </si>
  <si>
    <t>20,2 "01.49 pokoj"</t>
  </si>
  <si>
    <t>17,1 "01.50 pokoj"</t>
  </si>
  <si>
    <t>26,62 "01.51 chodba"</t>
  </si>
  <si>
    <t>16,6 "01.54 pokoj"</t>
  </si>
  <si>
    <t>15,3 "01.55 pokoj"</t>
  </si>
  <si>
    <t>15,36 "01.56 pokoj"</t>
  </si>
  <si>
    <t>15,24 "01.57 pokoj"</t>
  </si>
  <si>
    <t>21,3 "01.60 pokoj"</t>
  </si>
  <si>
    <t>19,1 "02.01 sesterna"</t>
  </si>
  <si>
    <t>14,32 "02.02 ředění cytostatik"</t>
  </si>
  <si>
    <t>24,78 "02.03 stacionář"</t>
  </si>
  <si>
    <t>13,6 "02.04 lékař"</t>
  </si>
  <si>
    <t>26,7 "02.05 předsíň"</t>
  </si>
  <si>
    <t>6,1 "02.06 sklad"</t>
  </si>
  <si>
    <t>22,5 "02.14 schodištrě"</t>
  </si>
  <si>
    <t>33,3 "02.16 chodba"</t>
  </si>
  <si>
    <t>16,4 "02.56 lékař RTO"</t>
  </si>
  <si>
    <t>15,4 "02.57 sestry"</t>
  </si>
  <si>
    <t>15,3 "02.58 sestry"</t>
  </si>
  <si>
    <t>15,4 "02.59 lékař - chemoterapie"</t>
  </si>
  <si>
    <t>781</t>
  </si>
  <si>
    <t>Dokončovací práce - obklady</t>
  </si>
  <si>
    <t>46</t>
  </si>
  <si>
    <t>781473810</t>
  </si>
  <si>
    <t>Demontáž obkladů z obkladaček keramických lepených</t>
  </si>
  <si>
    <t>186070640</t>
  </si>
  <si>
    <t>-0,80*1,97 "dveře"</t>
  </si>
  <si>
    <t>-0,70*2,05 "dveře"</t>
  </si>
  <si>
    <t>-0,60*0,60 "okno"</t>
  </si>
  <si>
    <t>-0,90*1,97 "dveře"</t>
  </si>
  <si>
    <t>-1,10*1,97 "dveře"</t>
  </si>
  <si>
    <t>-1,45*1,97 "dveře"</t>
  </si>
  <si>
    <t>-0,60*1,97 "dveře"</t>
  </si>
  <si>
    <t>-1,60*2,20 "okno"</t>
  </si>
  <si>
    <t>-0,70*1,97 "dveře"</t>
  </si>
  <si>
    <t>-0,60*1,70 "okno"</t>
  </si>
  <si>
    <t>-1,20*1,70 "okno"</t>
  </si>
  <si>
    <t>-0,80*2,1 "dveře"</t>
  </si>
  <si>
    <t>-0,65*2,10 "dveře"</t>
  </si>
  <si>
    <t>-0,65*1,90 "dveře"</t>
  </si>
  <si>
    <t>-0,90*2,00 "dveře"</t>
  </si>
  <si>
    <t>I.1.1b - Nové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</si>
  <si>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</si>
  <si>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</si>
  <si>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</si>
  <si>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998 - Přesun hmot</t>
  </si>
  <si>
    <t xml:space="preserve">    766 - Konstrukce truhlářské - zárubně pro dodatečnou montáž s finální povrchovou úpravou</t>
  </si>
  <si>
    <t xml:space="preserve">    767 - Konstrukce zámečnické</t>
  </si>
  <si>
    <t xml:space="preserve">    771 - Podlahy z dlaždic - vč. veškerých detailů a prostupů</t>
  </si>
  <si>
    <t xml:space="preserve">    781 - Dokončovací práce - obklady vč. veškerých detailů a prostupů</t>
  </si>
  <si>
    <t xml:space="preserve">    784 - Dokončovací práce - malby a tapety</t>
  </si>
  <si>
    <t>OST - Ostatní</t>
  </si>
  <si>
    <t>Zakládání</t>
  </si>
  <si>
    <t>271532213</t>
  </si>
  <si>
    <t>Podsyp pod základové konstrukce se zhutněním z hrubého kameniva frakce 8 až 16 mm</t>
  </si>
  <si>
    <t>584609984</t>
  </si>
  <si>
    <t>186*0,4*0,1</t>
  </si>
  <si>
    <t>273321411</t>
  </si>
  <si>
    <t>Základové desky ze ŽB bez zvýšených nároků na prostředí tř. C 20/25</t>
  </si>
  <si>
    <t>-919941959</t>
  </si>
  <si>
    <t>186*0,4*0,2</t>
  </si>
  <si>
    <t>273361821</t>
  </si>
  <si>
    <t>Výztuž základových desek betonářskou ocelí 10 505 (R)</t>
  </si>
  <si>
    <t>644525013</t>
  </si>
  <si>
    <t>0,424*0,2</t>
  </si>
  <si>
    <t>273362021</t>
  </si>
  <si>
    <t>Výztuž základových desek svařovanými sítěmi Kari</t>
  </si>
  <si>
    <t>-335881202</t>
  </si>
  <si>
    <t>227*2/1000/1,07</t>
  </si>
  <si>
    <t>Svislé a kompletní konstrukce</t>
  </si>
  <si>
    <t>311231115</t>
  </si>
  <si>
    <t>Zdivo nosné z cihel dl 290 mm P7 až 15 na SMS 5 MPa</t>
  </si>
  <si>
    <t>571982086</t>
  </si>
  <si>
    <t>(1,3+0,4+1,1)*0,75*2,96</t>
  </si>
  <si>
    <t>(1,3+2,5)*0,75*3,6</t>
  </si>
  <si>
    <t>202</t>
  </si>
  <si>
    <t>311236301</t>
  </si>
  <si>
    <t>Zdivo jednovrstvé zvukově izolační na tenkovrstvou maltu z cihel děrovaných broušených do P15 tl 190 mm (NZ 19 akustická)</t>
  </si>
  <si>
    <t>1613082574</t>
  </si>
  <si>
    <t>(0,7*5*3+0,85*2*5*2+0,19*(1,5*4+3,1)*1+5,8*2,5*1,6*0,1*0,9)</t>
  </si>
  <si>
    <t>2,7*1*2+3,26*1*1+1,6*1*1</t>
  </si>
  <si>
    <t>203</t>
  </si>
  <si>
    <t>317142412</t>
  </si>
  <si>
    <t>Překlad nenosný pórobetonový š 75 mm v do 250 mm na tenkovrstvou maltu dl přes 1000 do 1250 mm</t>
  </si>
  <si>
    <t>-1627715683</t>
  </si>
  <si>
    <t>5+10+3</t>
  </si>
  <si>
    <t>7+2+8</t>
  </si>
  <si>
    <t>204</t>
  </si>
  <si>
    <t>317142432</t>
  </si>
  <si>
    <t>Překlad nenosný pórobetonový š 125 mm v do 250 mm na tenkovrstvou maltu dl přes 1000 do 1250 mm</t>
  </si>
  <si>
    <t>1556099420</t>
  </si>
  <si>
    <t>317234410</t>
  </si>
  <si>
    <t>Vyzdívka mezi nosníky z cihel pálených na MC</t>
  </si>
  <si>
    <t>1162509676</t>
  </si>
  <si>
    <t>(1,8+1,3)*0,7*0,12</t>
  </si>
  <si>
    <t>(1,6+2)*0,7*0,14</t>
  </si>
  <si>
    <t>(1,2+1,2)*0,7*0,16</t>
  </si>
  <si>
    <t>3,2*0,7*0,2</t>
  </si>
  <si>
    <t>317941121</t>
  </si>
  <si>
    <t>Osazování ocelových válcovaných nosníků na zdivu I, IE, U, UE nebo L do č. 12 nebo výšky do 120 mm</t>
  </si>
  <si>
    <t>220102138</t>
  </si>
  <si>
    <t>(1,8*3+1,3*3)*11,1/1000</t>
  </si>
  <si>
    <t>M</t>
  </si>
  <si>
    <t>13010714</t>
  </si>
  <si>
    <t>ocel profilová jakost S235JR (11 375) průřez I (IPN) 120</t>
  </si>
  <si>
    <t>431874412</t>
  </si>
  <si>
    <t>(1,8*3+1,3*3)*11,1/1000*1,07</t>
  </si>
  <si>
    <t>317941123</t>
  </si>
  <si>
    <t>Osazování ocelových válcovaných nosníků na zdivu I, IE, U, UE nebo L přes č. 14 do č. 22 nebo výšky do 220 mm</t>
  </si>
  <si>
    <t>-220974977</t>
  </si>
  <si>
    <t>(1,6*3+2*3)*14,4/1000</t>
  </si>
  <si>
    <t>(1,2*6)*17,9/1000</t>
  </si>
  <si>
    <t>(3,2*5)*26,3/1000</t>
  </si>
  <si>
    <t>13010716</t>
  </si>
  <si>
    <t>ocel profilová jakost S235JR (11 375) průřez I (IPN) 140</t>
  </si>
  <si>
    <t>1519157864</t>
  </si>
  <si>
    <t>(1,6*3+2*3)*14,4/1000*1,07</t>
  </si>
  <si>
    <t>13010718</t>
  </si>
  <si>
    <t>ocel profilová jakost S235JR (11 375) průřez I (IPN) 160</t>
  </si>
  <si>
    <t>1637427367</t>
  </si>
  <si>
    <t>(1,2*6)*17,9/1000/1,07</t>
  </si>
  <si>
    <t>13010722</t>
  </si>
  <si>
    <t>ocel profilová jakost S235JR (11 375) průřez I (IPN) 200</t>
  </si>
  <si>
    <t>70416788</t>
  </si>
  <si>
    <t>(3,2*5)*26,3/1000*1,07</t>
  </si>
  <si>
    <t>206</t>
  </si>
  <si>
    <t>342244221</t>
  </si>
  <si>
    <t>Příčka z cihel broušených na tenkovrstvou maltu tloušťky 140 mm (NZ 14)</t>
  </si>
  <si>
    <t>796161314</t>
  </si>
  <si>
    <t>(3,65+2,85)*2,5</t>
  </si>
  <si>
    <t>-0,8*2*2</t>
  </si>
  <si>
    <t>(5,65+1,26+1,7+3,13*2+1,9+1,1+1,6+3,5+2,2+1,85)*3,2</t>
  </si>
  <si>
    <t>-1,1*2*1</t>
  </si>
  <si>
    <t>-0,7*2*1</t>
  </si>
  <si>
    <t>(2,6+3,03+2,4+2+1+1,5+1+6,6+1)</t>
  </si>
  <si>
    <t>-0,8*2*1</t>
  </si>
  <si>
    <t>-0,7*2*2</t>
  </si>
  <si>
    <t>207</t>
  </si>
  <si>
    <t>342244300</t>
  </si>
  <si>
    <t>Příčka zvukově izolační z cihel děrovaných na maltu M10 tloušťky 100 mm (NZ 10 akustická)</t>
  </si>
  <si>
    <t>1425284934</t>
  </si>
  <si>
    <t>(1,3*3+2,25+1,6+1,7+1,1+1+1,3+2,7+3,1+1,75+1,5+5,8+1+3+4,8+1,93*2+2,7+1+2,7+1,93*2+1+1+1+0,75+1,75+1+1,2)*2,5</t>
  </si>
  <si>
    <t>-0,7*2*5</t>
  </si>
  <si>
    <t>-0,8*2*10</t>
  </si>
  <si>
    <t>-0,9*2*3</t>
  </si>
  <si>
    <t>-1,45*1,97*1</t>
  </si>
  <si>
    <t>(1,7+1,9+2,4+0,6+1,25+0,7+5,05*2+2+1,25+1,5+2,1+3,1+0,9*2+0,75+0,9+2,2+3,6+1,65+3+1,3*2+2,1+2,1+4,3+2,15+2,135*2+1,2+4,55)*3,2</t>
  </si>
  <si>
    <t>-0,8*2*7</t>
  </si>
  <si>
    <t>-0,9*2*2</t>
  </si>
  <si>
    <t>-0,7*2*8</t>
  </si>
  <si>
    <t>-1,5*1,85*2</t>
  </si>
  <si>
    <t>(3,05+1,2+0,35+1,22+1+1+1,5*2+1+1,72*2+2+3+5)*3,2+1,45*1,85</t>
  </si>
  <si>
    <t>-0,7*2*4</t>
  </si>
  <si>
    <t>208</t>
  </si>
  <si>
    <t>342244301</t>
  </si>
  <si>
    <t>Příčka zvukově izolační z cihel děrovaných na maltu M10 tloušťky 115 mm (NZ 11,5 akustická)</t>
  </si>
  <si>
    <t>-412152598</t>
  </si>
  <si>
    <t>(1,98+1,115+0,76+1,2+2,6+0,3+1,7+2,6+2,35+3,05+4,1+4,05+1,6+7,1+1,9+3+1,2+1,2+1,3+2+6,1+6,1)*3,2</t>
  </si>
  <si>
    <t>-1,1*2*4</t>
  </si>
  <si>
    <t>-0,9*2*1</t>
  </si>
  <si>
    <t>-0,8*2*3</t>
  </si>
  <si>
    <t>(5,05+2,4+3,84+0,9+3,05)*3,2</t>
  </si>
  <si>
    <t>-0,6*1</t>
  </si>
  <si>
    <t>342291111</t>
  </si>
  <si>
    <t>Ukotvení příček montážní polyuretanovou pěnou tl příčky do 100 mm</t>
  </si>
  <si>
    <t>-499100155</t>
  </si>
  <si>
    <t>(2,95+5,8+5,8+4,15+1,6+5,8+1,5+1,3+3,8+4,5+4,8+3+2,2+4)</t>
  </si>
  <si>
    <t>(3,05+1,8+1,8+2,25+2+1,3+6,5+0,5+2+3,1+2,6+5,055+5,05+1,7+2+2+6,05+2,65+3,05+0,95+2,3+2,3+3,95+1,1+2,1+6,5+6,05+1,65+5,05+3,05+5,6+1,3+6+2,5)</t>
  </si>
  <si>
    <t>(3,8+3,8+0,65+3,6+0,7+1,4+1,6+2,3+1,6)</t>
  </si>
  <si>
    <t>(2,6+2,8+4+1,5+4,05+1,5+3,35+1,4+1,75+1,75+2,35+4+2,3+3,8+0,3+1+10,3)</t>
  </si>
  <si>
    <t>342291112</t>
  </si>
  <si>
    <t>Ukotvení příček montážní polyuretanovou pěnou tl příčky přes 100 mm</t>
  </si>
  <si>
    <t>-1014412844</t>
  </si>
  <si>
    <t>(2,45+2,7)</t>
  </si>
  <si>
    <t>342291121</t>
  </si>
  <si>
    <t>Ukotvení příček k cihelným konstrukcím plochými kotvami</t>
  </si>
  <si>
    <t>764159734</t>
  </si>
  <si>
    <t>2,96*25</t>
  </si>
  <si>
    <t>3,6*55</t>
  </si>
  <si>
    <t>3,6*25</t>
  </si>
  <si>
    <t>346244381</t>
  </si>
  <si>
    <t>Plentování jednostranné v do 200 mm válcovaných nosníků cihlami</t>
  </si>
  <si>
    <t>910462635</t>
  </si>
  <si>
    <t>(1,8+1,3+1,2+1,2+1,6+2+3,2)*2*0,2</t>
  </si>
  <si>
    <t>Úpravy povrchů, podlahy a osazování výplní</t>
  </si>
  <si>
    <t>612131151</t>
  </si>
  <si>
    <t>Sanační postřik vnitřních stěn nanášený celoplošně ručně</t>
  </si>
  <si>
    <t>-9082935</t>
  </si>
  <si>
    <t>41,144 "01.01 BMI + IT"</t>
  </si>
  <si>
    <t>52,392 "01.02 BMI + IT"</t>
  </si>
  <si>
    <t>50,32 "01.03 server"</t>
  </si>
  <si>
    <t>37,888 "01.04 rozvodovna"</t>
  </si>
  <si>
    <t>49,728 "01.05 výměník"</t>
  </si>
  <si>
    <t>20,128 "01.06 chodba"</t>
  </si>
  <si>
    <t>44,4 "01.07 wc"</t>
  </si>
  <si>
    <t>54,168 "01.08 sklad/technika"</t>
  </si>
  <si>
    <t>110,408 "01.09 chodba"</t>
  </si>
  <si>
    <t>19,832 "01.10 úklid"</t>
  </si>
  <si>
    <t>44,4 "01.11 plánovač"</t>
  </si>
  <si>
    <t>60,9168 "01.12 chodba"</t>
  </si>
  <si>
    <t>64,084 "01.13 chodba"</t>
  </si>
  <si>
    <t>66,008 "01.14 schodiště"</t>
  </si>
  <si>
    <t>46,176 "01.15 prostor 1"</t>
  </si>
  <si>
    <t>48,81632 "01.16 sklad CT"</t>
  </si>
  <si>
    <t>23,78064 "01.17 předsíň"</t>
  </si>
  <si>
    <t>23,07616 "01.18 kabinka"</t>
  </si>
  <si>
    <t>71,632 "01.19 CT - simulátor"</t>
  </si>
  <si>
    <t>51,8 "01.20 ovladovna"</t>
  </si>
  <si>
    <t>63,7584 "01.21 strojovna vzduchotech. 2"</t>
  </si>
  <si>
    <t>120,768 "01.22 šatna - sestry 1"</t>
  </si>
  <si>
    <t>120,768 "01.23 šatna - sestry 2"</t>
  </si>
  <si>
    <t>75,184 "01.24 strojovna vzduchotech. 1"</t>
  </si>
  <si>
    <t>120,768 "01.25 chodba"</t>
  </si>
  <si>
    <t>65,0016 "01.26 prostor 5/sklad/údržba"</t>
  </si>
  <si>
    <t>103,896 "01.27 šatna ostatní personál"</t>
  </si>
  <si>
    <t>50,024 "01.28 schodiště"</t>
  </si>
  <si>
    <t>50,616 "01.29 prostor 3"</t>
  </si>
  <si>
    <t>59,24144 "01.30 prostor 2"</t>
  </si>
  <si>
    <t>36,408 "1 sklad"</t>
  </si>
  <si>
    <t>27,528 "1 vytah"</t>
  </si>
  <si>
    <t>49,8464 "1 mistnost"</t>
  </si>
  <si>
    <t>-1,40*1,00 "okno"</t>
  </si>
  <si>
    <t>-1,40*0,60 "okno"</t>
  </si>
  <si>
    <t>-0,60*0,90 "okno"</t>
  </si>
  <si>
    <t>-1,20*0,90 "okno"</t>
  </si>
  <si>
    <t>-1,80*1,97 "dveře"</t>
  </si>
  <si>
    <t>-1,54*1,97 "dveře"</t>
  </si>
  <si>
    <t>-1,80*2,10 "dveře"</t>
  </si>
  <si>
    <t>-1,25*2,10 "dveře"</t>
  </si>
  <si>
    <t>-0,80*2,00 "dveře"</t>
  </si>
  <si>
    <t>-1,00*1,25 "dveře"</t>
  </si>
  <si>
    <t>-1,60*0,85 "okno"</t>
  </si>
  <si>
    <t>-3,00*1,00 "okno"</t>
  </si>
  <si>
    <t>-1,30*2,10 "dveře"</t>
  </si>
  <si>
    <t>-0,80*2,10 "dveře"</t>
  </si>
  <si>
    <t>-0,65*1,00 "okno"</t>
  </si>
  <si>
    <t>-1,30*1,97 "dveře"</t>
  </si>
  <si>
    <t>612131301</t>
  </si>
  <si>
    <t>Cementový postřik vnitřních stěn nanášený celoplošně strojně</t>
  </si>
  <si>
    <t>-643978096</t>
  </si>
  <si>
    <t>90,7236 "01.01 pokoj 3 2l"</t>
  </si>
  <si>
    <t>37,44 "a "</t>
  </si>
  <si>
    <t>51,768 "01.02 pokoj 2 1l"</t>
  </si>
  <si>
    <t>26,856 "a "</t>
  </si>
  <si>
    <t>47,304 "01.03 chodba"</t>
  </si>
  <si>
    <t>63,216 "01.04 pokoj 1 2l"</t>
  </si>
  <si>
    <t>45,36 "a "</t>
  </si>
  <si>
    <t>70,92 "01.05 pokoj 4 2l"</t>
  </si>
  <si>
    <t>27,504 "a "</t>
  </si>
  <si>
    <t>58,32 "01.06 pokoj 5 2l"</t>
  </si>
  <si>
    <t>30,0744 "a "</t>
  </si>
  <si>
    <t>58,32 "01.07 pokoj 6 2l"</t>
  </si>
  <si>
    <t>30,0456 "a "</t>
  </si>
  <si>
    <t>59,76 "01.08 pokoj 7 2l"</t>
  </si>
  <si>
    <t>28,08 "a "</t>
  </si>
  <si>
    <t>75,24 "01.09 pokoj 8 2l"</t>
  </si>
  <si>
    <t>29,88 "a "</t>
  </si>
  <si>
    <t>41,04 "01.10 denní místnost sestry"</t>
  </si>
  <si>
    <t>28,8 "01.11 cytostat. - sklad"</t>
  </si>
  <si>
    <t>50,2416 "01.12 sestry - přípravna"</t>
  </si>
  <si>
    <t>49,5 "01.13 sesterna"</t>
  </si>
  <si>
    <t>65,1384 "01.14 pokoj 9 2l"</t>
  </si>
  <si>
    <t>32,8608 "a "</t>
  </si>
  <si>
    <t>65,8584 "01.15 pokoj 10 2l"</t>
  </si>
  <si>
    <t>33,7752 "a "</t>
  </si>
  <si>
    <t>52,5816 "01.16 vyšetřovna"</t>
  </si>
  <si>
    <t>55,44 "01.17 odběry"</t>
  </si>
  <si>
    <t>75,6 "01.18 pokoj lékaři"</t>
  </si>
  <si>
    <t>27,936 "a "</t>
  </si>
  <si>
    <t>70,56 "01.19 vrchní sestra + sekr."</t>
  </si>
  <si>
    <t>79,92 "01.20 primář"</t>
  </si>
  <si>
    <t>24,84 "a "</t>
  </si>
  <si>
    <t>61,2 "01.21 místnost 1"</t>
  </si>
  <si>
    <t>62,64 "01.22 sklad/archiv"</t>
  </si>
  <si>
    <t>43,56 "01.23 chodba"</t>
  </si>
  <si>
    <t>67,68 "01.24 wc personal ženy"</t>
  </si>
  <si>
    <t>50,148 "01.25 wc personal muži"</t>
  </si>
  <si>
    <t>61,92 "01.26 chodba"</t>
  </si>
  <si>
    <t>54,3456 "01.27 sklad/archiv"</t>
  </si>
  <si>
    <t>38,52 "01.28 wc ambulance"</t>
  </si>
  <si>
    <t>134,424 "01.29 čekárna ambulance"</t>
  </si>
  <si>
    <t>81 "01.30 schodiště"</t>
  </si>
  <si>
    <t>29,88 "01.31 zádveří"</t>
  </si>
  <si>
    <t>55,08 "01.32 sklad"</t>
  </si>
  <si>
    <t>27 "01.33 zádveří"</t>
  </si>
  <si>
    <t>36 "01.34 výtah"</t>
  </si>
  <si>
    <t>68,76 "01.35 prádelna"</t>
  </si>
  <si>
    <t>76,14 "01.36 spol. místnost, jídelna"</t>
  </si>
  <si>
    <t>102,24 "01.37 chodba"</t>
  </si>
  <si>
    <t>59,76 "01.38 kuchyňka - přípravna"</t>
  </si>
  <si>
    <t>34,2 "01.39 výtah"</t>
  </si>
  <si>
    <t>42,48 "01.40 zádveří"</t>
  </si>
  <si>
    <t>26,64 "01.41 sklad"</t>
  </si>
  <si>
    <t>27,72 "01.42 sklad"</t>
  </si>
  <si>
    <t>32,4 "01.43 zádveří"</t>
  </si>
  <si>
    <t>81 "01.44 schodiště"</t>
  </si>
  <si>
    <t>46,5336 "01.45 chodba"</t>
  </si>
  <si>
    <t>74,16 "01.46 chodba"</t>
  </si>
  <si>
    <t>47,52 "01.47 mytí s asistencí"</t>
  </si>
  <si>
    <t>56,16 "01.48 čistička"</t>
  </si>
  <si>
    <t>102,24 "01.49 chodba"</t>
  </si>
  <si>
    <t>108 "02.01 infuzní stacionář"</t>
  </si>
  <si>
    <t>46,368 "02.02 ředění, příprava"</t>
  </si>
  <si>
    <t>50,76 "02.03 skladové prostory"</t>
  </si>
  <si>
    <t>61,92 "02.04 wc m - personál"</t>
  </si>
  <si>
    <t>35,2872 "02.05 wc m - pacienti"</t>
  </si>
  <si>
    <t>27 "02.06 chodba"</t>
  </si>
  <si>
    <t>38,88 "02.07 wc ž - personál"</t>
  </si>
  <si>
    <t>19,44 "02.08 úklid"</t>
  </si>
  <si>
    <t>31,9968 "02.09 wc ž - pacienti"</t>
  </si>
  <si>
    <t>27,36 "02.10 předsíň"</t>
  </si>
  <si>
    <t>96,84 "02.11 chodba/čekárna"</t>
  </si>
  <si>
    <t>81 "02.12 schodiště"</t>
  </si>
  <si>
    <t>34,2 "02.13 výtah"</t>
  </si>
  <si>
    <t>55,8 "02.14 chodba"</t>
  </si>
  <si>
    <t>59,04 "02.15 lékař"</t>
  </si>
  <si>
    <t>55,44 "02.16 sestra"</t>
  </si>
  <si>
    <t>90,72 "02.17 čekárna"</t>
  </si>
  <si>
    <t>71,64 "02.18 chodba"</t>
  </si>
  <si>
    <t>56,304 "02.19 lékař"</t>
  </si>
  <si>
    <t>53,9928 "02.20 sesterna"</t>
  </si>
  <si>
    <t>41,4 "02.21 denní místnost"</t>
  </si>
  <si>
    <t>-1449,33</t>
  </si>
  <si>
    <t>odpočet SDK</t>
  </si>
  <si>
    <t>-2,20*2,20 "okno"</t>
  </si>
  <si>
    <t>-0,70*2,10 "dveře"</t>
  </si>
  <si>
    <t>-3,00*2,20 "okno"</t>
  </si>
  <si>
    <t>-1,00*2,10 "dveře"</t>
  </si>
  <si>
    <t>-1,10*2,10 "dveře"</t>
  </si>
  <si>
    <t>-1,45*2,10 "dveře"</t>
  </si>
  <si>
    <t>-1,50*1,85 "okno"</t>
  </si>
  <si>
    <t>-3,70*3,60 "okno"</t>
  </si>
  <si>
    <t>-2,00*2,10 "dveře"</t>
  </si>
  <si>
    <t>-3,75*3,60 "okno"</t>
  </si>
  <si>
    <t>-1,85*2,55 "dveře"</t>
  </si>
  <si>
    <t>-2,60*3,60 "okno"</t>
  </si>
  <si>
    <t>-1,60*3,60 "okno"</t>
  </si>
  <si>
    <t>-1,80*2,55 "dveře"</t>
  </si>
  <si>
    <t>-1,80*2,60 "dveře"</t>
  </si>
  <si>
    <t>-1,65*2,60 "dveře"</t>
  </si>
  <si>
    <t>-4,30*2,20 "okno"</t>
  </si>
  <si>
    <t>-3,95*3,60 "dveře"</t>
  </si>
  <si>
    <t>-1,25*1,97 "dveře"</t>
  </si>
  <si>
    <t>-1,00*1,00 "okno"</t>
  </si>
  <si>
    <t>-0,60*2,20 "okno"</t>
  </si>
  <si>
    <t>-1,20*2,10 "dveře"</t>
  </si>
  <si>
    <t>-0,80*2,02 "dveře"</t>
  </si>
  <si>
    <t>-1,90*2,10 "dveře"</t>
  </si>
  <si>
    <t>-2,60*2,20 "otvor"</t>
  </si>
  <si>
    <t>-1,90*2,10 "otvor"</t>
  </si>
  <si>
    <t>-1,45*1,85 "okno"</t>
  </si>
  <si>
    <t>-1,50*3,60 "okno"</t>
  </si>
  <si>
    <t>-2,50*3,60 "okno"</t>
  </si>
  <si>
    <t>-1,60*1,97 "dveře"</t>
  </si>
  <si>
    <t>-1,56*2,10 "otvor"</t>
  </si>
  <si>
    <t>612142001</t>
  </si>
  <si>
    <t>Potažení vnitřních stěn sklovláknitým pletivem vtlačeným do tenkovrstvé hmoty</t>
  </si>
  <si>
    <t>63695619</t>
  </si>
  <si>
    <t>-1019,33</t>
  </si>
  <si>
    <t>612326321</t>
  </si>
  <si>
    <t>Sanační omítka jednovrstvá vnitřních stěn nanášená strojně</t>
  </si>
  <si>
    <t>-908128117</t>
  </si>
  <si>
    <t>612328131</t>
  </si>
  <si>
    <t>Potažení vnitřních stěn sanačním štukem tloušťky do 3 mm</t>
  </si>
  <si>
    <t>1332886200</t>
  </si>
  <si>
    <t>612341321</t>
  </si>
  <si>
    <t>Sádrová nebo vápenosádrová omítka hladká jednovrstvá vnitřních stěn nanášená strojně</t>
  </si>
  <si>
    <t>1711332485</t>
  </si>
  <si>
    <t>612341391</t>
  </si>
  <si>
    <t>Příplatek k sádrové omítce vnitřních stěn za každých dalších 5 mm tloušťky strojně</t>
  </si>
  <si>
    <t>999124140</t>
  </si>
  <si>
    <t>619991021</t>
  </si>
  <si>
    <t>Oblepení rámů a keramických soklů lepící páskou</t>
  </si>
  <si>
    <t>127149607</t>
  </si>
  <si>
    <t>631311114</t>
  </si>
  <si>
    <t>Mazanina tl přes 50 do 80 mm z betonu prostého bez zvýšených nároků na prostředí tř. C 16/20</t>
  </si>
  <si>
    <t>-537912219</t>
  </si>
  <si>
    <t>642,27*0,08</t>
  </si>
  <si>
    <t>631319011</t>
  </si>
  <si>
    <t>Příplatek k mazanině tl přes 50 do 80 mm za přehlazení povrchu</t>
  </si>
  <si>
    <t>623727781</t>
  </si>
  <si>
    <t>51,157</t>
  </si>
  <si>
    <t>631319211</t>
  </si>
  <si>
    <t>Příplatek k mazaninám za přidání PP mikrovláken pro objemové vyztužení 0,9 kg/m3</t>
  </si>
  <si>
    <t>535410233</t>
  </si>
  <si>
    <t>53,157</t>
  </si>
  <si>
    <t>200</t>
  </si>
  <si>
    <t>632481213</t>
  </si>
  <si>
    <t>Separační vrstva z PE fólie</t>
  </si>
  <si>
    <t>-1692980942</t>
  </si>
  <si>
    <t>201</t>
  </si>
  <si>
    <t>634112112</t>
  </si>
  <si>
    <t>Obvodová dilatace podlahovým páskem z pěnového PE mezi stěnou a mazaninou nebo potěrem v 100 mm</t>
  </si>
  <si>
    <t>2111930661</t>
  </si>
  <si>
    <t>998</t>
  </si>
  <si>
    <t>Přesun hmot</t>
  </si>
  <si>
    <t>998011002</t>
  </si>
  <si>
    <t>Přesun hmot pro budovy zděné v přes 6 do 12 m</t>
  </si>
  <si>
    <t>-2071422313</t>
  </si>
  <si>
    <t>711111001</t>
  </si>
  <si>
    <t>Provedení izolace proti zemní vlhkosti vodorovné za studena nátěrem penetračním</t>
  </si>
  <si>
    <t>299666153</t>
  </si>
  <si>
    <t>11163150</t>
  </si>
  <si>
    <t>lak penetrační asfaltový</t>
  </si>
  <si>
    <t>766678782</t>
  </si>
  <si>
    <t>664,46*0,0003 'Přepočtené koeficientem množství</t>
  </si>
  <si>
    <t>711141559</t>
  </si>
  <si>
    <t>Provedení izolace proti zemní vlhkosti pásy přitavením vodorovné NAIP</t>
  </si>
  <si>
    <t>247392474</t>
  </si>
  <si>
    <t>62832001</t>
  </si>
  <si>
    <t>pás asfaltový natavitelný oxidovaný s vložkou ze skleněné rohože typu V60 s jemnozrnným minerálním posypem tl 3,5mm</t>
  </si>
  <si>
    <t>-613403370</t>
  </si>
  <si>
    <t>664,46*1,221 'Přepočtené koeficientem množství</t>
  </si>
  <si>
    <t>998711102</t>
  </si>
  <si>
    <t>Přesun hmot tonážní pro izolace proti vodě, vlhkosti a plynům v objektech v přes 6 do 12 m</t>
  </si>
  <si>
    <t>-231363735</t>
  </si>
  <si>
    <t>713121111</t>
  </si>
  <si>
    <t>Montáž izolace tepelné podlah volně kladenými rohožemi, pásy, dílci, deskami 1 vrstva</t>
  </si>
  <si>
    <t>-607277015</t>
  </si>
  <si>
    <t>199</t>
  </si>
  <si>
    <t>28372309</t>
  </si>
  <si>
    <t>deska EPS 100 pro konstrukce s běžným zatížením λ=0,037 tl 100mm</t>
  </si>
  <si>
    <t>532391878</t>
  </si>
  <si>
    <t>998713102</t>
  </si>
  <si>
    <t>Přesun hmot tonážní pro izolace tepelné v objektech v přes 6 do 12 m</t>
  </si>
  <si>
    <t>1401435177</t>
  </si>
  <si>
    <t>763431011</t>
  </si>
  <si>
    <t>Montáž minerálního podhledu s vyjímatelnými panely vel. do 0,36 m2 na zavěšený polozapuštěný rošt</t>
  </si>
  <si>
    <t>-985475061</t>
  </si>
  <si>
    <t>63126362R</t>
  </si>
  <si>
    <t>R 01 rastrové podhledy viz. specifikace povrchů</t>
  </si>
  <si>
    <t>1167639203</t>
  </si>
  <si>
    <t>1211,64*1,05 'Přepočtené koeficientem množství</t>
  </si>
  <si>
    <t>998763302</t>
  </si>
  <si>
    <t>Přesun hmot tonážní pro sádrokartonové konstrukce v objektech v přes 6 do 12 m</t>
  </si>
  <si>
    <t>1514843725</t>
  </si>
  <si>
    <t>Konstrukce truhlářské - zárubně pro dodatečnou montáž s finální povrchovou úpravou</t>
  </si>
  <si>
    <t>K520</t>
  </si>
  <si>
    <t>D01 - D+M dveře 900/1970 dle výpisu prvků vč. zárubně, kování a veškerých doplňků viz. tabulka dveří</t>
  </si>
  <si>
    <t>kpl</t>
  </si>
  <si>
    <t>-1691352221</t>
  </si>
  <si>
    <t>K521</t>
  </si>
  <si>
    <t>D02 - D+M dveře 800/1970 dle výpisu prvků vč. zárubně, kování a veškerých doplňků viz. tabulka dveří</t>
  </si>
  <si>
    <t>373883806</t>
  </si>
  <si>
    <t>K522</t>
  </si>
  <si>
    <t>D02a - D+M dveře 800/1970 dle výpisu prvků vč. zárubně, kování a veškerých doplňků viz. tabulka dveří</t>
  </si>
  <si>
    <t>-626045466</t>
  </si>
  <si>
    <t>K523</t>
  </si>
  <si>
    <t>D02b - D+M dveře 800/1970 dle výpisu prvků vč. zárubně, kování a veškerých doplňků viz. tabulka dveří</t>
  </si>
  <si>
    <t>-1263138104</t>
  </si>
  <si>
    <t>49</t>
  </si>
  <si>
    <t>K524</t>
  </si>
  <si>
    <t>D03 - D+M dveře 700/1970 dle výpisu prvků vč. zárubně, kování a veškerých doplňků viz. tabulka dveří</t>
  </si>
  <si>
    <t>963697919</t>
  </si>
  <si>
    <t>50</t>
  </si>
  <si>
    <t>K525</t>
  </si>
  <si>
    <t>D03a - D+M dveře 700/1970 dle výpisu prvků vč. zárubně, kování a veškerých doplňků viz. tabulka dveří</t>
  </si>
  <si>
    <t>-375664926</t>
  </si>
  <si>
    <t>51</t>
  </si>
  <si>
    <t>K526</t>
  </si>
  <si>
    <t>D04 - D+M dveře 1450/1970 dle výpisu prvků vč. zárubně, kování a veškerých doplňků viz. tabulka dveří</t>
  </si>
  <si>
    <t>-1999610849</t>
  </si>
  <si>
    <t>52</t>
  </si>
  <si>
    <t>K527</t>
  </si>
  <si>
    <t>D04a - D+M dveře 1450/1970 dle výpisu prvků vč. zárubně, kování a veškerých doplňků viz. tabulka dveří</t>
  </si>
  <si>
    <t>1273090158</t>
  </si>
  <si>
    <t>53</t>
  </si>
  <si>
    <t>K528</t>
  </si>
  <si>
    <t>D05 - D+M dveře 800/1970 dle výpisu prvků vč. zárubně, kování a veškerých doplňků</t>
  </si>
  <si>
    <t>440416661</t>
  </si>
  <si>
    <t>54</t>
  </si>
  <si>
    <t>K529</t>
  </si>
  <si>
    <t>D06 - D+M dveře 1400/2100 dle výpisu prvků vč. zárubně, kování a veškerých doplňků</t>
  </si>
  <si>
    <t>-105607787</t>
  </si>
  <si>
    <t>55</t>
  </si>
  <si>
    <t>K530</t>
  </si>
  <si>
    <t>D07 - D+M dveře 900/1970 dle výpisu prvků vč. zárubně, kování a veškerých doplňků</t>
  </si>
  <si>
    <t>-2099978968</t>
  </si>
  <si>
    <t>56</t>
  </si>
  <si>
    <t>K531</t>
  </si>
  <si>
    <t>D08 - D+M dveře 1100/1970 dle výpisu prvků vč. zárubně, kování a veškerých doplňků</t>
  </si>
  <si>
    <t>189540872</t>
  </si>
  <si>
    <t>57</t>
  </si>
  <si>
    <t>K532</t>
  </si>
  <si>
    <t>D09 - D+M dveře 800/1970 dle výpisu prvků vč. zárubně, kování a veškerých doplňků</t>
  </si>
  <si>
    <t>-2039835347</t>
  </si>
  <si>
    <t>58</t>
  </si>
  <si>
    <t>K533</t>
  </si>
  <si>
    <t>D10 - D+M dveře 900/1970 dle výpisu prvků vč. zárubně, kování a veškerých doplňků</t>
  </si>
  <si>
    <t>1074502781</t>
  </si>
  <si>
    <t>59</t>
  </si>
  <si>
    <t>K534</t>
  </si>
  <si>
    <t>D11 - D+M dveře 800/1970 dle výpisu prvků vč. zárubně, kování a veškerých doplňků</t>
  </si>
  <si>
    <t>-2114924275</t>
  </si>
  <si>
    <t>60</t>
  </si>
  <si>
    <t>K535</t>
  </si>
  <si>
    <t>D12 - D+M dveře 800/1970 dle výpisu prvků vč. zárubně, kování a veškerých doplňků</t>
  </si>
  <si>
    <t>739420597</t>
  </si>
  <si>
    <t>61</t>
  </si>
  <si>
    <t>K536</t>
  </si>
  <si>
    <t>D13 - D+M dveře 900/1970 dle výpisu prvků vč. zárubně, kování a veškerých doplňků</t>
  </si>
  <si>
    <t>692233064</t>
  </si>
  <si>
    <t>62</t>
  </si>
  <si>
    <t>K537</t>
  </si>
  <si>
    <t>D14 - D+M AL stěna 2850/2950 s automatickými posuvnými dveřmi 1350/2200 dle výpisu prvků</t>
  </si>
  <si>
    <t>-694922535</t>
  </si>
  <si>
    <t>63</t>
  </si>
  <si>
    <t>K538</t>
  </si>
  <si>
    <t>D15 - D+M AL stěna 1950/2350 s automatickými posuvnými dveřmi 1110/2200 dle výpisu prvků</t>
  </si>
  <si>
    <t>-833606916</t>
  </si>
  <si>
    <t>64</t>
  </si>
  <si>
    <t>K539</t>
  </si>
  <si>
    <t>D.1v1 - D+M dveře 900/1970 dle výpisu prvků vč. zárubně, kování a veškerých doplňků</t>
  </si>
  <si>
    <t>-1981469075</t>
  </si>
  <si>
    <t>65</t>
  </si>
  <si>
    <t>K540</t>
  </si>
  <si>
    <t>D.1v2 - D+M dveře 900/1970 dle výpisu prvků vč. zárubně, kování a veškerých doplňků</t>
  </si>
  <si>
    <t>15593249</t>
  </si>
  <si>
    <t>66</t>
  </si>
  <si>
    <t>K541</t>
  </si>
  <si>
    <t>D.1v3 - D+M dveře 900/1970 dle výpisu prvků vč. zárubně, kování a veškerých doplňků</t>
  </si>
  <si>
    <t>-1114286752</t>
  </si>
  <si>
    <t>67</t>
  </si>
  <si>
    <t>K542</t>
  </si>
  <si>
    <t>D.1v4 - D+M AL stěna 1800/2350 s automatickými posuvnými dveřmi 1100/2200 dle výpisu prvků</t>
  </si>
  <si>
    <t>837614830</t>
  </si>
  <si>
    <t>68</t>
  </si>
  <si>
    <t>K543</t>
  </si>
  <si>
    <t>D.11 - D+M dveře 1100/1970 dle výpisu prvků vč. zárubně, kování a veškerých doplňků</t>
  </si>
  <si>
    <t>-1950918229</t>
  </si>
  <si>
    <t>69</t>
  </si>
  <si>
    <t>K544</t>
  </si>
  <si>
    <t>D.11a - D+M dveře 1100/1970 dle výpisu prvků vč. zárubně, kování a veškerých doplňků</t>
  </si>
  <si>
    <t>2079651039</t>
  </si>
  <si>
    <t>70</t>
  </si>
  <si>
    <t>K545</t>
  </si>
  <si>
    <t>D.12 - D+M dveře 900/1970 dle výpisu prvků vč. zárubně, kování a veškerých doplňků</t>
  </si>
  <si>
    <t>-1013576672</t>
  </si>
  <si>
    <t>71</t>
  </si>
  <si>
    <t>K546</t>
  </si>
  <si>
    <t>D.12a - D+M dveře 900/1970 dle výpisu prvků vč. zárubně, kování a veškerých doplňků</t>
  </si>
  <si>
    <t>-85296533</t>
  </si>
  <si>
    <t>72</t>
  </si>
  <si>
    <t>K547</t>
  </si>
  <si>
    <t>D.13 - D+M dveře 800/1970 dle výpisu prvků vč. zárubně, kování a veškerých doplňků</t>
  </si>
  <si>
    <t>876003520</t>
  </si>
  <si>
    <t>73</t>
  </si>
  <si>
    <t>K548</t>
  </si>
  <si>
    <t>D.13k - D+M dveře 800/1970 dle výpisu prvků vč. zárubně, kování a veškerých doplňků</t>
  </si>
  <si>
    <t>1611586343</t>
  </si>
  <si>
    <t>74</t>
  </si>
  <si>
    <t>K549</t>
  </si>
  <si>
    <t>D.14 - D+M dveře 700/1970 dle výpisu prvků vč. zárubně, kování a veškerých doplňků</t>
  </si>
  <si>
    <t>-1182876900</t>
  </si>
  <si>
    <t>75</t>
  </si>
  <si>
    <t>K550</t>
  </si>
  <si>
    <t>D.14a - D+M dveře 700/1970 dle výpisu prvků vč. zárubně, kování a veškerých doplňků</t>
  </si>
  <si>
    <t>985551558</t>
  </si>
  <si>
    <t>76</t>
  </si>
  <si>
    <t>K551</t>
  </si>
  <si>
    <t>D.15 - D+M dveře do pouzdra 800/1970 dle výpisu prvků vč. pouzdra, kování a veškerých doplňků</t>
  </si>
  <si>
    <t>153494146</t>
  </si>
  <si>
    <t>77</t>
  </si>
  <si>
    <t>K552</t>
  </si>
  <si>
    <t>D.16 - D+M dveře posuvné 1000/1970 dle výpisu prvků vč. posuvu, kování a veškerých doplňků</t>
  </si>
  <si>
    <t>-2071876647</t>
  </si>
  <si>
    <t>78</t>
  </si>
  <si>
    <t>K553</t>
  </si>
  <si>
    <t>D.16a - D+M dveře posuvné 800/1970 dle výpisu prvků vč. posuvu, kování a veškerých doplňků</t>
  </si>
  <si>
    <t>-429852492</t>
  </si>
  <si>
    <t>79</t>
  </si>
  <si>
    <t>K554</t>
  </si>
  <si>
    <t>D.17 - D+M AL stěna 2850/3000 s automatickými posuvnými dveřmi 1350/2200 dle výpisu prvků</t>
  </si>
  <si>
    <t>1104622070</t>
  </si>
  <si>
    <t>194</t>
  </si>
  <si>
    <t>K554O01</t>
  </si>
  <si>
    <t>D.17a - D+M AL stěna 2850/3000 s automatickými posuvnými dveřmi 1350/2200 dle výpisu prvků</t>
  </si>
  <si>
    <t>-584101464</t>
  </si>
  <si>
    <t>80</t>
  </si>
  <si>
    <t>K555</t>
  </si>
  <si>
    <t>D.17b - D+M AL stěna 2850/3000 s automatickými posuvnými dveřmi 1350/2200 dle výpisu prvků</t>
  </si>
  <si>
    <t>-509852058</t>
  </si>
  <si>
    <t>81</t>
  </si>
  <si>
    <t>K556</t>
  </si>
  <si>
    <t>D.18 - D+M AL stěna 1580/3000 s automatickými posuvnými dveřmi 1100/2200 dle výpisu prvků</t>
  </si>
  <si>
    <t>712938489</t>
  </si>
  <si>
    <t>82</t>
  </si>
  <si>
    <t>K557</t>
  </si>
  <si>
    <t>D.18a - D+M AL stěna 2000/3000 s automatickými posuvnými dveřmi 1100/2200 dle výpisu prvků</t>
  </si>
  <si>
    <t>-2081096837</t>
  </si>
  <si>
    <t>83</t>
  </si>
  <si>
    <t>K558</t>
  </si>
  <si>
    <t>D.19 - D+M AL stěna 1300/2350 s automatickými posuvnými dveřmi 900/2200 dle výpisu prvků</t>
  </si>
  <si>
    <t>1554826001</t>
  </si>
  <si>
    <t>84</t>
  </si>
  <si>
    <t>K559</t>
  </si>
  <si>
    <t>D.19a - D+M AL stěna 1200/2350 s automatickými posuvnými dveřmi 1100/2200 dle výpisu prvků</t>
  </si>
  <si>
    <t>-392241124</t>
  </si>
  <si>
    <t>85</t>
  </si>
  <si>
    <t>K560</t>
  </si>
  <si>
    <t>D.110 - D+M AL stěna 3950/2200 s dveřmi 900/2150 dle výpisu prvků</t>
  </si>
  <si>
    <t>474430651</t>
  </si>
  <si>
    <t>86</t>
  </si>
  <si>
    <t>K561</t>
  </si>
  <si>
    <t>D.111 - D+M kovová stěna 1400/3750 dle výpisu prvků</t>
  </si>
  <si>
    <t>-1017002263</t>
  </si>
  <si>
    <t>87</t>
  </si>
  <si>
    <t>K562</t>
  </si>
  <si>
    <t>D.112 - D+M AL kovová stěna 1400/3750 dle výpisu prvků</t>
  </si>
  <si>
    <t>383600056</t>
  </si>
  <si>
    <t>88</t>
  </si>
  <si>
    <t>K563</t>
  </si>
  <si>
    <t>D.20 - D+M dveře 1100/1970 dle výpisu prvků vč. zárubně, kování a veškerých doplňků</t>
  </si>
  <si>
    <t>-1834052677</t>
  </si>
  <si>
    <t>89</t>
  </si>
  <si>
    <t>K564</t>
  </si>
  <si>
    <t>D.21 - D+M dveře 900/1970 dle výpisu prvků vč. zárubně, kování a veškerých doplňků</t>
  </si>
  <si>
    <t>-1977831733</t>
  </si>
  <si>
    <t>90</t>
  </si>
  <si>
    <t>K565</t>
  </si>
  <si>
    <t>D.22 - D+M dveře 800/1970 dle výpisu prvků vč. zárubně, kování a veškerých doplňků</t>
  </si>
  <si>
    <t>-522335168</t>
  </si>
  <si>
    <t>91</t>
  </si>
  <si>
    <t>K566</t>
  </si>
  <si>
    <t>D.23 - D+M dveře 700/1970 dle výpisu prvků vč. zárubně, kování a veškerých doplňků</t>
  </si>
  <si>
    <t>313052973</t>
  </si>
  <si>
    <t>92</t>
  </si>
  <si>
    <t>K567</t>
  </si>
  <si>
    <t>D.23a - D+M dveře 700/1970 dle výpisu prvků vč. zárubně, kování a veškerých doplňků</t>
  </si>
  <si>
    <t>617686471</t>
  </si>
  <si>
    <t>93</t>
  </si>
  <si>
    <t>K568</t>
  </si>
  <si>
    <t>D.24 - D+M AL stěna 3170/3000 s dveřmi 1100/2200 dle výpisu prvků</t>
  </si>
  <si>
    <t>2127187480</t>
  </si>
  <si>
    <t>94</t>
  </si>
  <si>
    <t>K569</t>
  </si>
  <si>
    <t>D.25 - D+M AL stěna 1300/2350 s automatickými posuvnými dveřmi 900/2200 dle výpisu prvků</t>
  </si>
  <si>
    <t>1256500228</t>
  </si>
  <si>
    <t>95</t>
  </si>
  <si>
    <t>K570</t>
  </si>
  <si>
    <t>D.26 - D+M dveře posuvné 800/1970 dle výpisu prvků vč. posuvu, kování a veškerých doplňků</t>
  </si>
  <si>
    <t>546082838</t>
  </si>
  <si>
    <t>96</t>
  </si>
  <si>
    <t>K571</t>
  </si>
  <si>
    <t>D.27 - D+M AL stěna 3050/3000 s automatickými posuvnými dveřmi 1350/2200 dle výpisu prvků</t>
  </si>
  <si>
    <t>-556712908</t>
  </si>
  <si>
    <t>97</t>
  </si>
  <si>
    <t>K572</t>
  </si>
  <si>
    <t>D.28 - D+M AL stěna 2000/3000 s automatickými posuvnými dveřmi 1100/2200 dle výpisu prvků</t>
  </si>
  <si>
    <t>-1484057123</t>
  </si>
  <si>
    <t>98</t>
  </si>
  <si>
    <t>K573</t>
  </si>
  <si>
    <t>D.29 - D+M kovová stěna 3750/1500 dle výpisu prvků</t>
  </si>
  <si>
    <t>1260645574</t>
  </si>
  <si>
    <t>99</t>
  </si>
  <si>
    <t>K574</t>
  </si>
  <si>
    <t>R.3 - D+M dveře 1600/1970 dle výpisu prvků</t>
  </si>
  <si>
    <t>-667476247</t>
  </si>
  <si>
    <t>100</t>
  </si>
  <si>
    <t>K671</t>
  </si>
  <si>
    <t>D+M kuchyňská linka, š.=0,6m, d.=3,0m, spodní skřínky, horní skřínky, kuchyňská deska 30,mm, vč. spotřebičů (dřez, baterie, samostatně stojící lednice, zabudovaná indukční deska)</t>
  </si>
  <si>
    <t>-1796061615</t>
  </si>
  <si>
    <t>101</t>
  </si>
  <si>
    <t>K672</t>
  </si>
  <si>
    <t>D+M kuchyňská linka, š.=0,6m, d.=2,4m, spodní skřínky, horní skřínky, kuchyňská deska 30,mm, vč. spotřebičů (dřez, baterie, samostatně stojící lednice)</t>
  </si>
  <si>
    <t>-1497767520</t>
  </si>
  <si>
    <t>102</t>
  </si>
  <si>
    <t>K673</t>
  </si>
  <si>
    <t>D+M kuchyňská linka, š.=0,6m, d.=1,7m, spodní skřínky, horní skřínky, kuchyňská deska 30,mm, vč. spotřebičů (dřez, baterie, samostatně stojící lednice)</t>
  </si>
  <si>
    <t>266410619</t>
  </si>
  <si>
    <t>103</t>
  </si>
  <si>
    <t>K674</t>
  </si>
  <si>
    <t>D+M kuchyňská linka, š.=0,6m, d.=1,4m, spodní skřínky, horní skřínky, kuchyňská deska 30,mm, vč. spotřebičů (dřez, baterie, samostatně stojící lednice)</t>
  </si>
  <si>
    <t>-1867786330</t>
  </si>
  <si>
    <t>104</t>
  </si>
  <si>
    <t>K675</t>
  </si>
  <si>
    <t>D+M kuchyňská linka, š.=0,6m, d.=1,25m, spodní skřínky, horní skřínky, kuchyňská deska 30,mm, vč. spotřebičů (dřez, baterie, samostatně stojící lednice)</t>
  </si>
  <si>
    <t>1422816783</t>
  </si>
  <si>
    <t>767</t>
  </si>
  <si>
    <t>Konstrukce zámečnické</t>
  </si>
  <si>
    <t>105</t>
  </si>
  <si>
    <t>767995111R1</t>
  </si>
  <si>
    <t>D+M ochranných prvků zdí - zábradlí</t>
  </si>
  <si>
    <t>1591332211</t>
  </si>
  <si>
    <t>8+24+22+23+7+20+50</t>
  </si>
  <si>
    <t>106</t>
  </si>
  <si>
    <t>767995111R2</t>
  </si>
  <si>
    <t>D+M ochranných prvků zdí - nárazníky</t>
  </si>
  <si>
    <t>-785250596</t>
  </si>
  <si>
    <t>P</t>
  </si>
  <si>
    <t xml:space="preserve">Poznámka k položce:_x000d_
šířka 150mm;_x000d_
tl. min. 2mm;_x000d_
ve výšce 300mm;_x000d_
</t>
  </si>
  <si>
    <t>107</t>
  </si>
  <si>
    <t>767995111R3</t>
  </si>
  <si>
    <t>D+M ochranných prvků zdí - rohy v. 1920</t>
  </si>
  <si>
    <t>ks</t>
  </si>
  <si>
    <t>512100635</t>
  </si>
  <si>
    <t>Poznámka k položce:_x000d_
jednotná výška 1920mm (zarovnáno s hranou zárubní, měřeno od podlahového soklu);_x000d_
v případě fixních prvků (úhel 90°) šířka min. 75mm;_x000d_
v případě jiného úhlu než 90° šířka min. 50mm;_x000d_
tl. min. 2mm;</t>
  </si>
  <si>
    <t>108</t>
  </si>
  <si>
    <t>K684</t>
  </si>
  <si>
    <t>D+M infosystem (dveřní popisové tabulky, tabulky běžných provozů, doplňkové piktogramy, fóliová grafika dveří, podlažní infotabule na schodištích, výtahová infotabule, podlažní stropní zavěšené směrovníky, Hlavní infotabule u vstupu) viz. spec. povrchů</t>
  </si>
  <si>
    <t>1077443471</t>
  </si>
  <si>
    <t xml:space="preserve">Poznámka k položce:_x000d_
Dveřní popisové tabulky:_x000d_
1 jmenovka – 0ks_x000d_
2 jmenovky – 0ks_x000d_
3 jmenovky – 0ks_x000d_
4 jmenovky –107ks_x000d_
_x000d_
Tabule běžných provozů – 10ks_x000d_
Doplňkové piktogramy – 18ks_x000d_
Foliová grafika dveří – 19ks_x000d_
Podlažní grafika na schodištích – 5ks_x000d_
Výtahová tabule – 1ks_x000d_
Podlažní stropní zavěšené směrovníky – 5ks_x000d_
Infotabule u vstupu – 1ks_x000d_
</t>
  </si>
  <si>
    <t>109</t>
  </si>
  <si>
    <t>K682</t>
  </si>
  <si>
    <t>D+M interiérové žaluzie - horizontální, manuální, celostínící</t>
  </si>
  <si>
    <t>-1223882172</t>
  </si>
  <si>
    <t>1,6*2,2*25</t>
  </si>
  <si>
    <t>3*2,2*1</t>
  </si>
  <si>
    <t>2,2*2,2*1</t>
  </si>
  <si>
    <t>1*1*1</t>
  </si>
  <si>
    <t>0,6*2,2*1</t>
  </si>
  <si>
    <t>1,6*2,2*11</t>
  </si>
  <si>
    <t>209</t>
  </si>
  <si>
    <t>K687b</t>
  </si>
  <si>
    <t xml:space="preserve">Repase stávajícího schodišťového madla - obroušení, nový nátěr,  doplnění chybějících částí</t>
  </si>
  <si>
    <t>mb</t>
  </si>
  <si>
    <t>-928693576</t>
  </si>
  <si>
    <t>Poznámka k položce:_x000d_
odstranění barvy, případná výsprava a nový nátěr</t>
  </si>
  <si>
    <t>110</t>
  </si>
  <si>
    <t>K687</t>
  </si>
  <si>
    <t>Repase stávajícího schodišťového zábradlí - obroušení, nový nátěr</t>
  </si>
  <si>
    <t>986162156</t>
  </si>
  <si>
    <t xml:space="preserve">Poznámka k položce:_x000d_
odstranění barvy z kovových částí zábradlí + 2x nový nátěr_x000d_
</t>
  </si>
  <si>
    <t>111</t>
  </si>
  <si>
    <t>KD02</t>
  </si>
  <si>
    <t>Podlahový kanál s odnímatelnám krytem š=200, hl=80, tl. materiálu min 4mm, pozink</t>
  </si>
  <si>
    <t>-123842314</t>
  </si>
  <si>
    <t>112</t>
  </si>
  <si>
    <t>998767202</t>
  </si>
  <si>
    <t>Přesun hmot procentní pro zámečnické konstrukce v objektech v přes 6 do 12 m</t>
  </si>
  <si>
    <t>%</t>
  </si>
  <si>
    <t>-993128529</t>
  </si>
  <si>
    <t>Podlahy z dlaždic - vč. veškerých detailů a prostupů</t>
  </si>
  <si>
    <t>113</t>
  </si>
  <si>
    <t>771121011</t>
  </si>
  <si>
    <t>Nátěr penetrační na podlahu</t>
  </si>
  <si>
    <t>-448318554</t>
  </si>
  <si>
    <t>114</t>
  </si>
  <si>
    <t>771151011</t>
  </si>
  <si>
    <t>Samonivelační stěrka podlah pevnosti 20 MPa tl 3 mm</t>
  </si>
  <si>
    <t>1449040982</t>
  </si>
  <si>
    <t>115</t>
  </si>
  <si>
    <t>771474112</t>
  </si>
  <si>
    <t>Montáž soklů z dlaždic keramických rovných lepených cementovým flexibilním lepidlem v přes 65 do 90 mm</t>
  </si>
  <si>
    <t>1280302783</t>
  </si>
  <si>
    <t>116</t>
  </si>
  <si>
    <t>59761160R</t>
  </si>
  <si>
    <t>DL 01 keramický sokl viz. specifikace povrchů</t>
  </si>
  <si>
    <t>575056358</t>
  </si>
  <si>
    <t>566,363636363636*1,1 'Přepočtené koeficientem množství</t>
  </si>
  <si>
    <t>117</t>
  </si>
  <si>
    <t>771574416</t>
  </si>
  <si>
    <t>Montáž podlah keramických hladkých lepených cementovým flexibilním lepidlem přes 9 do 12 ks/m2</t>
  </si>
  <si>
    <t>2046249070</t>
  </si>
  <si>
    <t>118</t>
  </si>
  <si>
    <t>59761184R</t>
  </si>
  <si>
    <t>DL 01 keramická dlažba viz. specifikace povrchů</t>
  </si>
  <si>
    <t>-1015924179</t>
  </si>
  <si>
    <t>329,090909090909*1,1 'Přepočtené koeficientem množství</t>
  </si>
  <si>
    <t>119</t>
  </si>
  <si>
    <t>771591112</t>
  </si>
  <si>
    <t>Izolace pod dlažbu nátěrem nebo stěrkou ve dvou vrstvách</t>
  </si>
  <si>
    <t>1990953032</t>
  </si>
  <si>
    <t>120</t>
  </si>
  <si>
    <t>771591115</t>
  </si>
  <si>
    <t>Podlahy spárování silikonem</t>
  </si>
  <si>
    <t>253685057</t>
  </si>
  <si>
    <t>121</t>
  </si>
  <si>
    <t>771592011</t>
  </si>
  <si>
    <t>Čištění vnitřních ploch podlah nebo schodišť po položení dlažby chemickými prostředky</t>
  </si>
  <si>
    <t>466067001</t>
  </si>
  <si>
    <t>122</t>
  </si>
  <si>
    <t>998771102</t>
  </si>
  <si>
    <t>Přesun hmot tonážní pro podlahy z dlaždic v objektech v přes 6 do 12 m</t>
  </si>
  <si>
    <t>988780457</t>
  </si>
  <si>
    <t>123</t>
  </si>
  <si>
    <t>776111115</t>
  </si>
  <si>
    <t>Broušení podkladu povlakových podlah před litím stěrky</t>
  </si>
  <si>
    <t>-1947724335</t>
  </si>
  <si>
    <t>124</t>
  </si>
  <si>
    <t>776111311</t>
  </si>
  <si>
    <t>Vysátí podkladu povlakových podlah</t>
  </si>
  <si>
    <t>1645615989</t>
  </si>
  <si>
    <t>125</t>
  </si>
  <si>
    <t>776121112</t>
  </si>
  <si>
    <t>Vodou ředitelná penetrace savého podkladu povlakových podlah</t>
  </si>
  <si>
    <t>-610252874</t>
  </si>
  <si>
    <t>126</t>
  </si>
  <si>
    <t>776141111</t>
  </si>
  <si>
    <t>Stěrka podlahová nivelační pro vyrovnání podkladu povlakových podlah pevnosti 20 MPa tl do 3 mm</t>
  </si>
  <si>
    <t>-684755478</t>
  </si>
  <si>
    <t>127</t>
  </si>
  <si>
    <t>776221111</t>
  </si>
  <si>
    <t>Lepení pásů z PVC standardním lepidlem</t>
  </si>
  <si>
    <t>1748153040</t>
  </si>
  <si>
    <t>128</t>
  </si>
  <si>
    <t>28412285R</t>
  </si>
  <si>
    <t>V 01 povlakové krytina viz. specifikace povrchů</t>
  </si>
  <si>
    <t>-290440714</t>
  </si>
  <si>
    <t>1225,45454545455*1,1 'Přepočtené koeficientem množství</t>
  </si>
  <si>
    <t>129</t>
  </si>
  <si>
    <t>28412284R</t>
  </si>
  <si>
    <t>V 02 povlakové krytina el. vodivá viz. specifikace povrchů</t>
  </si>
  <si>
    <t>-62314046</t>
  </si>
  <si>
    <t>53*1,1 'Přepočtené koeficientem množství</t>
  </si>
  <si>
    <t>130</t>
  </si>
  <si>
    <t>776223111</t>
  </si>
  <si>
    <t>Spoj povlakových podlahovin z PVC svařováním za tepla</t>
  </si>
  <si>
    <t>-1238783228</t>
  </si>
  <si>
    <t>1437,357/0,5</t>
  </si>
  <si>
    <t>131</t>
  </si>
  <si>
    <t>776411111</t>
  </si>
  <si>
    <t>Montáž obvodových soklíků výšky do 80 mm</t>
  </si>
  <si>
    <t>-1402342887</t>
  </si>
  <si>
    <t>132</t>
  </si>
  <si>
    <t>28411007R</t>
  </si>
  <si>
    <t>V 01 sokl z povlakové krytiny do 100mm s fabionem R=30mm, rohy systémová PVC, viz. specifikace povrchů</t>
  </si>
  <si>
    <t>37456119</t>
  </si>
  <si>
    <t>1277,72*1,02 'Přepočtené koeficientem množství</t>
  </si>
  <si>
    <t>133</t>
  </si>
  <si>
    <t>776991121</t>
  </si>
  <si>
    <t>Základní čištění nově položených podlahovin vysátím a setřením vlhkým mopem</t>
  </si>
  <si>
    <t>-1630458516</t>
  </si>
  <si>
    <t>134</t>
  </si>
  <si>
    <t>998776102</t>
  </si>
  <si>
    <t>Přesun hmot tonážní pro podlahy povlakové v objektech v přes 6 do 12 m</t>
  </si>
  <si>
    <t>-1435933558</t>
  </si>
  <si>
    <t>Dokončovací práce - obklady vč. veškerých detailů a prostupů</t>
  </si>
  <si>
    <t>135</t>
  </si>
  <si>
    <t>781121011</t>
  </si>
  <si>
    <t>Nátěr penetrační na stěnu</t>
  </si>
  <si>
    <t>-329564928</t>
  </si>
  <si>
    <t>136</t>
  </si>
  <si>
    <t>781131112</t>
  </si>
  <si>
    <t>Izolace pod obklad nátěrem nebo stěrkou ve dvou vrstvách</t>
  </si>
  <si>
    <t>863170960</t>
  </si>
  <si>
    <t>137</t>
  </si>
  <si>
    <t>781469191</t>
  </si>
  <si>
    <t>Příplatek k montáži obkladů vnitřních z čediče za plochu do 10 m2</t>
  </si>
  <si>
    <t>68105289</t>
  </si>
  <si>
    <t>138</t>
  </si>
  <si>
    <t>781474115</t>
  </si>
  <si>
    <t>Montáž obkladů vnitřních keramických hladkých přes 22 do 25 ks/m2 lepených flexibilním lepidlem</t>
  </si>
  <si>
    <t>-968528449</t>
  </si>
  <si>
    <t>139</t>
  </si>
  <si>
    <t>59761039R</t>
  </si>
  <si>
    <t>O 01 keramický obklad viz. specifikace povrchů</t>
  </si>
  <si>
    <t>578658242</t>
  </si>
  <si>
    <t>1160*1,1 'Přepočtené koeficientem množství</t>
  </si>
  <si>
    <t>140</t>
  </si>
  <si>
    <t>781492211</t>
  </si>
  <si>
    <t>Montáž profilů rohových lepených flexibilním cementovým lepidlem</t>
  </si>
  <si>
    <t>516334112</t>
  </si>
  <si>
    <t>141</t>
  </si>
  <si>
    <t>19416010R</t>
  </si>
  <si>
    <t>O 01 lišta ukončovací viz. specifikace povrchů</t>
  </si>
  <si>
    <t>2146288739</t>
  </si>
  <si>
    <t>250*1,05 'Přepočtené koeficientem množství</t>
  </si>
  <si>
    <t>142</t>
  </si>
  <si>
    <t>781492251</t>
  </si>
  <si>
    <t>Montáž profilů ukončovacích lepených flexibilním cementovým lepidlem</t>
  </si>
  <si>
    <t>-327757554</t>
  </si>
  <si>
    <t>143</t>
  </si>
  <si>
    <t>-760771523</t>
  </si>
  <si>
    <t>200*1,05 'Přepočtené koeficientem množství</t>
  </si>
  <si>
    <t>144</t>
  </si>
  <si>
    <t>781495115</t>
  </si>
  <si>
    <t>Spárování vnitřních obkladů silikonem</t>
  </si>
  <si>
    <t>-1899385463</t>
  </si>
  <si>
    <t>145</t>
  </si>
  <si>
    <t>998781102</t>
  </si>
  <si>
    <t>Přesun hmot tonážní pro obklady keramické v objektech v přes 6 do 12 m</t>
  </si>
  <si>
    <t>-1603697860</t>
  </si>
  <si>
    <t>784</t>
  </si>
  <si>
    <t>Dokončovací práce - malby a tapety</t>
  </si>
  <si>
    <t>146</t>
  </si>
  <si>
    <t>784111001</t>
  </si>
  <si>
    <t>Oprášení (ometení ) podkladu v místnostech v do 3,80 m</t>
  </si>
  <si>
    <t>-562996278</t>
  </si>
  <si>
    <t>147</t>
  </si>
  <si>
    <t>784181101</t>
  </si>
  <si>
    <t>Základní akrylátová jednonásobná bezbarvá penetrace podkladu v místnostech v do 3,80 m</t>
  </si>
  <si>
    <t>-1269100959</t>
  </si>
  <si>
    <t>148</t>
  </si>
  <si>
    <t>784191001</t>
  </si>
  <si>
    <t>Čištění vnitřních ploch oken nebo balkonových dveří jednoduchých po provedení malířských prací</t>
  </si>
  <si>
    <t>1375875267</t>
  </si>
  <si>
    <t>1,40*1,00 "okno"</t>
  </si>
  <si>
    <t>1,40*0,60 "okno"</t>
  </si>
  <si>
    <t>0,60*0,90 "okno"</t>
  </si>
  <si>
    <t>1,20*0,90 "okno"</t>
  </si>
  <si>
    <t>1,60*0,85 "okno"</t>
  </si>
  <si>
    <t>3,00*1,00 "okno"</t>
  </si>
  <si>
    <t>0,65*1,00 "okno"</t>
  </si>
  <si>
    <t>1,60*2,20 "okno"</t>
  </si>
  <si>
    <t>2,20*2,20 "okno"</t>
  </si>
  <si>
    <t>0,60*1,70 "okno"</t>
  </si>
  <si>
    <t>3,00*2,20 "okno"</t>
  </si>
  <si>
    <t>1,50*1,85 "okno"</t>
  </si>
  <si>
    <t>3,70*3,60 "okno"</t>
  </si>
  <si>
    <t>3,75*3,60 "okno"</t>
  </si>
  <si>
    <t>2,60*3,60 "okno"</t>
  </si>
  <si>
    <t>1,60*3,60 "okno"</t>
  </si>
  <si>
    <t>4,30*2,20 "okno"</t>
  </si>
  <si>
    <t>1,00*1,00 "okno"</t>
  </si>
  <si>
    <t>0,60*2,20 "okno"</t>
  </si>
  <si>
    <t>1,20*1,70 "okno"</t>
  </si>
  <si>
    <t>1,45*1,85 "okno"</t>
  </si>
  <si>
    <t>1,50*3,60 "okno"</t>
  </si>
  <si>
    <t>2,50*3,60 "okno"</t>
  </si>
  <si>
    <t>149</t>
  </si>
  <si>
    <t>784191007</t>
  </si>
  <si>
    <t>Čištění vnitřních ploch podlah po provedení malířských prací</t>
  </si>
  <si>
    <t>-259989877</t>
  </si>
  <si>
    <t>150</t>
  </si>
  <si>
    <t>784211101R</t>
  </si>
  <si>
    <t>Dvojnásobné bílé malby N1-N5</t>
  </si>
  <si>
    <t>-1464862262</t>
  </si>
  <si>
    <t>151</t>
  </si>
  <si>
    <t>784321031R</t>
  </si>
  <si>
    <t>Příplatek za pigmentaci a styk 2odstínů barvy</t>
  </si>
  <si>
    <t>-756589352</t>
  </si>
  <si>
    <t>1611,225*0,4</t>
  </si>
  <si>
    <t xml:space="preserve">40% ploch </t>
  </si>
  <si>
    <t>OST</t>
  </si>
  <si>
    <t>Ostatní</t>
  </si>
  <si>
    <t>152</t>
  </si>
  <si>
    <t>K475</t>
  </si>
  <si>
    <t>Stavební přípomoce - Zdravotně technické instalace (např. drážky, prostupy, zahazování drážek)</t>
  </si>
  <si>
    <t>-554272103</t>
  </si>
  <si>
    <t>153</t>
  </si>
  <si>
    <t>K476</t>
  </si>
  <si>
    <t>Stavební přípomoce - Ústřední vytápění (např. drážky, prostupy, zahazování drážek)</t>
  </si>
  <si>
    <t>-637150289</t>
  </si>
  <si>
    <t>154</t>
  </si>
  <si>
    <t>K477</t>
  </si>
  <si>
    <t>Stavební přípomoce - Vzduchotechnika (např. drážky, prostupy, zahazování drážek)</t>
  </si>
  <si>
    <t>-1078806106</t>
  </si>
  <si>
    <t>155</t>
  </si>
  <si>
    <t>K478</t>
  </si>
  <si>
    <t>Stavební přípomoce - Silnoproud (např. drážky, prostupy, zahazování drážek)</t>
  </si>
  <si>
    <t>-1760940762</t>
  </si>
  <si>
    <t>156</t>
  </si>
  <si>
    <t>K479</t>
  </si>
  <si>
    <t>Stavební přípomoce - Elektronické komunikace (např. drážky, prostupy, zahazování drážek)</t>
  </si>
  <si>
    <t>-1049006899</t>
  </si>
  <si>
    <t>157</t>
  </si>
  <si>
    <t>K480</t>
  </si>
  <si>
    <t>Stavební přípomoce - Měření a regulace (např. drážky, prostupy, zahazování drážek)</t>
  </si>
  <si>
    <t>1366469925</t>
  </si>
  <si>
    <t>158</t>
  </si>
  <si>
    <t>K481</t>
  </si>
  <si>
    <t>Stavební přípomoce - Systémy technické ochrany (např. drážky, prostupy, zahazování drážek)</t>
  </si>
  <si>
    <t>1187947818</t>
  </si>
  <si>
    <t>159</t>
  </si>
  <si>
    <t>K482</t>
  </si>
  <si>
    <t>Stavební přípomoce - Medicinální plyny (např. drážky, prostupy, zahazování drážek)</t>
  </si>
  <si>
    <t>-1265322837</t>
  </si>
  <si>
    <t>160</t>
  </si>
  <si>
    <t>K483</t>
  </si>
  <si>
    <t>Stavební přípomoce - Výtahy (např. drážky, prostupy, zahazování drážek)</t>
  </si>
  <si>
    <t>-701851886</t>
  </si>
  <si>
    <t>161</t>
  </si>
  <si>
    <t>K484</t>
  </si>
  <si>
    <t>Protipožární prostupy, ucpávky - Zdravotně technické instalace</t>
  </si>
  <si>
    <t>-754462178</t>
  </si>
  <si>
    <t>162</t>
  </si>
  <si>
    <t>K485</t>
  </si>
  <si>
    <t>Protipožární prostupy, ucpávky - Ústřední vytápění</t>
  </si>
  <si>
    <t>1031844449</t>
  </si>
  <si>
    <t>163</t>
  </si>
  <si>
    <t>K486</t>
  </si>
  <si>
    <t>Protipožární prostupy, ucpávky - Vzduchotechnika</t>
  </si>
  <si>
    <t>-901704741</t>
  </si>
  <si>
    <t>164</t>
  </si>
  <si>
    <t>K487</t>
  </si>
  <si>
    <t>Protipožární prostupy, ucpávky - Silnoproud</t>
  </si>
  <si>
    <t>-105837041</t>
  </si>
  <si>
    <t>165</t>
  </si>
  <si>
    <t>K488</t>
  </si>
  <si>
    <t>Protipožární prostupy, ucpávky - Elektronické komunikace</t>
  </si>
  <si>
    <t>-1229002466</t>
  </si>
  <si>
    <t>166</t>
  </si>
  <si>
    <t>K489</t>
  </si>
  <si>
    <t>Protipožární prostupy, ucpávky - Měření a regulace</t>
  </si>
  <si>
    <t>-936337279</t>
  </si>
  <si>
    <t>167</t>
  </si>
  <si>
    <t>K490</t>
  </si>
  <si>
    <t>Protipožární prostupy, ucpávky - Systémy technické ochrany</t>
  </si>
  <si>
    <t>962523814</t>
  </si>
  <si>
    <t>168</t>
  </si>
  <si>
    <t>K491</t>
  </si>
  <si>
    <t>Protipožární prostupy, ucpávky - Medicinální plyny</t>
  </si>
  <si>
    <t>-85211820</t>
  </si>
  <si>
    <t>169</t>
  </si>
  <si>
    <t>K492</t>
  </si>
  <si>
    <t>Protipožární prostupy, ucpávky - Výtahy</t>
  </si>
  <si>
    <t>1666410705</t>
  </si>
  <si>
    <t>170</t>
  </si>
  <si>
    <t>K493</t>
  </si>
  <si>
    <t>Tlakové zkoušky ZTI, UT</t>
  </si>
  <si>
    <t>-197232389</t>
  </si>
  <si>
    <t>171</t>
  </si>
  <si>
    <t>K494</t>
  </si>
  <si>
    <t>Zkoušky těsnosti ZTI, UT</t>
  </si>
  <si>
    <t>1745762521</t>
  </si>
  <si>
    <t>172</t>
  </si>
  <si>
    <t>K495</t>
  </si>
  <si>
    <t>Topné zkoušky UT</t>
  </si>
  <si>
    <t>1211335031</t>
  </si>
  <si>
    <t>173</t>
  </si>
  <si>
    <t>K496</t>
  </si>
  <si>
    <t>Rozbor vody</t>
  </si>
  <si>
    <t>1976345770</t>
  </si>
  <si>
    <t>174</t>
  </si>
  <si>
    <t>K497</t>
  </si>
  <si>
    <t>Likvidace odpadů po TZB</t>
  </si>
  <si>
    <t>-1039416877</t>
  </si>
  <si>
    <t>175</t>
  </si>
  <si>
    <t>K498</t>
  </si>
  <si>
    <t>Doprava a vnitrostaveništní přesuny pro TZB</t>
  </si>
  <si>
    <t>324297777</t>
  </si>
  <si>
    <t>176</t>
  </si>
  <si>
    <t>K499</t>
  </si>
  <si>
    <t>Seřízení, zaregulování, a uvedení do provozu VZT, MaR, ZTI</t>
  </si>
  <si>
    <t>-17065576</t>
  </si>
  <si>
    <t>177</t>
  </si>
  <si>
    <t>Pol64</t>
  </si>
  <si>
    <t>Zaškolení obsluhy</t>
  </si>
  <si>
    <t>-521256912</t>
  </si>
  <si>
    <t>178</t>
  </si>
  <si>
    <t>K500</t>
  </si>
  <si>
    <t>Dokumentace skutečného provedení stavby (2x papírové podoba, 1x elektronická podoba) vč. TZB</t>
  </si>
  <si>
    <t>1872716992</t>
  </si>
  <si>
    <t>179</t>
  </si>
  <si>
    <t>K505</t>
  </si>
  <si>
    <t>Návod na užívání a údržbu objektu</t>
  </si>
  <si>
    <t>-1132641390</t>
  </si>
  <si>
    <t>180</t>
  </si>
  <si>
    <t>K501</t>
  </si>
  <si>
    <t>Výrobní a dílenská dokumentace vč. TZB</t>
  </si>
  <si>
    <t>-1587965342</t>
  </si>
  <si>
    <t>181</t>
  </si>
  <si>
    <t>K506</t>
  </si>
  <si>
    <t>Vzorkování</t>
  </si>
  <si>
    <t>1704249893</t>
  </si>
  <si>
    <t>182</t>
  </si>
  <si>
    <t>K502</t>
  </si>
  <si>
    <t>Revize elektroinstalací silnoproudých</t>
  </si>
  <si>
    <t>-279278642</t>
  </si>
  <si>
    <t>183</t>
  </si>
  <si>
    <t>K503</t>
  </si>
  <si>
    <t>Revize hromosvodu a zemnění - PŘED ODKOPÁNÍM OBJEKTU</t>
  </si>
  <si>
    <t>286659525</t>
  </si>
  <si>
    <t>184</t>
  </si>
  <si>
    <t>K517</t>
  </si>
  <si>
    <t>Revize, zkoušky a měření elektronických komunikací vč. protokolů</t>
  </si>
  <si>
    <t>-304098659</t>
  </si>
  <si>
    <t>185</t>
  </si>
  <si>
    <t>K507</t>
  </si>
  <si>
    <t>Úklid průběžný</t>
  </si>
  <si>
    <t>-326149858</t>
  </si>
  <si>
    <t>258,93+761,34+642,27</t>
  </si>
  <si>
    <t>186</t>
  </si>
  <si>
    <t>K508</t>
  </si>
  <si>
    <t>Úklid závěrečný před předáním díla objednateli</t>
  </si>
  <si>
    <t>-1009645168</t>
  </si>
  <si>
    <t>187</t>
  </si>
  <si>
    <t>K509</t>
  </si>
  <si>
    <t>Koordinace řemesel</t>
  </si>
  <si>
    <t>1209824036</t>
  </si>
  <si>
    <t>188</t>
  </si>
  <si>
    <t>K512</t>
  </si>
  <si>
    <t>Funkční zkouška objektu vč. zprovoznění a přenastavení nově instalovaných prvků v rámci celoareálové konfigurace</t>
  </si>
  <si>
    <t>834768952</t>
  </si>
  <si>
    <t>189</t>
  </si>
  <si>
    <t>K513</t>
  </si>
  <si>
    <t>Kontrola stavby ze strany odborných orgánů vč. TIČR a vč. výstupních protokolů a stanovisek</t>
  </si>
  <si>
    <t>2048077064</t>
  </si>
  <si>
    <t>190</t>
  </si>
  <si>
    <t>K515</t>
  </si>
  <si>
    <t>Ekologické třídění odpadů</t>
  </si>
  <si>
    <t>-588521432</t>
  </si>
  <si>
    <t>191</t>
  </si>
  <si>
    <t>K516</t>
  </si>
  <si>
    <t>Odpadové hospodářství vč. kontrolního hlášení ke stavbě</t>
  </si>
  <si>
    <t>-517908752</t>
  </si>
  <si>
    <t>192</t>
  </si>
  <si>
    <t>K472</t>
  </si>
  <si>
    <t>Zajištění provizorního chodu CT po dobu realizace stavby</t>
  </si>
  <si>
    <t>…</t>
  </si>
  <si>
    <t>203458656</t>
  </si>
  <si>
    <t>193</t>
  </si>
  <si>
    <t>K518</t>
  </si>
  <si>
    <t>Zajištění provizorního řipojení vody, kanalizace a elektro pro zajištění chodu objektu</t>
  </si>
  <si>
    <t>-1720023858</t>
  </si>
  <si>
    <t>I.1.2 - Technika prostředí staveb</t>
  </si>
  <si>
    <t>I.1.2.2 - Zdravotně technické instalace</t>
  </si>
  <si>
    <t>D1 - Zdravotně technické instalace</t>
  </si>
  <si>
    <t xml:space="preserve">    D2 - Vodovod</t>
  </si>
  <si>
    <t xml:space="preserve">    D3 - Kanalizace</t>
  </si>
  <si>
    <t xml:space="preserve">    D4 - Zařizovací předměty</t>
  </si>
  <si>
    <t>D1</t>
  </si>
  <si>
    <t>D2</t>
  </si>
  <si>
    <t>Vodovod</t>
  </si>
  <si>
    <t>Pol93</t>
  </si>
  <si>
    <t>Potrubí PP-RCT vč. tvarovek a kotvícího mat. - D20</t>
  </si>
  <si>
    <t>Pol94</t>
  </si>
  <si>
    <t>Potrubí PP-RCT vč. tvarovek a kotvícího mat. - D25</t>
  </si>
  <si>
    <t>Pol95</t>
  </si>
  <si>
    <t>Potrubí PP-RCT vč. tvarovek a kotvícího mat. - D32</t>
  </si>
  <si>
    <t>Pol96</t>
  </si>
  <si>
    <t>Potrubí PP-RCT vč. tvarovek a kotvícího mat. - D40</t>
  </si>
  <si>
    <t>Pol97</t>
  </si>
  <si>
    <t>Potrubí PP-RCT vč. tvarovek a kotvícího mat. - D50</t>
  </si>
  <si>
    <t>Pol98</t>
  </si>
  <si>
    <t>Potrubí PP-RCT vč. tvarovek a kotvícího mat. - D63</t>
  </si>
  <si>
    <t>Pol99</t>
  </si>
  <si>
    <t>Potrubí PP-RCT vč. tvarovek a kotvícího mat. - D75</t>
  </si>
  <si>
    <t>Pol100</t>
  </si>
  <si>
    <t>Potrubí pozinkovaná ocel vč. tvarovek a kotvícího mat. - DN25</t>
  </si>
  <si>
    <t>Pol101</t>
  </si>
  <si>
    <t>Potrubí pozinkovaná ocel vč. tvarovek a kotvícího mat. - DN32</t>
  </si>
  <si>
    <t>Pol102</t>
  </si>
  <si>
    <t>Potrubí pozinkovaná ocel vč. tvarovek a kotvícího mat. - DN40</t>
  </si>
  <si>
    <t>Pol103</t>
  </si>
  <si>
    <t>Tepelná izolace potrubí SV - polyethylenová (např. Tubolit DG) tl. 9 mm pro D20</t>
  </si>
  <si>
    <t>Pol104</t>
  </si>
  <si>
    <t>Tepelná izolace potrubí SV - polyethylenová (např. Tubolit DG) tl. 9 mm pro D25</t>
  </si>
  <si>
    <t>Pol105</t>
  </si>
  <si>
    <t>Tepelná izolace potrubí SV - minerální s hliníkovou fólií (např. Rockwool 800) tl. 20 mm pro D20</t>
  </si>
  <si>
    <t>Pol106</t>
  </si>
  <si>
    <t>Tepelná izolace potrubí SV - minerální s hliníkovou fólií (např. Rockwool 800) tl. 20 mm pro D25</t>
  </si>
  <si>
    <t>Pol107</t>
  </si>
  <si>
    <t>Tepelná izolace potrubí SV - minerální s hliníkovou fólií (např. Rockwool 800) tl. 20 mm pro D32</t>
  </si>
  <si>
    <t>Pol108</t>
  </si>
  <si>
    <t>Tepelná izolace potrubí SV - minerální s hliníkovou fólií (např. Rockwool 800) tl. 20 mm pro D40</t>
  </si>
  <si>
    <t>Pol109</t>
  </si>
  <si>
    <t>Tepelná izolace potrubí SV - minerální s hliníkovou fólií (např. Rockwool 800) tl. 20 mm pro D50</t>
  </si>
  <si>
    <t>Pol110</t>
  </si>
  <si>
    <t>Tepelná izolace potrubí SV - minerální s hliníkovou fólií (např. Rockwool 800) tl. 20 mm pro D63</t>
  </si>
  <si>
    <t>Pol111</t>
  </si>
  <si>
    <t>Tepelná izolace potrubí SV - minerální s hliníkovou fólií (např. Rockwool 800) tl. 20 mm pro D75</t>
  </si>
  <si>
    <t>Pol112</t>
  </si>
  <si>
    <t>Tepelná izolace potrubí TV - polyethylenová (např. Tubolit DG) tl. 25 mm pro D20</t>
  </si>
  <si>
    <t>Pol113</t>
  </si>
  <si>
    <t>Tepelná izolace potrubí TV - polyethylenová (např. Tubolit DG) tl. 25 mm pro D25</t>
  </si>
  <si>
    <t>Pol114</t>
  </si>
  <si>
    <t>Tepelná izolace potrubí TV a CIR - minerální s hliníkovou fólií (např. Rockwool 800) tl. 30 mm pro D20</t>
  </si>
  <si>
    <t>Pol115</t>
  </si>
  <si>
    <t>Tepelná izolace potrubí TV a CIR - minerální s hliníkovou fólií (např. Rockwool 800) tl. 30 mm pro D25</t>
  </si>
  <si>
    <t>Pol116</t>
  </si>
  <si>
    <t>Tepelná izolace potrubí TV a CIR - minerální s hliníkovou fólií (např. Rockwool 800) tl. 30 mm pro D32</t>
  </si>
  <si>
    <t>Pol117</t>
  </si>
  <si>
    <t>Tepelná izolace potrubí TV a CIR - minerální s hliníkovou fólií (např. Rockwool 800) tl. 40 mm pro D40</t>
  </si>
  <si>
    <t>Pol118</t>
  </si>
  <si>
    <t>Tepelná izolace potrubí TV a CIR - minerální s hliníkovou fólií (např. Rockwool 800) tl. 40 mm pro D50</t>
  </si>
  <si>
    <t>Pol119</t>
  </si>
  <si>
    <t>Tepelná izolace potrubí TV a CIR - minerální s hliníkovou fólií (např. Rockwool 800) tl. 40 mm pro D63</t>
  </si>
  <si>
    <t>Pol120</t>
  </si>
  <si>
    <t>Tepelná izolace potrubí požární vody - polyethylenová (např. Tubolit DG) tl. 5 mm pro DN25</t>
  </si>
  <si>
    <t>Pol121</t>
  </si>
  <si>
    <t>Tepelná izolace potrubí požární vody - polyethylenová (např. Tubolit DG) tl. 5 mm pro DN32</t>
  </si>
  <si>
    <t>Pol122</t>
  </si>
  <si>
    <t>Tepelná izolace potrubí požární vody - polyethylenová (např. Tubolit DG) tl. 5 mm pro DN40</t>
  </si>
  <si>
    <t>Pol123</t>
  </si>
  <si>
    <t>Rohový ventil 1/2" / 3/8" - umyvadlo, dřez a bidet</t>
  </si>
  <si>
    <t>Pol124</t>
  </si>
  <si>
    <t>Kulový kohout KK15</t>
  </si>
  <si>
    <t>Pol125</t>
  </si>
  <si>
    <t>Kulový kohout KK15 s vypouštěním</t>
  </si>
  <si>
    <t>Pol126</t>
  </si>
  <si>
    <t>Kulový kohout KK25</t>
  </si>
  <si>
    <t>Pol127</t>
  </si>
  <si>
    <t>Kulový kohout KK32</t>
  </si>
  <si>
    <t>Pol128</t>
  </si>
  <si>
    <t>Kulový kohout KK40</t>
  </si>
  <si>
    <t>Pol129</t>
  </si>
  <si>
    <t>Kulový kohout KK40 s vypouštěním</t>
  </si>
  <si>
    <t>Pol130</t>
  </si>
  <si>
    <t>Kulový kohout KK50</t>
  </si>
  <si>
    <t>Pol131</t>
  </si>
  <si>
    <t>Kulový kohout KK50 s vypouštěním</t>
  </si>
  <si>
    <t>Pol132</t>
  </si>
  <si>
    <t>Termostatický vyvažovací cirkulační ventil DN15 - pro cirkulaci TV</t>
  </si>
  <si>
    <t>Pol133</t>
  </si>
  <si>
    <t>Zpětná klapka DN40 - pro požární vodovod</t>
  </si>
  <si>
    <t>Pol134</t>
  </si>
  <si>
    <t>Zpětná klapka závitová DN50 - vodoměrná sestava</t>
  </si>
  <si>
    <t>Pol135</t>
  </si>
  <si>
    <t>Fitr závitový DN50 - vodoměrná sestava</t>
  </si>
  <si>
    <t>Pol136</t>
  </si>
  <si>
    <t>Vodoměr na SV Qn25 s M-BUS vč. šroubení - podružný vodoměr do vodoměrné sestavy</t>
  </si>
  <si>
    <t>Pol137</t>
  </si>
  <si>
    <t>Hydrantový systém D25 do zdi - pr. hadice 25 mm, délka 30m, hubice pr. 6 mm 3 polohy, vč. montážní sady, skříně a KK25</t>
  </si>
  <si>
    <t>Pol138</t>
  </si>
  <si>
    <t>Hydrantový systém D25 na zeď - pr. hadice 25 mm, délka 30m, hubice pr. 6 mm 3 polohy, vč. montážní sady, skříně a KK25</t>
  </si>
  <si>
    <t>Pol139</t>
  </si>
  <si>
    <t>Revizní dvířka 300x300mm - pro armatury v podhledech</t>
  </si>
  <si>
    <t>Pol140</t>
  </si>
  <si>
    <t>Revizní dvířka 500x500mm - pro armatury v podhledech</t>
  </si>
  <si>
    <t>D3</t>
  </si>
  <si>
    <t>Kanalizace</t>
  </si>
  <si>
    <t>Pol141</t>
  </si>
  <si>
    <t>Výkopy pro potrubí do hl. 2,5 m a šíře 1,0 m</t>
  </si>
  <si>
    <t>Pol142</t>
  </si>
  <si>
    <t>Obsyp a podsyp štěrkopísek</t>
  </si>
  <si>
    <t>Pol143</t>
  </si>
  <si>
    <t>Hutněný zpětný zásyp</t>
  </si>
  <si>
    <t>Pol144</t>
  </si>
  <si>
    <t>Naložení a odvoz přebytečného výkopku</t>
  </si>
  <si>
    <t>Pol145</t>
  </si>
  <si>
    <t>Potrubí PVC-KG, vč. tvarovek, fixačního materiálu a těsnění - DN100 SN4</t>
  </si>
  <si>
    <t>Pol146</t>
  </si>
  <si>
    <t>Potrubí PVC-KG, vč. tvarovek, fixačního materiálu a těsnění - DN125 SN4</t>
  </si>
  <si>
    <t>Pol147</t>
  </si>
  <si>
    <t>Potrubí PVC-KG, vč. tvarovek, fixačního materiálu a těsnění - DN200 SN8</t>
  </si>
  <si>
    <t>Pol148</t>
  </si>
  <si>
    <t>Potrubí PP-HT, vč. tvarovek, fixačního materiálu a těsnění - DN32</t>
  </si>
  <si>
    <t>Pol149</t>
  </si>
  <si>
    <t>Potrubí PP-HT, vč. tvarovek, fixačního materiálu a těsnění - DN40</t>
  </si>
  <si>
    <t>Pol150</t>
  </si>
  <si>
    <t>Potrubí PP-HT, vč. tvarovek, fixačního materiálu a těsnění - DN50</t>
  </si>
  <si>
    <t>Pol151</t>
  </si>
  <si>
    <t>Potrubí PP-HT, vč. tvarovek, fixačního materiálu a těsnění - DN70</t>
  </si>
  <si>
    <t>Pol152</t>
  </si>
  <si>
    <t>Potrubí PP-HT, vč. tvarovek, fixačního materiálu a těsnění - DN100</t>
  </si>
  <si>
    <t>Pol153</t>
  </si>
  <si>
    <t>Potrubí PP-HT, vč. tvarovek, fixačního materiálu a těsnění - DN125</t>
  </si>
  <si>
    <t>Pol154</t>
  </si>
  <si>
    <t>Protihlkuková izolace potrubí PP-HT - minerální s hliníkovou fólií (např. Rockwool 800) tl. 20 mm pro DN32</t>
  </si>
  <si>
    <t>Pol155</t>
  </si>
  <si>
    <t>Protihlkuková izolace potrubí PP-HT - minerální s hliníkovou fólií (např. Rockwool 800) tl. 20 mm pro DN40</t>
  </si>
  <si>
    <t>Pol156</t>
  </si>
  <si>
    <t>Protihlkuková izolace potrubí PP-HT - minerální s hliníkovou fólií (např. Rockwool 800) tl. 20 mm pro DN50</t>
  </si>
  <si>
    <t>Pol157</t>
  </si>
  <si>
    <t>Protihlkuková izolace potrubí PP-HT - minerální s hliníkovou fólií (např. Rockwool 800) tl. 20 mm pro DN70</t>
  </si>
  <si>
    <t>Pol158</t>
  </si>
  <si>
    <t>Protihlkuková izolace potrubí PP-HT - minerální s hliníkovou fólií (např. Rockwool 800) tl. 20 mm pro DN100</t>
  </si>
  <si>
    <t>Pol159</t>
  </si>
  <si>
    <t>Protihlkuková izolace potrubí PP-HT - minerální s hliníkovou fólií (např. Rockwool 800) tl. 20 mm pro DN125</t>
  </si>
  <si>
    <t>Pol160</t>
  </si>
  <si>
    <t>Čistící kus PP-HT - DN50</t>
  </si>
  <si>
    <t>Pol161</t>
  </si>
  <si>
    <t>Čistící kus PP-HT - DN70</t>
  </si>
  <si>
    <t>Pol162</t>
  </si>
  <si>
    <t>Čistící kus PP-HT - DN100</t>
  </si>
  <si>
    <t>Pol163</t>
  </si>
  <si>
    <t>Čistící kus PP-HT - DN125</t>
  </si>
  <si>
    <t>Pol164</t>
  </si>
  <si>
    <t>Čistící kus PVC-KG - DN200</t>
  </si>
  <si>
    <t>Pol165</t>
  </si>
  <si>
    <t>Přivzdušňovací ventil (PV) DN50 podmítkový</t>
  </si>
  <si>
    <t>Pol166</t>
  </si>
  <si>
    <t>Přivzdušňovací ventil (PV) DN50</t>
  </si>
  <si>
    <t>Pol167</t>
  </si>
  <si>
    <t>Přivzdušňovací ventil (PV) DN100</t>
  </si>
  <si>
    <t>Pol168</t>
  </si>
  <si>
    <t>Suchý sifon pro jednotku chlazení a VZT</t>
  </si>
  <si>
    <t>Pol169</t>
  </si>
  <si>
    <t>Suchý sifon podomítkový pro jednotku chlazení</t>
  </si>
  <si>
    <t>Pol170</t>
  </si>
  <si>
    <t>Vpusť podlahová suchá DN70, 0,5 l/s, nerezová mřížka</t>
  </si>
  <si>
    <t>Pol171</t>
  </si>
  <si>
    <t>Vpusť podlahová suchá DN70, 0,8 l/s, nerezová mřížka</t>
  </si>
  <si>
    <t>Pol172</t>
  </si>
  <si>
    <t>Revizní mřížka 200x200 pro přivzdušňovací ventil</t>
  </si>
  <si>
    <t>Pol173</t>
  </si>
  <si>
    <t>Revizní dvířka 200x200 pro čistící kus PP-HT</t>
  </si>
  <si>
    <t>Pol174</t>
  </si>
  <si>
    <t>Revizní šachta 800x1000 s pachotěsným poklopem 600x900 do hl. 1,9m</t>
  </si>
  <si>
    <t>D4</t>
  </si>
  <si>
    <t>Zařizovací předměty</t>
  </si>
  <si>
    <t>Pol175</t>
  </si>
  <si>
    <t>Baterie umyvadlová stojánková páková úsporná s průtokem max. 0,1 l/s s uzavíráním odtoku vč. připojovacích nerezem opletených hadiček 3/8"</t>
  </si>
  <si>
    <t>Pol176</t>
  </si>
  <si>
    <t>Baterie umyvadlová imobilní stojánková páková úsporná s průtokem max. 0,1 l/s bez uzavírání odtoku vč. připojovacích nerezem opletených hadiček 3/8"</t>
  </si>
  <si>
    <t>Pol177</t>
  </si>
  <si>
    <t>Baterie dřezová stojánková páková vč. připojovacích nerezem opletených hadiček 3/8"</t>
  </si>
  <si>
    <t>Pol178</t>
  </si>
  <si>
    <t>Baterie bidetová stojánková páková vč. připojovacích nerezem opletených hadiček 3/8"</t>
  </si>
  <si>
    <t>Pol179</t>
  </si>
  <si>
    <t>Baterie sprchová termostatická úsporná s průtokem max. 0,1 l/s vč. nástěnek a sprchového setu s ruční a hlavovou sprchou</t>
  </si>
  <si>
    <t>Pol180</t>
  </si>
  <si>
    <t>Baterie výlevková páková nástěnná vč. nástěnek</t>
  </si>
  <si>
    <t>Pol181</t>
  </si>
  <si>
    <t>Bidetová sprška páková nástěnná vč. nástěnek a ruční spršky</t>
  </si>
  <si>
    <t>Pol182</t>
  </si>
  <si>
    <t>Umývátko keramické bílé vč. sifonu a montážní sady</t>
  </si>
  <si>
    <t>Pol183</t>
  </si>
  <si>
    <t>Umyvadlo keramické bílé vč. sifonu a montážní sady</t>
  </si>
  <si>
    <t>Pol184</t>
  </si>
  <si>
    <t>Umyvadlo imobilní keramické bílé vč. sifonu a montážní sady</t>
  </si>
  <si>
    <t>Pol185</t>
  </si>
  <si>
    <t>Dřez nerezový vč. sifonu a instalační sady</t>
  </si>
  <si>
    <t>Pol186</t>
  </si>
  <si>
    <t>Dřez dvojitý nerezový vč. sifonu a instalační sady</t>
  </si>
  <si>
    <t>Pol187</t>
  </si>
  <si>
    <t>Výlevka keramická bílá stojící včetně roštu</t>
  </si>
  <si>
    <t>Pol188</t>
  </si>
  <si>
    <t>Klozet závěsný včetně sanitárního předstěnového modulu s integrovanou splachovací nádržkou, sedátka soft close, napojovací tvarovky, vč. kotevního materálu, rohového ventilu 1/2", nerezem opletené hadičky 3/8", odhlučňovací podložky aspl. tlačítka</t>
  </si>
  <si>
    <t>Pol189</t>
  </si>
  <si>
    <t>Klozet imobilní závěsný včetně sanitárního předstěnového modulu s integrovanou splachovací nádržkou, sedátka soft close, napojovací tvarovky, vč. kotevního materálu, rohového ventilu 1/2", nerezem opletené hadičky 3/8", odhlučňovací podložky aspl. tlačítk</t>
  </si>
  <si>
    <t>Pol190</t>
  </si>
  <si>
    <t>Pisoár keramický bílý včetně elektornického splachovacího systému, napojovací opletené hadičky 3/8", rohového ventilu 1/2" se zpětnou klapkou a napájecího trafa</t>
  </si>
  <si>
    <t>196</t>
  </si>
  <si>
    <t>Pol191</t>
  </si>
  <si>
    <t>Bidet keramický bílý závěsný včetně sifonu a kotvícího materiálu</t>
  </si>
  <si>
    <t>198</t>
  </si>
  <si>
    <t>Pol192</t>
  </si>
  <si>
    <t>Sprchová vanička z litého mramoru do 1200x1200 mm se sifonem DN50 vč. nožiček a krycího panelu</t>
  </si>
  <si>
    <t>Pol193</t>
  </si>
  <si>
    <t>Sprchová skleněná zástěna, do šíře 1200 mm, otvírací, výšky min. 190 cm, chrom</t>
  </si>
  <si>
    <t>Pol194</t>
  </si>
  <si>
    <t>Sprchový žlábek do 1200 mm vč. sifonu a nožiček, nerezový kryt</t>
  </si>
  <si>
    <t>725291668</t>
  </si>
  <si>
    <t>Montáž madla invalidního rovného</t>
  </si>
  <si>
    <t>-2087777387</t>
  </si>
  <si>
    <t>55147052</t>
  </si>
  <si>
    <t>madlo invalidní rovné bílé 500mm</t>
  </si>
  <si>
    <t>1895607055</t>
  </si>
  <si>
    <t>725291670</t>
  </si>
  <si>
    <t>Montáž madla invalidního krakorcového sklopného</t>
  </si>
  <si>
    <t>510990606</t>
  </si>
  <si>
    <t>55147060</t>
  </si>
  <si>
    <t>madlo invalidní krakorcové sklopné bílé 600mm</t>
  </si>
  <si>
    <t>-2101809901</t>
  </si>
  <si>
    <t>725291673</t>
  </si>
  <si>
    <t>Montáž madla podpěrného do zdi</t>
  </si>
  <si>
    <t>-1811610815</t>
  </si>
  <si>
    <t>55147171</t>
  </si>
  <si>
    <t>madlo podpěrné do zdi pravé/levé bílé 340x813mm</t>
  </si>
  <si>
    <t>1836759133</t>
  </si>
  <si>
    <t>K683</t>
  </si>
  <si>
    <t>Sprchové sedátko sklopné plastové</t>
  </si>
  <si>
    <t>-1715631923</t>
  </si>
  <si>
    <t>I.1.2.4a - Vytápění</t>
  </si>
  <si>
    <t>1 - Vytápění</t>
  </si>
  <si>
    <t>K614</t>
  </si>
  <si>
    <t>Ultrazvukový měřič tepla s M-bus komunikací pro celkové měření spotřeby tepla - 10 m3/hod, DN 50, stavební délka 300 mm včetně čidel a jímek</t>
  </si>
  <si>
    <t>512</t>
  </si>
  <si>
    <t>-1743123981</t>
  </si>
  <si>
    <t>K615</t>
  </si>
  <si>
    <t xml:space="preserve">Ultrazvukový měřič tepla s M-bus komunikací pro měření spotřeby tepla na ohřev  TUV - 3,5 m3/h, DN 25, stavební délka 260 mm včetně čidel a jímek</t>
  </si>
  <si>
    <t>359695283</t>
  </si>
  <si>
    <t>K616</t>
  </si>
  <si>
    <t>Trubkové otopné těleso KRT 1500.495</t>
  </si>
  <si>
    <t>-916872132</t>
  </si>
  <si>
    <t>K617</t>
  </si>
  <si>
    <t>Deskové otopné těleso s vestavěnou ventilovou vložkou provedení Hygiene 11-500/400</t>
  </si>
  <si>
    <t>-2001945876</t>
  </si>
  <si>
    <t>K618</t>
  </si>
  <si>
    <t>Deskové otopné těleso s vestavěnou ventilovou vložkou provedení Hygiene 11-500/500</t>
  </si>
  <si>
    <t>-1223504127</t>
  </si>
  <si>
    <t>K619</t>
  </si>
  <si>
    <t>Deskové otopné těleso s vestavěnou ventilovou vložkou provedení Hygiene 11-500/600</t>
  </si>
  <si>
    <t>2044448882</t>
  </si>
  <si>
    <t>K620</t>
  </si>
  <si>
    <t>Deskové otopné těleso s vestavěnou ventilovou vložkou provedení Hygiene 11-500/700</t>
  </si>
  <si>
    <t>-391964263</t>
  </si>
  <si>
    <t>K621</t>
  </si>
  <si>
    <t>Deskové otopné těleso s vestavěnou ventilovou vložkou provedení Hygiene 11-500/800</t>
  </si>
  <si>
    <t>1491600922</t>
  </si>
  <si>
    <t>K622</t>
  </si>
  <si>
    <t>Deskové otopné těleso s vestavěnou ventilovou vložkou provedení Hygiene 11-500/900</t>
  </si>
  <si>
    <t>-737349729</t>
  </si>
  <si>
    <t>K623</t>
  </si>
  <si>
    <t>Deskové otopné těleso s vestavěnou ventilovou vložkou provedení Hygiene 11-500/1000</t>
  </si>
  <si>
    <t>422222591</t>
  </si>
  <si>
    <t>K624</t>
  </si>
  <si>
    <t>Deskové otopné těleso s vestavěnou ventilovou vložkou provedení Hygiene 11-500/1100</t>
  </si>
  <si>
    <t>-835641532</t>
  </si>
  <si>
    <t>K625</t>
  </si>
  <si>
    <t>Deskové otopné těleso s vestavěnou ventilovou vložkou provedení Hygiene 11-500/1200</t>
  </si>
  <si>
    <t>1650979775</t>
  </si>
  <si>
    <t>K626</t>
  </si>
  <si>
    <t>Deskové otopné těleso s vestavěnou ventilovou vložkou provedení Hygiene 11-500/1400</t>
  </si>
  <si>
    <t>-1928194557</t>
  </si>
  <si>
    <t>K627</t>
  </si>
  <si>
    <t>Deskové otopné těleso s vestavěnou ventilovou vložkou provedení Hygiene 11-500/1600</t>
  </si>
  <si>
    <t>-1676224393</t>
  </si>
  <si>
    <t>K628</t>
  </si>
  <si>
    <t>Deskové otopné těleso s vestavěnou ventilovou vložkou provedení Hygiene 22-500/900</t>
  </si>
  <si>
    <t>672255276</t>
  </si>
  <si>
    <t>K629</t>
  </si>
  <si>
    <t>Deskové otopné těleso s vestavěnou ventilovou vložkou provedení Hygiene 22-500/1000</t>
  </si>
  <si>
    <t>538374817</t>
  </si>
  <si>
    <t>K630</t>
  </si>
  <si>
    <t>Deskové otopné těleso s vestavěnou ventilovou vložkou provedení Hygiene 22-500/1100</t>
  </si>
  <si>
    <t>-2046751619</t>
  </si>
  <si>
    <t>K631</t>
  </si>
  <si>
    <t>Deskové otopné těleso s vestavěnou ventilovou vložkou provedení Hygiene 22-900/500</t>
  </si>
  <si>
    <t>1702977005</t>
  </si>
  <si>
    <t>K632</t>
  </si>
  <si>
    <t>Dvojitý ventil s uzavíratelným šroubením pro desková tělesa</t>
  </si>
  <si>
    <t>-1265476649</t>
  </si>
  <si>
    <t>K633</t>
  </si>
  <si>
    <t>Přímý ventil pro trubkové otopné těleso</t>
  </si>
  <si>
    <t>1567988579</t>
  </si>
  <si>
    <t>K634</t>
  </si>
  <si>
    <t>Přímé šroubení pro trubkové otopné těleso</t>
  </si>
  <si>
    <t>2103515615</t>
  </si>
  <si>
    <t>K635</t>
  </si>
  <si>
    <t>Ruční regulační ventil (např. STAD) DN 10</t>
  </si>
  <si>
    <t>-1620257805</t>
  </si>
  <si>
    <t>K636</t>
  </si>
  <si>
    <t>Ruční regulační ventil (např. STAD) DN 15</t>
  </si>
  <si>
    <t>2039753658</t>
  </si>
  <si>
    <t>K637</t>
  </si>
  <si>
    <t>Ruční regulační ventil (např. STAD) DN 20</t>
  </si>
  <si>
    <t>1996764361</t>
  </si>
  <si>
    <t>K638</t>
  </si>
  <si>
    <t>Kulový kohout uzavírací DN 15</t>
  </si>
  <si>
    <t>-1066622883</t>
  </si>
  <si>
    <t>K639</t>
  </si>
  <si>
    <t>Kulový kohout uzavírací DN 20</t>
  </si>
  <si>
    <t>-525208853</t>
  </si>
  <si>
    <t>K640</t>
  </si>
  <si>
    <t>Kulový kohout uzavírací DN 25</t>
  </si>
  <si>
    <t>1395465816</t>
  </si>
  <si>
    <t>K641</t>
  </si>
  <si>
    <t>Termostatická hlavice</t>
  </si>
  <si>
    <t>-1375222730</t>
  </si>
  <si>
    <t>K642</t>
  </si>
  <si>
    <t>Vypouštěcí ventil 1/2 "</t>
  </si>
  <si>
    <t>1270880576</t>
  </si>
  <si>
    <t>K643</t>
  </si>
  <si>
    <t>Automatický odvzdušňovací ventil</t>
  </si>
  <si>
    <t>732067278</t>
  </si>
  <si>
    <t>K644</t>
  </si>
  <si>
    <t>Potrubí měděné - lisovací systém Viega Profipress 15 x 1</t>
  </si>
  <si>
    <t>9787020</t>
  </si>
  <si>
    <t>K645</t>
  </si>
  <si>
    <t>Potrubí měděné - lisovací systém Viega Profipress 18 x 1</t>
  </si>
  <si>
    <t>154056654</t>
  </si>
  <si>
    <t>K646</t>
  </si>
  <si>
    <t>Potrubí měděné - lisovací systém Viega Profipress 22 x 1</t>
  </si>
  <si>
    <t>2059116499</t>
  </si>
  <si>
    <t>K647</t>
  </si>
  <si>
    <t>Potrubí měděné - lisovací systém Viega Profipress 28 x 1</t>
  </si>
  <si>
    <t>526515219</t>
  </si>
  <si>
    <t>K648</t>
  </si>
  <si>
    <t>Potrubí měděné - lisovací systém Viega Profipress 35 x 1,5</t>
  </si>
  <si>
    <t>1017659518</t>
  </si>
  <si>
    <t>K649</t>
  </si>
  <si>
    <t>Potrubí měděné - lisovací systém Viega Profipress 42 x 1,5</t>
  </si>
  <si>
    <t>-1189215884</t>
  </si>
  <si>
    <t>K650</t>
  </si>
  <si>
    <t>Izolace systémová Mirelon PRO tl. 13 mm 15 x 1 (nehořlavé provedení)</t>
  </si>
  <si>
    <t>-811656038</t>
  </si>
  <si>
    <t>K651</t>
  </si>
  <si>
    <t>Izolace systémová Mirelon PRO tl. 13 mm 18 x 1 (nehořlavé provedení)</t>
  </si>
  <si>
    <t>616807019</t>
  </si>
  <si>
    <t>K652</t>
  </si>
  <si>
    <t>Izolace systémová Mirelon PRO tl. 13 mm 22 x 1 (nehořlavé provedení)</t>
  </si>
  <si>
    <t>-1526595131</t>
  </si>
  <si>
    <t>K653</t>
  </si>
  <si>
    <t>Izolace systémová Mirelon PRO tl. 13 mm 28 x 1 (nehořlavé provedení)</t>
  </si>
  <si>
    <t>1659717556</t>
  </si>
  <si>
    <t>K654</t>
  </si>
  <si>
    <t>Izolace systémová Mirelon PRO tl. 13 mm 35 x 1,5 (nehořlavé provedení)</t>
  </si>
  <si>
    <t>353634359</t>
  </si>
  <si>
    <t>K655</t>
  </si>
  <si>
    <t>Izolace systémová Mirelon PRO tl. 13 mm 42 x 1,5 (nehořlavé provedení)</t>
  </si>
  <si>
    <t>-123016816</t>
  </si>
  <si>
    <t>K656</t>
  </si>
  <si>
    <t>kotevní materiál, závěsy konzole atd.</t>
  </si>
  <si>
    <t>-146237021</t>
  </si>
  <si>
    <t>K657</t>
  </si>
  <si>
    <t>Doregulování hydrodinamických tlaků</t>
  </si>
  <si>
    <t>-906235319</t>
  </si>
  <si>
    <t>K658</t>
  </si>
  <si>
    <t>Uvedení do provozu</t>
  </si>
  <si>
    <t>1791692826</t>
  </si>
  <si>
    <t>K659</t>
  </si>
  <si>
    <t>Napuštění a odvzdušnění soustavy</t>
  </si>
  <si>
    <t>1291561637</t>
  </si>
  <si>
    <t>K661</t>
  </si>
  <si>
    <t>Napojení na stávající rozvody</t>
  </si>
  <si>
    <t>-310874548</t>
  </si>
  <si>
    <t>K662</t>
  </si>
  <si>
    <t>Vypuštění části topného systému</t>
  </si>
  <si>
    <t>4453393</t>
  </si>
  <si>
    <t>K663</t>
  </si>
  <si>
    <t>Úpravy stávajícího rozvodu včetně materiálu</t>
  </si>
  <si>
    <t>-2142638793</t>
  </si>
  <si>
    <t>I.1.2.4b - Vzduchotechnika</t>
  </si>
  <si>
    <t>1 - Vzduchotechnika</t>
  </si>
  <si>
    <t xml:space="preserve">    D1 - Zař. č.1 - Větrání a chlazení CT</t>
  </si>
  <si>
    <t xml:space="preserve">    D2 - Zař. č.2 - Větrání šatny</t>
  </si>
  <si>
    <t xml:space="preserve">    D3 - Zař. č.3 - Větrání IT</t>
  </si>
  <si>
    <t xml:space="preserve">    D4 - Zař. č.4 - Větrání a chlazení pokoje</t>
  </si>
  <si>
    <t xml:space="preserve">    D5 - Zař. č.5 - Větrání a chlazení ambulance</t>
  </si>
  <si>
    <t xml:space="preserve">    D6 - Zař. č.6 - Větrání kuchyňky</t>
  </si>
  <si>
    <t xml:space="preserve">    D7 - Zař. č.7 - Větrání a chlazení server</t>
  </si>
  <si>
    <t xml:space="preserve">    D8 - Zař. č.8 - Větrání a chlazení rozvodna</t>
  </si>
  <si>
    <t xml:space="preserve">    D9 - Zař. č.9 - Větrání technických místností</t>
  </si>
  <si>
    <t>D10 - Zař. č.10 - Společné sání a výfuk</t>
  </si>
  <si>
    <t>D11 - Zař. č.11 Požární větrání evakuačního výtahu</t>
  </si>
  <si>
    <t>D12 - Zař. č.12 Požární větrání CHÚC</t>
  </si>
  <si>
    <t>Zař. č.1 - Větrání a chlazení CT</t>
  </si>
  <si>
    <t>1.01</t>
  </si>
  <si>
    <t>VZT jednotka (Vp=600 m³/h/ Pext=300 Pa; Vo=600 m³/h/ Pext=300 Pa; Pp=1 kW; 230 V; 5 A) ve složení na přívodu filtr M5, deskovýí výměník ZZT, přímý chladič, vodní ohřívač.ventilátor, filtr F9, vč. uzavírací klapky se servopohonem, na odvodu ve složení filt</t>
  </si>
  <si>
    <t>-492768197</t>
  </si>
  <si>
    <t>1.02</t>
  </si>
  <si>
    <t xml:space="preserve">Kondenzační jednotka pro VZT jednotku (Qch=2,5kW,  Pp= 0,61kW, 230V, 5,57A), vč. připojovacího modulu</t>
  </si>
  <si>
    <t>-933089590</t>
  </si>
  <si>
    <t>1.02a</t>
  </si>
  <si>
    <t>Montáž chlazení, vč.potrubí chladiva, izolace a propojovacích kabelů</t>
  </si>
  <si>
    <t>813479553</t>
  </si>
  <si>
    <t>1.02b</t>
  </si>
  <si>
    <t>Komponenty chladícího okruhu</t>
  </si>
  <si>
    <t>kpl.</t>
  </si>
  <si>
    <t>-1701475051</t>
  </si>
  <si>
    <t>1.03</t>
  </si>
  <si>
    <t>Buňkový tlumič hluku 200x200x1000</t>
  </si>
  <si>
    <t>244094708</t>
  </si>
  <si>
    <t>1.05</t>
  </si>
  <si>
    <t>Požární klapka ø250 mm-.40 TPM 140/19</t>
  </si>
  <si>
    <t>1841869279</t>
  </si>
  <si>
    <t>1.11</t>
  </si>
  <si>
    <t>Regulační klapka kruhová jednolistá ø160</t>
  </si>
  <si>
    <t>360732411</t>
  </si>
  <si>
    <t>1.15</t>
  </si>
  <si>
    <t xml:space="preserve">Vířivý anemostat  přívodní 400x16, vč. Plenum boxu, pozink. Plech</t>
  </si>
  <si>
    <t>-386981638</t>
  </si>
  <si>
    <t>1.18</t>
  </si>
  <si>
    <t>Talířový ventil přívodní ø125 mm</t>
  </si>
  <si>
    <t>1601315972</t>
  </si>
  <si>
    <t>1.30</t>
  </si>
  <si>
    <t>Venkovní jednotka (Qch=14kW, Qt=16kW, Pp=3,33kW, 400V, 17A)</t>
  </si>
  <si>
    <t>-660744524</t>
  </si>
  <si>
    <t>1.31</t>
  </si>
  <si>
    <t>Kazetová 4 cestná jednotka (Qch=1,6kW, Pp=0,03kW, 230V)vč. čerpadla kondenzátu</t>
  </si>
  <si>
    <t>-635376558</t>
  </si>
  <si>
    <t>1.32</t>
  </si>
  <si>
    <t>Kazetová 4 cestná jednotka (Qch=6kW, Pp=0,03kW, 230V)vč. čerpadla kondenzátu</t>
  </si>
  <si>
    <t>-1426589056</t>
  </si>
  <si>
    <t>1.33</t>
  </si>
  <si>
    <t>Čelní panel 4 cestné kazetové jednotky</t>
  </si>
  <si>
    <t>-1073050721</t>
  </si>
  <si>
    <t>1.34</t>
  </si>
  <si>
    <t>Komponenty chladícího okruhu (Cu rozbočky)</t>
  </si>
  <si>
    <t>1167111267</t>
  </si>
  <si>
    <t>1.35</t>
  </si>
  <si>
    <t>Kabelový ovladač Standard, barevný ČJ</t>
  </si>
  <si>
    <t>-1140448877</t>
  </si>
  <si>
    <t>1.36</t>
  </si>
  <si>
    <t>Kabely skupinového ovládání</t>
  </si>
  <si>
    <t>821189690</t>
  </si>
  <si>
    <t>1.37</t>
  </si>
  <si>
    <t>Montáž chlazení vč. potrubí chladiva, izolace a propojovacích kabelů</t>
  </si>
  <si>
    <t>-1432772610</t>
  </si>
  <si>
    <t>1.38</t>
  </si>
  <si>
    <t>sada pro zavěšení vnitřní jednotky</t>
  </si>
  <si>
    <t>-2010016664</t>
  </si>
  <si>
    <t>1.39</t>
  </si>
  <si>
    <t>náplň chladiva</t>
  </si>
  <si>
    <t>-736644614</t>
  </si>
  <si>
    <t>1.45</t>
  </si>
  <si>
    <t>Čtyřhranné potrubí rovné sk.I z pozink. plechu vč. spojovacího a montážního materiálu, rozvinutá plocha potrubí</t>
  </si>
  <si>
    <t>m²</t>
  </si>
  <si>
    <t>-338070884</t>
  </si>
  <si>
    <t>1.46</t>
  </si>
  <si>
    <t>Čtyřhranné potrubí tvarovky sk.I z pozink. plechu vč. spojovacího a montážního materiálu, rozvinutá plocha potrubí</t>
  </si>
  <si>
    <t>386325970</t>
  </si>
  <si>
    <t>1.47</t>
  </si>
  <si>
    <t>VZT potrubí SPIRO SAFE sk.I ø 125 mm, vč. tvarovek 10% v provedení pozink. Plech</t>
  </si>
  <si>
    <t>bm</t>
  </si>
  <si>
    <t>2087545740</t>
  </si>
  <si>
    <t>1.48</t>
  </si>
  <si>
    <t>VZT potrubí SPIRO SAFE sk.I ø 160 mm, vč. tvarovek 10% v provedení pozink. Plech</t>
  </si>
  <si>
    <t>-1689089245</t>
  </si>
  <si>
    <t>1.49</t>
  </si>
  <si>
    <t>VZT potrubí SPIRO SAFE sk.I ø 200 mm, vč. tvarovek 40% v provedení pozink. Plech</t>
  </si>
  <si>
    <t>1620502618</t>
  </si>
  <si>
    <t>1.50</t>
  </si>
  <si>
    <t>VZT potrubí SPIRO SAFE sk.I ø 250 mm, vč. tvarovek 10% v provedení pozink. Plech</t>
  </si>
  <si>
    <t>-1255490549</t>
  </si>
  <si>
    <t>1.51</t>
  </si>
  <si>
    <t>Ohebné hluktlumící potrubí ø 125 mm,</t>
  </si>
  <si>
    <t>1991607916</t>
  </si>
  <si>
    <t>1.52</t>
  </si>
  <si>
    <t>Ohebné hluktlumící potrubí ø 160 mm,</t>
  </si>
  <si>
    <t>-1908970106</t>
  </si>
  <si>
    <t>1.53</t>
  </si>
  <si>
    <t>Požární a tepelná izolace tl. 40 mm s al. Folii, odolnost 30 min.</t>
  </si>
  <si>
    <t>-1152181073</t>
  </si>
  <si>
    <t>1.54</t>
  </si>
  <si>
    <t>Tepelně akustická izolace ze z kaučuku tl. 20mm</t>
  </si>
  <si>
    <t>-1892801689</t>
  </si>
  <si>
    <t>1.55</t>
  </si>
  <si>
    <t>Tepelně akustická izolace ze z minerální vlny tl. 40mm</t>
  </si>
  <si>
    <t>-282901251</t>
  </si>
  <si>
    <t>1.56</t>
  </si>
  <si>
    <t>Montážní a spojovací materiál</t>
  </si>
  <si>
    <t>229330901</t>
  </si>
  <si>
    <t>1A.04</t>
  </si>
  <si>
    <t>-1434040158</t>
  </si>
  <si>
    <t>1A.06</t>
  </si>
  <si>
    <t>1132639937</t>
  </si>
  <si>
    <t>1A.07</t>
  </si>
  <si>
    <t>Požární klapka 400x200-.40 TPM 103/14</t>
  </si>
  <si>
    <t>2005932758</t>
  </si>
  <si>
    <t>1A.10</t>
  </si>
  <si>
    <t>Regulační klapka kruhová jednolistá ø125</t>
  </si>
  <si>
    <t>-1571822767</t>
  </si>
  <si>
    <t>1A.12</t>
  </si>
  <si>
    <t>697128130</t>
  </si>
  <si>
    <t>1A.16</t>
  </si>
  <si>
    <t xml:space="preserve">Vířivý anemostat  odvodní 400x16, vč. Plenum boxu, pozink. Plech</t>
  </si>
  <si>
    <t>-611647977</t>
  </si>
  <si>
    <t>1A.17</t>
  </si>
  <si>
    <t>Talířový ventil odvodní ø125 mm</t>
  </si>
  <si>
    <t>-1055644516</t>
  </si>
  <si>
    <t>Pol1</t>
  </si>
  <si>
    <t>Dodávka směšovácího uzlu (montáž není v ceně, zajistí profese ÚT)</t>
  </si>
  <si>
    <t>-741631033</t>
  </si>
  <si>
    <t>Pol2</t>
  </si>
  <si>
    <t>Brána Modbus</t>
  </si>
  <si>
    <t>-1307773612</t>
  </si>
  <si>
    <t>Zař. č.2 - Větrání šatny</t>
  </si>
  <si>
    <t>2.01</t>
  </si>
  <si>
    <t xml:space="preserve">Kompaktní VZT jednotka (Vp=400 m³/h/ Pext=220 Pa; Vo=400 m³/h/ Pext=220 Pa; Pp=1,3 kW; 230 V; 7,5 A) ve složení na přívodu filtr F7, rotační výměník ZZT, elektrický ohřívač; ventilátor, vč. uzavírací klapky se servopohonem, na odvodu ve složení filtr M5, </t>
  </si>
  <si>
    <t>-171467224</t>
  </si>
  <si>
    <t>2.02</t>
  </si>
  <si>
    <t xml:space="preserve">Kompaktní VZT jednotka (Vp=1000 m³/h/ Pext=200 Pa; Vo=1000 m³/h/ Pext=200 Pa; Pp=0,54 kW; 230 V; 6,5 A) ve složení na přívodu filtr F7, rotační výměník ZZT, vodní ohřívač; ventilátor, vč. uzavírací klapky se servopohonem, na odvodu ve složení filtr M5,  r</t>
  </si>
  <si>
    <t>782609929</t>
  </si>
  <si>
    <t>2.03</t>
  </si>
  <si>
    <t>Kruhový tlumič hluku ø160/600</t>
  </si>
  <si>
    <t>-2108486001</t>
  </si>
  <si>
    <t>2.05</t>
  </si>
  <si>
    <t>Kruhový tlumič hluku ø315/600</t>
  </si>
  <si>
    <t>2036953571</t>
  </si>
  <si>
    <t>2.11</t>
  </si>
  <si>
    <t>Požární klapka ø315 mm-.40 TPM 140/19</t>
  </si>
  <si>
    <t>-154869643</t>
  </si>
  <si>
    <t>2.14</t>
  </si>
  <si>
    <t>Regulační klapka kruhová jednolistá ø250</t>
  </si>
  <si>
    <t>-908445922</t>
  </si>
  <si>
    <t>2.15</t>
  </si>
  <si>
    <t xml:space="preserve">Vířivý anemostat  přívodní 500x24, vč. Plenum boxu, pozink. Plech</t>
  </si>
  <si>
    <t>1378178601</t>
  </si>
  <si>
    <t>2.16</t>
  </si>
  <si>
    <t xml:space="preserve">Vířivý anemostat  přívodní 600x24, vč. Plenum boxu, pozink. Plech</t>
  </si>
  <si>
    <t>-1621692432</t>
  </si>
  <si>
    <t>2.25</t>
  </si>
  <si>
    <t>1024485627</t>
  </si>
  <si>
    <t>2.26</t>
  </si>
  <si>
    <t>-284664098</t>
  </si>
  <si>
    <t>2.27</t>
  </si>
  <si>
    <t>-891024710</t>
  </si>
  <si>
    <t>2.28</t>
  </si>
  <si>
    <t>VZT potrubí SPIRO SAFE sk.I ø 160 mm, vč. tvarovek 20% v provedení pozink. Plech</t>
  </si>
  <si>
    <t>-1067820258</t>
  </si>
  <si>
    <t>2.29</t>
  </si>
  <si>
    <t xml:space="preserve">VZT potrubí SPIRO SAFE sk.I ø 200 mm,  vč. tvarovek 20% v provedení pozink. Plech</t>
  </si>
  <si>
    <t>319227764</t>
  </si>
  <si>
    <t>2.30</t>
  </si>
  <si>
    <t xml:space="preserve">VZT potrubí SPIRO SAFE sk.I ø 250 mm,  vč. tvarovek 20% v provedení pozink. Plech</t>
  </si>
  <si>
    <t>-714574047</t>
  </si>
  <si>
    <t>2.31</t>
  </si>
  <si>
    <t xml:space="preserve">VZT potrubí SPIRO SAFE sk.I ø 315 mm,  vč. tvarovek 30% v provedení pozink. Plech</t>
  </si>
  <si>
    <t>1893069203</t>
  </si>
  <si>
    <t>2.32</t>
  </si>
  <si>
    <t>-1423344339</t>
  </si>
  <si>
    <t>2.33</t>
  </si>
  <si>
    <t>737464975</t>
  </si>
  <si>
    <t>2.34</t>
  </si>
  <si>
    <t>Ohebné hluktlumící potrubí ø 250 mm,</t>
  </si>
  <si>
    <t>150878444</t>
  </si>
  <si>
    <t>2.35</t>
  </si>
  <si>
    <t>-869761705</t>
  </si>
  <si>
    <t>2.36</t>
  </si>
  <si>
    <t>105523318</t>
  </si>
  <si>
    <t>2.37</t>
  </si>
  <si>
    <t>-657539942</t>
  </si>
  <si>
    <t>2A.04</t>
  </si>
  <si>
    <t>-1554801035</t>
  </si>
  <si>
    <t>2A.06</t>
  </si>
  <si>
    <t>-813398200</t>
  </si>
  <si>
    <t>2A.07</t>
  </si>
  <si>
    <t>Buňkový tlumič hluku 200x315x1000</t>
  </si>
  <si>
    <t>1801559326</t>
  </si>
  <si>
    <t>2A.08</t>
  </si>
  <si>
    <t>1097604204</t>
  </si>
  <si>
    <t>2A.12</t>
  </si>
  <si>
    <t>623577612</t>
  </si>
  <si>
    <t>2A.13</t>
  </si>
  <si>
    <t>Regulační klapka kruhová jednolistá ø200</t>
  </si>
  <si>
    <t>799380343</t>
  </si>
  <si>
    <t>2A.17</t>
  </si>
  <si>
    <t>-1710137754</t>
  </si>
  <si>
    <t>2A.18</t>
  </si>
  <si>
    <t>Talířový ventil odvodní ø160 mm</t>
  </si>
  <si>
    <t>1940491890</t>
  </si>
  <si>
    <t>2A.19</t>
  </si>
  <si>
    <t>Protidešťová žaluzie 315x315, materiál pozink. Plech</t>
  </si>
  <si>
    <t>1648287460</t>
  </si>
  <si>
    <t>2A.20</t>
  </si>
  <si>
    <t>-2014960237</t>
  </si>
  <si>
    <t>Zař. č.3 - Větrání IT</t>
  </si>
  <si>
    <t>3.01</t>
  </si>
  <si>
    <t xml:space="preserve">Kompaktní VZT jednotka (Vp=250 m³/h/ Pext=200 Pa; Vo=250 m³/h/ Pext=200 Pa; Pp=1,24 kW; 230 V; 6,5A) ve složení na přívodu filtr F7, rotační výměník ZZT, elektrický ohřívač; ventilátor, vč. uzavírací klapky se servopohonem, na odvodu ve složení filtr M5, </t>
  </si>
  <si>
    <t>-629609585</t>
  </si>
  <si>
    <t>3.03</t>
  </si>
  <si>
    <t>1901067247</t>
  </si>
  <si>
    <t>3.05</t>
  </si>
  <si>
    <t>Požární klapka ø160 mm-.40 TPM 140/19</t>
  </si>
  <si>
    <t>-1578907741</t>
  </si>
  <si>
    <t>3.08</t>
  </si>
  <si>
    <t>Regulátor konstantního průtoku vzduchu 125/E01</t>
  </si>
  <si>
    <t>25721638</t>
  </si>
  <si>
    <t>3.09</t>
  </si>
  <si>
    <t>Regulátor konstantního průtoku vzduchu 160/E01</t>
  </si>
  <si>
    <t>-574692615</t>
  </si>
  <si>
    <t>3.11</t>
  </si>
  <si>
    <t>Přeslechový tlumič hluku 125/500</t>
  </si>
  <si>
    <t>-808098787</t>
  </si>
  <si>
    <t>3.12</t>
  </si>
  <si>
    <t>Přeslechový tlumič hluku 160/500</t>
  </si>
  <si>
    <t>-146844206</t>
  </si>
  <si>
    <t>3.13</t>
  </si>
  <si>
    <t>2061196939</t>
  </si>
  <si>
    <t>3A.04</t>
  </si>
  <si>
    <t>322066465</t>
  </si>
  <si>
    <t>3A.06</t>
  </si>
  <si>
    <t>-447784195</t>
  </si>
  <si>
    <t>3A.07</t>
  </si>
  <si>
    <t>136911691</t>
  </si>
  <si>
    <t>3A.10</t>
  </si>
  <si>
    <t>-501497306</t>
  </si>
  <si>
    <t>3A.14</t>
  </si>
  <si>
    <t xml:space="preserve">Vířivý anemostat  přívodní 300x8, vč. Plenum boxu, pozink. Plech</t>
  </si>
  <si>
    <t>-1474892785</t>
  </si>
  <si>
    <t>3A.15</t>
  </si>
  <si>
    <t>557065145</t>
  </si>
  <si>
    <t>3A.20</t>
  </si>
  <si>
    <t xml:space="preserve">VZT potrubí SPIRO SAFE sk.I ø 125 mm,vč. tvarovek 20%,  v provedení pozink. Plech</t>
  </si>
  <si>
    <t>726368766</t>
  </si>
  <si>
    <t>3A.21</t>
  </si>
  <si>
    <t xml:space="preserve">VZT potrubí SPIRO SAFE sk.I ø 160 mm,vč. tvarovek 10%,  v provedení pozink. Plech</t>
  </si>
  <si>
    <t>-1520508292</t>
  </si>
  <si>
    <t>3A.22</t>
  </si>
  <si>
    <t>-905775044</t>
  </si>
  <si>
    <t>3A.23</t>
  </si>
  <si>
    <t>651212501</t>
  </si>
  <si>
    <t>3A.24</t>
  </si>
  <si>
    <t>-106326263</t>
  </si>
  <si>
    <t>3A.25</t>
  </si>
  <si>
    <t>-1746902691</t>
  </si>
  <si>
    <t>3A.26</t>
  </si>
  <si>
    <t>2107331120</t>
  </si>
  <si>
    <t>3A.27</t>
  </si>
  <si>
    <t>135859485</t>
  </si>
  <si>
    <t>Zař. č.4 - Větrání a chlazení pokoje</t>
  </si>
  <si>
    <t>4.01</t>
  </si>
  <si>
    <t xml:space="preserve">VZT jednotka (Vp=1600 m³/h/ Pext=400 Pa; Vo=1400 m³/h/ Pext=350 Pa; Pp=1,56 kW; 230 V; 8A) ve složení na přívodu filtr M5, deskovýí výměník ZZT, přímý chladič, vodní ohřívač.ventilátor, filtr F9, vč. uzavírací klapky se servopohonem, na odvodu ve složení </t>
  </si>
  <si>
    <t>-1916999322</t>
  </si>
  <si>
    <t>4.02</t>
  </si>
  <si>
    <t>Tepelné čerpadlo pro VZT jednotku (Qch=5kW, Pp= 1,57kW, 230V, 12,88A), vč. připojovacího modulu</t>
  </si>
  <si>
    <t>-2004966197</t>
  </si>
  <si>
    <t>4.02a</t>
  </si>
  <si>
    <t>-492176843</t>
  </si>
  <si>
    <t>4.02b</t>
  </si>
  <si>
    <t>874340139</t>
  </si>
  <si>
    <t>4.03</t>
  </si>
  <si>
    <t>-730028253</t>
  </si>
  <si>
    <t>4.05</t>
  </si>
  <si>
    <t>Požární klapka 400x250-.40 TPM 103/14</t>
  </si>
  <si>
    <t>-692211921</t>
  </si>
  <si>
    <t>4.08</t>
  </si>
  <si>
    <t>Požární klapka 315x250-.40 TPM 103/14</t>
  </si>
  <si>
    <t>1908552344</t>
  </si>
  <si>
    <t>4.10</t>
  </si>
  <si>
    <t>-794969150</t>
  </si>
  <si>
    <t>4.11</t>
  </si>
  <si>
    <t>159344494</t>
  </si>
  <si>
    <t>4.14</t>
  </si>
  <si>
    <t>618602377</t>
  </si>
  <si>
    <t>4.15</t>
  </si>
  <si>
    <t>-1191860045</t>
  </si>
  <si>
    <t>4.18</t>
  </si>
  <si>
    <t>267402400</t>
  </si>
  <si>
    <t>4.19</t>
  </si>
  <si>
    <t>1337998707</t>
  </si>
  <si>
    <t>4.30</t>
  </si>
  <si>
    <t>Venkovní jednotka (Qch=33,6kW, Pp=14kW, 400V, 35A)</t>
  </si>
  <si>
    <t>205701059</t>
  </si>
  <si>
    <t>4.31</t>
  </si>
  <si>
    <t>Kanálová jednotka (Qch=2,8kW, Pp=0,04kW, 230V)vč. čerpadla kondenzátu</t>
  </si>
  <si>
    <t>-284582850</t>
  </si>
  <si>
    <t>4.32</t>
  </si>
  <si>
    <t>Kanálová jednotka (Qch=3,6kW, Pp=0,085kW, 230V)vč. čerpadla kondenzátu</t>
  </si>
  <si>
    <t>-2081419412</t>
  </si>
  <si>
    <t>4.33</t>
  </si>
  <si>
    <t>-729549763</t>
  </si>
  <si>
    <t>4.34</t>
  </si>
  <si>
    <t>596378010</t>
  </si>
  <si>
    <t>4.35</t>
  </si>
  <si>
    <t>127734146</t>
  </si>
  <si>
    <t>4.36</t>
  </si>
  <si>
    <t>-99790018</t>
  </si>
  <si>
    <t>4.37</t>
  </si>
  <si>
    <t>-118015274</t>
  </si>
  <si>
    <t>4.38</t>
  </si>
  <si>
    <t>-1015254590</t>
  </si>
  <si>
    <t>4.39</t>
  </si>
  <si>
    <t>-1888617026</t>
  </si>
  <si>
    <t>4.40</t>
  </si>
  <si>
    <t>1984486008</t>
  </si>
  <si>
    <t>4.41</t>
  </si>
  <si>
    <t>1705491785</t>
  </si>
  <si>
    <t>4.42</t>
  </si>
  <si>
    <t>1863903996</t>
  </si>
  <si>
    <t>4.43</t>
  </si>
  <si>
    <t>-505508810</t>
  </si>
  <si>
    <t>4.44</t>
  </si>
  <si>
    <t>VZT potrubí SPIRO SAFE sk.I ø 160 mm, vč. tvarovek 40% v provedení pozink. Plech</t>
  </si>
  <si>
    <t>1923700602</t>
  </si>
  <si>
    <t>4.45</t>
  </si>
  <si>
    <t>VZT potrubí SPIRO SAFE sk.I ø 180 mm, vč. tvarovek 30% v provedení pozink. Plech</t>
  </si>
  <si>
    <t>695492154</t>
  </si>
  <si>
    <t>4.46</t>
  </si>
  <si>
    <t>VZT potrubí SPIRO SAFE sk.I ø 200 mm, vč. tvarovek 10% v provedení pozink. Plech</t>
  </si>
  <si>
    <t>-1863547959</t>
  </si>
  <si>
    <t>4.47</t>
  </si>
  <si>
    <t>1476839546</t>
  </si>
  <si>
    <t>4.48</t>
  </si>
  <si>
    <t>-2033593972</t>
  </si>
  <si>
    <t>4.49</t>
  </si>
  <si>
    <t>Ohebné hluktlumící potrubí ø 180 mm,</t>
  </si>
  <si>
    <t>1423888545</t>
  </si>
  <si>
    <t>4.50</t>
  </si>
  <si>
    <t>Ohebné hluktlumící potrubí ø 200 mm,</t>
  </si>
  <si>
    <t>-1553383843</t>
  </si>
  <si>
    <t>4.51</t>
  </si>
  <si>
    <t>-714514870</t>
  </si>
  <si>
    <t>4.52</t>
  </si>
  <si>
    <t>1337046526</t>
  </si>
  <si>
    <t>4.53</t>
  </si>
  <si>
    <t>1458519626</t>
  </si>
  <si>
    <t>4.54</t>
  </si>
  <si>
    <t>134046072</t>
  </si>
  <si>
    <t>4A.04</t>
  </si>
  <si>
    <t>805787992</t>
  </si>
  <si>
    <t>4A.06</t>
  </si>
  <si>
    <t>-1731499335</t>
  </si>
  <si>
    <t>4A.07</t>
  </si>
  <si>
    <t>Kruhový tlumič hluku ø180/600</t>
  </si>
  <si>
    <t>945376690</t>
  </si>
  <si>
    <t>4A.09</t>
  </si>
  <si>
    <t>Požární klapka 250x250-.40 TPM 103/14</t>
  </si>
  <si>
    <t>551196929</t>
  </si>
  <si>
    <t>4A.12</t>
  </si>
  <si>
    <t>151207190</t>
  </si>
  <si>
    <t>4A.13</t>
  </si>
  <si>
    <t>-27521762</t>
  </si>
  <si>
    <t>4A.16</t>
  </si>
  <si>
    <t>-234464311</t>
  </si>
  <si>
    <t>4A.17</t>
  </si>
  <si>
    <t>-1259697144</t>
  </si>
  <si>
    <t>4A.20</t>
  </si>
  <si>
    <t xml:space="preserve">Vířivý anemostat  odvodní 600x24, bez Plenum boxu, pozink. Plech</t>
  </si>
  <si>
    <t>-2025161232</t>
  </si>
  <si>
    <t>4A.21</t>
  </si>
  <si>
    <t>-1845790494</t>
  </si>
  <si>
    <t>4A.22</t>
  </si>
  <si>
    <t>Krycí síto na potrubí ø180 mm</t>
  </si>
  <si>
    <t>1402590137</t>
  </si>
  <si>
    <t>1314858616</t>
  </si>
  <si>
    <t>376399145</t>
  </si>
  <si>
    <t>D5</t>
  </si>
  <si>
    <t>Zař. č.5 - Větrání a chlazení ambulance</t>
  </si>
  <si>
    <t>5.01</t>
  </si>
  <si>
    <t>Kompaktní VZT jednotka (Vp=2200 m³/h/ Pext=450 Pa; Vo=2000 m³/h/ Pext=350 Pa; Pp=2,6 kW; 230 V; 13,2A) ve složení na přívodu filtr M5, deskovýí výměník ZZT, přímý chladič, vodní ohřívač.ventilátor, filtr F9, vč. uzavírací klapky se servopohonem, na odvodu</t>
  </si>
  <si>
    <t>-82118863</t>
  </si>
  <si>
    <t>5.02</t>
  </si>
  <si>
    <t>Tepelné čerpadlo pro VZT jednotku (Qch=6,8kW, kW, Pp=1,96kW, 230V, 16,47A), vč. připojovacího modulu</t>
  </si>
  <si>
    <t>766218190</t>
  </si>
  <si>
    <t>5.02a</t>
  </si>
  <si>
    <t>2000319830</t>
  </si>
  <si>
    <t>5.02b</t>
  </si>
  <si>
    <t>2140747241</t>
  </si>
  <si>
    <t>5.04</t>
  </si>
  <si>
    <t>Buňkový tlumič hluku 200x400x1000</t>
  </si>
  <si>
    <t>613659974</t>
  </si>
  <si>
    <t>5.06</t>
  </si>
  <si>
    <t>Požární klapka 400x315-.40 TPM 103/14</t>
  </si>
  <si>
    <t>1752721110</t>
  </si>
  <si>
    <t>5.08</t>
  </si>
  <si>
    <t>Kruhový tlumič hluku ø200/600</t>
  </si>
  <si>
    <t>-1015726210</t>
  </si>
  <si>
    <t>5.10</t>
  </si>
  <si>
    <t>-1411892447</t>
  </si>
  <si>
    <t>5.11</t>
  </si>
  <si>
    <t>Regulátor konstantního průtoku vzduchu 200/E01</t>
  </si>
  <si>
    <t>-76723177</t>
  </si>
  <si>
    <t>5.15</t>
  </si>
  <si>
    <t>-670592031</t>
  </si>
  <si>
    <t>5.16</t>
  </si>
  <si>
    <t>Přeslechový tlumič hluku 200/500</t>
  </si>
  <si>
    <t>-1373175065</t>
  </si>
  <si>
    <t>5.21</t>
  </si>
  <si>
    <t>-802744068</t>
  </si>
  <si>
    <t>5.22</t>
  </si>
  <si>
    <t>211488321</t>
  </si>
  <si>
    <t>5.28</t>
  </si>
  <si>
    <t>Požární klapka 355x250-.40 TPM 103/14</t>
  </si>
  <si>
    <t>-58285803</t>
  </si>
  <si>
    <t>5.30</t>
  </si>
  <si>
    <t>1718094470</t>
  </si>
  <si>
    <t>5.31</t>
  </si>
  <si>
    <t>Kazetová 4 cestná jednotka (Qch=2,2kW, Pp=0,03kW, 230V)vč. čerpadla kondenzátu</t>
  </si>
  <si>
    <t>-1952137350</t>
  </si>
  <si>
    <t>5.32</t>
  </si>
  <si>
    <t>Kazetová 4 cestná jednotka (Qch=2,8kW, Pp=0,03kW, 230V)vč. čerpadla kondenzátu</t>
  </si>
  <si>
    <t>2000389619</t>
  </si>
  <si>
    <t>5.33</t>
  </si>
  <si>
    <t>Kazetová 4 cestná jednotka (Qch=3,6kW, Pp=0,03kW, 230V)vč. čerpadla kondenzátu</t>
  </si>
  <si>
    <t>848949419</t>
  </si>
  <si>
    <t>5.34</t>
  </si>
  <si>
    <t>1706609118</t>
  </si>
  <si>
    <t>5.35</t>
  </si>
  <si>
    <t>-1095849480</t>
  </si>
  <si>
    <t>5.36</t>
  </si>
  <si>
    <t>845347017</t>
  </si>
  <si>
    <t>5.37</t>
  </si>
  <si>
    <t>372785724</t>
  </si>
  <si>
    <t>5.38</t>
  </si>
  <si>
    <t>-1394234469</t>
  </si>
  <si>
    <t>5.39</t>
  </si>
  <si>
    <t>1678352205</t>
  </si>
  <si>
    <t>5.40</t>
  </si>
  <si>
    <t>-174367045</t>
  </si>
  <si>
    <t>5.41</t>
  </si>
  <si>
    <t>1978541939</t>
  </si>
  <si>
    <t>5.42</t>
  </si>
  <si>
    <t>2007123278</t>
  </si>
  <si>
    <t>5.43</t>
  </si>
  <si>
    <t>VZT potrubí SPIRO SAFE sk.I ø 125 mm, vč. tvarovek 20% v provedení pozink. Plech</t>
  </si>
  <si>
    <t>405177729</t>
  </si>
  <si>
    <t>5.44</t>
  </si>
  <si>
    <t>758070169</t>
  </si>
  <si>
    <t>5.45</t>
  </si>
  <si>
    <t>-329789907</t>
  </si>
  <si>
    <t>5.46</t>
  </si>
  <si>
    <t>-1069921428</t>
  </si>
  <si>
    <t>5.47</t>
  </si>
  <si>
    <t>1735671491</t>
  </si>
  <si>
    <t>5.48</t>
  </si>
  <si>
    <t>-1769461630</t>
  </si>
  <si>
    <t>5.49</t>
  </si>
  <si>
    <t>1092385320</t>
  </si>
  <si>
    <t>5.50</t>
  </si>
  <si>
    <t>-128561598</t>
  </si>
  <si>
    <t>5A.05</t>
  </si>
  <si>
    <t>-11738466</t>
  </si>
  <si>
    <t>5A.07</t>
  </si>
  <si>
    <t>497126135</t>
  </si>
  <si>
    <t>5A.12</t>
  </si>
  <si>
    <t>1343834561</t>
  </si>
  <si>
    <t>5A.13</t>
  </si>
  <si>
    <t>1353238281</t>
  </si>
  <si>
    <t>5A.14</t>
  </si>
  <si>
    <t>569454095</t>
  </si>
  <si>
    <t>5A.17</t>
  </si>
  <si>
    <t>1802711546</t>
  </si>
  <si>
    <t>5A.18</t>
  </si>
  <si>
    <t>1411473371</t>
  </si>
  <si>
    <t>5A.19</t>
  </si>
  <si>
    <t>1854912182</t>
  </si>
  <si>
    <t>5A.23</t>
  </si>
  <si>
    <t xml:space="preserve">Vířivý anemostat  odvodní 300x8, vč. Plenum boxu, pozink. Plech</t>
  </si>
  <si>
    <t>-1127498444</t>
  </si>
  <si>
    <t>5A.24</t>
  </si>
  <si>
    <t>272159097</t>
  </si>
  <si>
    <t>5A.25</t>
  </si>
  <si>
    <t xml:space="preserve">Vířivý anemostat  odvodní 400x16, bez Plenum boxu, pozink. Plech</t>
  </si>
  <si>
    <t>-1049449520</t>
  </si>
  <si>
    <t>5A.26</t>
  </si>
  <si>
    <t>426310692</t>
  </si>
  <si>
    <t>5A.27</t>
  </si>
  <si>
    <t>Krycí síto na potrubí ø200 mm</t>
  </si>
  <si>
    <t>882632776</t>
  </si>
  <si>
    <t>5A.29</t>
  </si>
  <si>
    <t>-1982155645</t>
  </si>
  <si>
    <t>-700727215</t>
  </si>
  <si>
    <t>195</t>
  </si>
  <si>
    <t>Pol5</t>
  </si>
  <si>
    <t>-1488314723</t>
  </si>
  <si>
    <t>D6</t>
  </si>
  <si>
    <t>Zař. č.6 - Větrání kuchyňky</t>
  </si>
  <si>
    <t>6A.01</t>
  </si>
  <si>
    <t>Ventilátor do kruhového potrubí 350/125 (Vo=120 m3/h, Pext=70 Pa), vč. automatické zpětné klapky</t>
  </si>
  <si>
    <t>-543951391</t>
  </si>
  <si>
    <t>197</t>
  </si>
  <si>
    <t>6A.02</t>
  </si>
  <si>
    <t>Kruhový tlumič hluku ø125/600</t>
  </si>
  <si>
    <t>424953977</t>
  </si>
  <si>
    <t>6A.03</t>
  </si>
  <si>
    <t>150755219</t>
  </si>
  <si>
    <t>6A.04</t>
  </si>
  <si>
    <t>Požární klapka ø125 mm-.40 TPM 140/19</t>
  </si>
  <si>
    <t>-886317324</t>
  </si>
  <si>
    <t>6A.10</t>
  </si>
  <si>
    <t xml:space="preserve">VZT potrubí SPIRO SAFE sk.I ø 125 mm,vč. tvarovek 10%,  v provedení pozink. Plech</t>
  </si>
  <si>
    <t>-1422481748</t>
  </si>
  <si>
    <t>6A.11</t>
  </si>
  <si>
    <t>1429548781</t>
  </si>
  <si>
    <t>6A.12</t>
  </si>
  <si>
    <t>952727965</t>
  </si>
  <si>
    <t>D7</t>
  </si>
  <si>
    <t>Zař. č.7 - Větrání a chlazení server</t>
  </si>
  <si>
    <t>7.15</t>
  </si>
  <si>
    <t>Venkovní jednotka (Qch=2,5kW, Pp=0,6kW, 230V, 5,08A)</t>
  </si>
  <si>
    <t>-903640510</t>
  </si>
  <si>
    <t>7.16</t>
  </si>
  <si>
    <t>Nástěnná jednotka (Qch=2,5kW)</t>
  </si>
  <si>
    <t>-899591158</t>
  </si>
  <si>
    <t>205</t>
  </si>
  <si>
    <t>7.17</t>
  </si>
  <si>
    <t>1289278286</t>
  </si>
  <si>
    <t>7.18</t>
  </si>
  <si>
    <t>-957342655</t>
  </si>
  <si>
    <t>7.19</t>
  </si>
  <si>
    <t>771307886</t>
  </si>
  <si>
    <t>7.20</t>
  </si>
  <si>
    <t>-614758670</t>
  </si>
  <si>
    <t>7.21</t>
  </si>
  <si>
    <t>-635354598</t>
  </si>
  <si>
    <t>210</t>
  </si>
  <si>
    <t>7A.01</t>
  </si>
  <si>
    <t>1779006259</t>
  </si>
  <si>
    <t>211</t>
  </si>
  <si>
    <t>7A.02</t>
  </si>
  <si>
    <t>-357418133</t>
  </si>
  <si>
    <t>212</t>
  </si>
  <si>
    <t>7A.03</t>
  </si>
  <si>
    <t>Krycí síto na potrubí ø125</t>
  </si>
  <si>
    <t>-1219463693</t>
  </si>
  <si>
    <t>213</t>
  </si>
  <si>
    <t>7A.04</t>
  </si>
  <si>
    <t>Protidešťová žaluzie ø160, materiál pozink. Plech</t>
  </si>
  <si>
    <t>-1236224837</t>
  </si>
  <si>
    <t>214</t>
  </si>
  <si>
    <t>7A.10</t>
  </si>
  <si>
    <t>737971929</t>
  </si>
  <si>
    <t>215</t>
  </si>
  <si>
    <t>7A.11</t>
  </si>
  <si>
    <t>-1078275318</t>
  </si>
  <si>
    <t>216</t>
  </si>
  <si>
    <t>Pol6</t>
  </si>
  <si>
    <t>Beznapěťový kontakt</t>
  </si>
  <si>
    <t>-762279705</t>
  </si>
  <si>
    <t>D8</t>
  </si>
  <si>
    <t>Zař. č.8 - Větrání a chlazení rozvodna</t>
  </si>
  <si>
    <t>217</t>
  </si>
  <si>
    <t>8.15</t>
  </si>
  <si>
    <t>-1156697396</t>
  </si>
  <si>
    <t>218</t>
  </si>
  <si>
    <t>8.16</t>
  </si>
  <si>
    <t>-1165487691</t>
  </si>
  <si>
    <t>219</t>
  </si>
  <si>
    <t>8.17</t>
  </si>
  <si>
    <t>-896903801</t>
  </si>
  <si>
    <t>220</t>
  </si>
  <si>
    <t>8.18</t>
  </si>
  <si>
    <t>2038795208</t>
  </si>
  <si>
    <t>221</t>
  </si>
  <si>
    <t>8.19</t>
  </si>
  <si>
    <t>-1758476825</t>
  </si>
  <si>
    <t>222</t>
  </si>
  <si>
    <t>8.20</t>
  </si>
  <si>
    <t>-32363931</t>
  </si>
  <si>
    <t>223</t>
  </si>
  <si>
    <t>8.21</t>
  </si>
  <si>
    <t>-2027727895</t>
  </si>
  <si>
    <t>224</t>
  </si>
  <si>
    <t>8A.01</t>
  </si>
  <si>
    <t>Ventilátor do kruhového potrubí 350/125 (Vo=100 m3/h, Pext=70 Pa), vč. automatické zpětné klapky</t>
  </si>
  <si>
    <t>-181758804</t>
  </si>
  <si>
    <t>225</t>
  </si>
  <si>
    <t>8A.02</t>
  </si>
  <si>
    <t>1640991078</t>
  </si>
  <si>
    <t>226</t>
  </si>
  <si>
    <t>8A.03</t>
  </si>
  <si>
    <t>1251469909</t>
  </si>
  <si>
    <t>227</t>
  </si>
  <si>
    <t>8A.04</t>
  </si>
  <si>
    <t>402121160</t>
  </si>
  <si>
    <t>228</t>
  </si>
  <si>
    <t>8A.10</t>
  </si>
  <si>
    <t>-952160666</t>
  </si>
  <si>
    <t>229</t>
  </si>
  <si>
    <t>8A.11</t>
  </si>
  <si>
    <t>-319672467</t>
  </si>
  <si>
    <t>230</t>
  </si>
  <si>
    <t>-824944129</t>
  </si>
  <si>
    <t>D9</t>
  </si>
  <si>
    <t>Zař. č.9 - Větrání technických místností</t>
  </si>
  <si>
    <t>231</t>
  </si>
  <si>
    <t>9A.01</t>
  </si>
  <si>
    <t>-580052143</t>
  </si>
  <si>
    <t>232</t>
  </si>
  <si>
    <t>9A.02</t>
  </si>
  <si>
    <t>Ventilátor do kruhového potrubí 350/125 (Vo=80 m3/h, Pext=90 Pa), vč. automatické zpětné klapky</t>
  </si>
  <si>
    <t>1569720820</t>
  </si>
  <si>
    <t>233</t>
  </si>
  <si>
    <t>9A.03</t>
  </si>
  <si>
    <t>712305566</t>
  </si>
  <si>
    <t>234</t>
  </si>
  <si>
    <t>9A.04</t>
  </si>
  <si>
    <t>-1701954167</t>
  </si>
  <si>
    <t>235</t>
  </si>
  <si>
    <t>9A.05</t>
  </si>
  <si>
    <t>-545311256</t>
  </si>
  <si>
    <t>236</t>
  </si>
  <si>
    <t>9A.06</t>
  </si>
  <si>
    <t>-1104766126</t>
  </si>
  <si>
    <t>237</t>
  </si>
  <si>
    <t>9A.07</t>
  </si>
  <si>
    <t>Požární ventil 125</t>
  </si>
  <si>
    <t>1044489544</t>
  </si>
  <si>
    <t>238</t>
  </si>
  <si>
    <t>9A.10</t>
  </si>
  <si>
    <t>1714872138</t>
  </si>
  <si>
    <t>239</t>
  </si>
  <si>
    <t>9A.11</t>
  </si>
  <si>
    <t>295024347</t>
  </si>
  <si>
    <t>240</t>
  </si>
  <si>
    <t>9A.12</t>
  </si>
  <si>
    <t>-1686117794</t>
  </si>
  <si>
    <t>D10</t>
  </si>
  <si>
    <t>Zař. č.10 - Společné sání a výfuk</t>
  </si>
  <si>
    <t>241</t>
  </si>
  <si>
    <t>10.01</t>
  </si>
  <si>
    <t>Kouřové čidlo kanálové</t>
  </si>
  <si>
    <t>-450263345</t>
  </si>
  <si>
    <t>242</t>
  </si>
  <si>
    <t>10.02</t>
  </si>
  <si>
    <t>Protidešťová žaluzie pro sání vzduchu 500x400, materiál pozink. Plech</t>
  </si>
  <si>
    <t>-1725607513</t>
  </si>
  <si>
    <t>243</t>
  </si>
  <si>
    <t>10.03</t>
  </si>
  <si>
    <t>Protidešťová žaluzie pro sání vzduchu 1200x450, materiál pozink. Plech</t>
  </si>
  <si>
    <t>378878485</t>
  </si>
  <si>
    <t>244</t>
  </si>
  <si>
    <t>10.04</t>
  </si>
  <si>
    <t>Výfukový kus 600x400, materiál pozink. Plech, vč. síta</t>
  </si>
  <si>
    <t>442877766</t>
  </si>
  <si>
    <t>245</t>
  </si>
  <si>
    <t>10.05</t>
  </si>
  <si>
    <t>Výfuková hlavice 315, materiál pozink.plech</t>
  </si>
  <si>
    <t>1696446097</t>
  </si>
  <si>
    <t>246</t>
  </si>
  <si>
    <t>10.06</t>
  </si>
  <si>
    <t>-821914959</t>
  </si>
  <si>
    <t>247</t>
  </si>
  <si>
    <t>10.07</t>
  </si>
  <si>
    <t>1309784773</t>
  </si>
  <si>
    <t>248</t>
  </si>
  <si>
    <t>10.08</t>
  </si>
  <si>
    <t xml:space="preserve">VZT potrubí SPIRO SAFE sk.I ø 315 mm,vč. tvarovek 10%,  v provedení pozink. Plech</t>
  </si>
  <si>
    <t>-2002770811</t>
  </si>
  <si>
    <t>249</t>
  </si>
  <si>
    <t>10.09</t>
  </si>
  <si>
    <t>-1502406560</t>
  </si>
  <si>
    <t>250</t>
  </si>
  <si>
    <t>10.10</t>
  </si>
  <si>
    <t>Tepelně akustická izolace ze z minerální vlny s oplechováním do vnějšího prostředí, celková tl. 100mm</t>
  </si>
  <si>
    <t>-2027590893</t>
  </si>
  <si>
    <t>251</t>
  </si>
  <si>
    <t>10.11</t>
  </si>
  <si>
    <t>-2080126999</t>
  </si>
  <si>
    <t>D11</t>
  </si>
  <si>
    <t>Zař. č.11 Požární větrání evakuačního výtahu</t>
  </si>
  <si>
    <t>252</t>
  </si>
  <si>
    <t>11.01</t>
  </si>
  <si>
    <t>Axiální ventilátor 355-6/14°-2-P (Vp=2300m3/h, Pext=300Pa, Pp=0,75kW. 400V, 1,6A), vč. 2ks pružných manžet</t>
  </si>
  <si>
    <t>1530426040</t>
  </si>
  <si>
    <t>253</t>
  </si>
  <si>
    <t>11.02</t>
  </si>
  <si>
    <t>250577920</t>
  </si>
  <si>
    <t>254</t>
  </si>
  <si>
    <t>11.03</t>
  </si>
  <si>
    <t>Uzavírací klapka s přípravou pro servopohon (servopohon dodávka MaR), 500x400</t>
  </si>
  <si>
    <t>-1558034072</t>
  </si>
  <si>
    <t>255</t>
  </si>
  <si>
    <t>11.04</t>
  </si>
  <si>
    <t>Krycí síto na potrubí 355x200</t>
  </si>
  <si>
    <t>-1582612651</t>
  </si>
  <si>
    <t>256</t>
  </si>
  <si>
    <t>11.05</t>
  </si>
  <si>
    <t>Krycí síto na potrubí 400x250</t>
  </si>
  <si>
    <t>-159933541</t>
  </si>
  <si>
    <t>257</t>
  </si>
  <si>
    <t>11.06</t>
  </si>
  <si>
    <t>22453607</t>
  </si>
  <si>
    <t>258</t>
  </si>
  <si>
    <t>11.07</t>
  </si>
  <si>
    <t>89961648</t>
  </si>
  <si>
    <t>259</t>
  </si>
  <si>
    <t>11.08</t>
  </si>
  <si>
    <t>-2065441133</t>
  </si>
  <si>
    <t>260</t>
  </si>
  <si>
    <t>11.09</t>
  </si>
  <si>
    <t>1805099428</t>
  </si>
  <si>
    <t>261</t>
  </si>
  <si>
    <t>11.10</t>
  </si>
  <si>
    <t>Požární a tepelná izolace tl. 40 mm s al. Folii, odolnost 90 min.</t>
  </si>
  <si>
    <t>-1349321941</t>
  </si>
  <si>
    <t>262</t>
  </si>
  <si>
    <t>11.11</t>
  </si>
  <si>
    <t>Automatická přetlaková klapka 800x345/50Pa/P1</t>
  </si>
  <si>
    <t>369833903</t>
  </si>
  <si>
    <t>263</t>
  </si>
  <si>
    <t>11.12</t>
  </si>
  <si>
    <t>Protidešťová žaluzie 800x345, materiál pozink. Plech</t>
  </si>
  <si>
    <t>2103856073</t>
  </si>
  <si>
    <t>264</t>
  </si>
  <si>
    <t>11.13</t>
  </si>
  <si>
    <t>-566372550</t>
  </si>
  <si>
    <t>D12</t>
  </si>
  <si>
    <t>Zař. č.12 Požární větrání CHÚC</t>
  </si>
  <si>
    <t>265</t>
  </si>
  <si>
    <t>12.01</t>
  </si>
  <si>
    <t>Axiální ventilátor 560-9/19°-2-P (Vp=16500m3/h, Pext=450Pa, Pp=7,5kW. 400V, 13,7A), vč. 2ks pružných manžet</t>
  </si>
  <si>
    <t>1551417112</t>
  </si>
  <si>
    <t>266</t>
  </si>
  <si>
    <t>12.02a</t>
  </si>
  <si>
    <t>Axiální ventilátor 450-6/22°-2-P (Vp=8000m3/h, Pext=350Pa, Pp=2,2kW. 400V, 4,4A), vč. 2ks pružných manžet</t>
  </si>
  <si>
    <t>-545022951</t>
  </si>
  <si>
    <t>267</t>
  </si>
  <si>
    <t>12.02b</t>
  </si>
  <si>
    <t>Axiální ventilátor 500-6/24°-2-P (Vp=12000m3/h, Pext=400Pa, Pp=4kW. 400V, 7,5A), vč. 2ks pružných manžet</t>
  </si>
  <si>
    <t>943058304</t>
  </si>
  <si>
    <t>268</t>
  </si>
  <si>
    <t>12.03</t>
  </si>
  <si>
    <t xml:space="preserve">Uzavírací klapka s přípravou pro servopohon (servopohon dodávka MaR)  ø 450</t>
  </si>
  <si>
    <t>-935722448</t>
  </si>
  <si>
    <t>269</t>
  </si>
  <si>
    <t>12.04</t>
  </si>
  <si>
    <t xml:space="preserve">Uzavírací klapka s přípravou pro servopohon (servopohon dodávka MaR)  ø 500</t>
  </si>
  <si>
    <t>1542844214</t>
  </si>
  <si>
    <t>270</t>
  </si>
  <si>
    <t>12.05</t>
  </si>
  <si>
    <t>Regulační klapka ruční 710x200, materiál pozink. Plech</t>
  </si>
  <si>
    <t>1798028148</t>
  </si>
  <si>
    <t>271</t>
  </si>
  <si>
    <t>12.06</t>
  </si>
  <si>
    <t>Vyústka komfortní jednořadá se suvnou regulací 630x800, materiál pozink.plech</t>
  </si>
  <si>
    <t>-504336326</t>
  </si>
  <si>
    <t>272</t>
  </si>
  <si>
    <t>12.07</t>
  </si>
  <si>
    <t>Regulační klapka ruční 500x200, materiál pozink. Plech</t>
  </si>
  <si>
    <t>1820784249</t>
  </si>
  <si>
    <t>273</t>
  </si>
  <si>
    <t>12.08</t>
  </si>
  <si>
    <t>Regulační klapka ruční 500x400, materiál pozink. Plech</t>
  </si>
  <si>
    <t>1669429401</t>
  </si>
  <si>
    <t>274</t>
  </si>
  <si>
    <t>12.09</t>
  </si>
  <si>
    <t>Regulační klapka ruční 630x400, materiál pozink. Plech</t>
  </si>
  <si>
    <t>-1288771851</t>
  </si>
  <si>
    <t>275</t>
  </si>
  <si>
    <t>12.10</t>
  </si>
  <si>
    <t>Vyústka komfortní jednořadá se suvnou regulací 1020x325, materiál pozink.plech</t>
  </si>
  <si>
    <t>265165233</t>
  </si>
  <si>
    <t>276</t>
  </si>
  <si>
    <t>12.11</t>
  </si>
  <si>
    <t>Vyústka komfortní jednořadá se suvnou regulací 1225x425, materiál pozink.plech</t>
  </si>
  <si>
    <t>1726815360</t>
  </si>
  <si>
    <t>277</t>
  </si>
  <si>
    <t>12.12</t>
  </si>
  <si>
    <t>Vyústka komfortní jednořadá se suvnou regulací 200x400, materiál pozink.plech</t>
  </si>
  <si>
    <t>363433967</t>
  </si>
  <si>
    <t>278</t>
  </si>
  <si>
    <t>12.13</t>
  </si>
  <si>
    <t>Vyústka komfortní jednořadá se suvnou regulací 500x1000, materiál pozink.plech</t>
  </si>
  <si>
    <t>-1029579077</t>
  </si>
  <si>
    <t>279</t>
  </si>
  <si>
    <t>12.14</t>
  </si>
  <si>
    <t>Protidešťová žaluzie pro sání vzduchu 1600x900, materiál pozink. Plech</t>
  </si>
  <si>
    <t>1091992342</t>
  </si>
  <si>
    <t>280</t>
  </si>
  <si>
    <t>12.15</t>
  </si>
  <si>
    <t>-761198775</t>
  </si>
  <si>
    <t>281</t>
  </si>
  <si>
    <t>12.16</t>
  </si>
  <si>
    <t>1217847907</t>
  </si>
  <si>
    <t>282</t>
  </si>
  <si>
    <t>12.17</t>
  </si>
  <si>
    <t>-1027049897</t>
  </si>
  <si>
    <t>283</t>
  </si>
  <si>
    <t>12.18</t>
  </si>
  <si>
    <t>2029770107</t>
  </si>
  <si>
    <t>284</t>
  </si>
  <si>
    <t>12.19</t>
  </si>
  <si>
    <t>Automatická přetlaková klapka 1200x1005/50Pa/P1</t>
  </si>
  <si>
    <t>1740645526</t>
  </si>
  <si>
    <t>285</t>
  </si>
  <si>
    <t>12.20</t>
  </si>
  <si>
    <t>Automatická přetlaková klapka 1200x1335/50Pa/P1</t>
  </si>
  <si>
    <t>-86388212</t>
  </si>
  <si>
    <t>286</t>
  </si>
  <si>
    <t>12.21</t>
  </si>
  <si>
    <t>Automatická přetlaková klapka 800x675/50Pa/P1</t>
  </si>
  <si>
    <t>147953196</t>
  </si>
  <si>
    <t>287</t>
  </si>
  <si>
    <t>12.22</t>
  </si>
  <si>
    <t>Protidešťová žaluzie 1200x1005, materiál pozink. Plech</t>
  </si>
  <si>
    <t>-1787307074</t>
  </si>
  <si>
    <t>288</t>
  </si>
  <si>
    <t>12.23</t>
  </si>
  <si>
    <t>Protidešťová žaluzie 1200x1335, materiál pozink. Plech</t>
  </si>
  <si>
    <t>69522260</t>
  </si>
  <si>
    <t>289</t>
  </si>
  <si>
    <t>12.24</t>
  </si>
  <si>
    <t>Protidešťová žaluzie 800x675, materiál pozink. Plech</t>
  </si>
  <si>
    <t>-1619907349</t>
  </si>
  <si>
    <t>290</t>
  </si>
  <si>
    <t>12.25</t>
  </si>
  <si>
    <t>Regulační klapka ruční 160x500, materiál pozink. Plech</t>
  </si>
  <si>
    <t>-1169752176</t>
  </si>
  <si>
    <t>291</t>
  </si>
  <si>
    <t>12.26</t>
  </si>
  <si>
    <t xml:space="preserve">Uzavírací klapka s přípravou pro servopohon (servopohon dodávka MaR)  ø 560</t>
  </si>
  <si>
    <t>1347086860</t>
  </si>
  <si>
    <t>292</t>
  </si>
  <si>
    <t>12.27</t>
  </si>
  <si>
    <t>Vyústka komfortní jednořadá se suvnou regulací 250x500, materiál pozink.plech</t>
  </si>
  <si>
    <t>-787602686</t>
  </si>
  <si>
    <t>293</t>
  </si>
  <si>
    <t>12.28</t>
  </si>
  <si>
    <t>Vyústka komfortní jednořadá se suvnou regulací 825x425, materiál pozink.plech</t>
  </si>
  <si>
    <t>-653882678</t>
  </si>
  <si>
    <t>294</t>
  </si>
  <si>
    <t>12.31</t>
  </si>
  <si>
    <t>1155075767</t>
  </si>
  <si>
    <t>I.1.2.5 - Silnoproud</t>
  </si>
  <si>
    <t>1 - Silnoproud</t>
  </si>
  <si>
    <t>K722</t>
  </si>
  <si>
    <t>Montáž kompletní zásuvky</t>
  </si>
  <si>
    <t>552300208</t>
  </si>
  <si>
    <t>K723</t>
  </si>
  <si>
    <t>Montáž kompletního vývodu</t>
  </si>
  <si>
    <t>-266295315</t>
  </si>
  <si>
    <t>K724</t>
  </si>
  <si>
    <t>Montáž kompletního spínače, vypínače</t>
  </si>
  <si>
    <t>-1694112312</t>
  </si>
  <si>
    <t>M001</t>
  </si>
  <si>
    <t>Dvojnásobná zásuvka</t>
  </si>
  <si>
    <t>-223354589</t>
  </si>
  <si>
    <t>M002</t>
  </si>
  <si>
    <t>El. vývod 1-fázový ukončený svorkou</t>
  </si>
  <si>
    <t>875430923</t>
  </si>
  <si>
    <t>M003</t>
  </si>
  <si>
    <t>El. vývod 3-fázový ukončený svorkou</t>
  </si>
  <si>
    <t>1802926707</t>
  </si>
  <si>
    <t>M004</t>
  </si>
  <si>
    <t>Svorkovnice PA</t>
  </si>
  <si>
    <t>-1285967677</t>
  </si>
  <si>
    <t>M044</t>
  </si>
  <si>
    <t>Jednopólový vypínač se signálkou</t>
  </si>
  <si>
    <t>1476558054</t>
  </si>
  <si>
    <t>M005</t>
  </si>
  <si>
    <t>Křížový vypínač</t>
  </si>
  <si>
    <t>-843920192</t>
  </si>
  <si>
    <t>M006</t>
  </si>
  <si>
    <t>Ochranné uzemnění, EPS</t>
  </si>
  <si>
    <t>1497902986</t>
  </si>
  <si>
    <t>M045</t>
  </si>
  <si>
    <t>Soumrakový spínač</t>
  </si>
  <si>
    <t>1544796703</t>
  </si>
  <si>
    <t>M007</t>
  </si>
  <si>
    <t>Střídavý vypínač</t>
  </si>
  <si>
    <t>991349881</t>
  </si>
  <si>
    <t>M008</t>
  </si>
  <si>
    <t>Střídavý vypínač dvojitý</t>
  </si>
  <si>
    <t>-183116343</t>
  </si>
  <si>
    <t>M046</t>
  </si>
  <si>
    <t>Střídavý vypínač dvoupólový</t>
  </si>
  <si>
    <t>1879302260</t>
  </si>
  <si>
    <t>M009</t>
  </si>
  <si>
    <t>Sériový přepínač střídavý</t>
  </si>
  <si>
    <t>539816361</t>
  </si>
  <si>
    <t>M010</t>
  </si>
  <si>
    <t>Sériový vypínač</t>
  </si>
  <si>
    <t>-1374887094</t>
  </si>
  <si>
    <t>M047</t>
  </si>
  <si>
    <t>Sériový vypínač IP44</t>
  </si>
  <si>
    <t>1592226747</t>
  </si>
  <si>
    <t>M048</t>
  </si>
  <si>
    <t>sestava Ensto ABB</t>
  </si>
  <si>
    <t>-1832177846</t>
  </si>
  <si>
    <t>M011</t>
  </si>
  <si>
    <t>Tlačítkový ovladač</t>
  </si>
  <si>
    <t>-363602989</t>
  </si>
  <si>
    <t>M049</t>
  </si>
  <si>
    <t>Tlačítkovo TS, CS se sklem</t>
  </si>
  <si>
    <t>-193547151</t>
  </si>
  <si>
    <t>M012</t>
  </si>
  <si>
    <t>Trojitá zásuvka</t>
  </si>
  <si>
    <t>1138892736</t>
  </si>
  <si>
    <t>M013</t>
  </si>
  <si>
    <t>Vypínač</t>
  </si>
  <si>
    <t>-923286131</t>
  </si>
  <si>
    <t>M014</t>
  </si>
  <si>
    <t>Vypínač IP44</t>
  </si>
  <si>
    <t>-1524838309</t>
  </si>
  <si>
    <t>M015</t>
  </si>
  <si>
    <t>5-násobná zásuvka</t>
  </si>
  <si>
    <t>228170051</t>
  </si>
  <si>
    <t>M016</t>
  </si>
  <si>
    <t>Zásuvka</t>
  </si>
  <si>
    <t>1024211343</t>
  </si>
  <si>
    <t>M018</t>
  </si>
  <si>
    <t>Zásuvka IP44</t>
  </si>
  <si>
    <t>393376040</t>
  </si>
  <si>
    <t>M050</t>
  </si>
  <si>
    <t>Zásuvková skříň, 1x400V/16A, 2x230V/16A</t>
  </si>
  <si>
    <t>168436037</t>
  </si>
  <si>
    <t>M051</t>
  </si>
  <si>
    <t>2-násobná zásuvka ve společné rámečku, hnědá, rampa</t>
  </si>
  <si>
    <t>-1401945530</t>
  </si>
  <si>
    <t>M052</t>
  </si>
  <si>
    <t>2-násobná zásuvka ve společné rámečku, zelená, rampa</t>
  </si>
  <si>
    <t>1705170331</t>
  </si>
  <si>
    <t>M019</t>
  </si>
  <si>
    <t>Zásuvka pro vyrovnání porenciálu</t>
  </si>
  <si>
    <t>-2069120752</t>
  </si>
  <si>
    <t>M020</t>
  </si>
  <si>
    <t>Zásuvka jednonásobná, zelená</t>
  </si>
  <si>
    <t>1507102228</t>
  </si>
  <si>
    <t>M053</t>
  </si>
  <si>
    <t>spojovací krabice požární s 5-ti keramickými svorkami</t>
  </si>
  <si>
    <t>881291668</t>
  </si>
  <si>
    <t>M054</t>
  </si>
  <si>
    <t>příchytka kabelové trasy se zachováním funkčnosti při pořáru</t>
  </si>
  <si>
    <t>694761497</t>
  </si>
  <si>
    <t>M021</t>
  </si>
  <si>
    <t>kabice KU 68</t>
  </si>
  <si>
    <t>743019270</t>
  </si>
  <si>
    <t>M022</t>
  </si>
  <si>
    <t>svorky Wago</t>
  </si>
  <si>
    <t>2034665088</t>
  </si>
  <si>
    <t>K717</t>
  </si>
  <si>
    <t>Montáž svítidel LED</t>
  </si>
  <si>
    <t>403085794</t>
  </si>
  <si>
    <t>M023</t>
  </si>
  <si>
    <t>Svítdlo Led pr.300mm s pohyb. Čidlem</t>
  </si>
  <si>
    <t>1901232483</t>
  </si>
  <si>
    <t>M024</t>
  </si>
  <si>
    <t>Svítdlo Led pr.300mm</t>
  </si>
  <si>
    <t>-868868808</t>
  </si>
  <si>
    <t>M025</t>
  </si>
  <si>
    <t>Led svítidlo 600x600</t>
  </si>
  <si>
    <t>-1973239401</t>
  </si>
  <si>
    <t>M026</t>
  </si>
  <si>
    <t>Led svítidlo 1200x300</t>
  </si>
  <si>
    <t>1234511539</t>
  </si>
  <si>
    <t>K718</t>
  </si>
  <si>
    <t>Montáž svítidel nouzových</t>
  </si>
  <si>
    <t>633436384</t>
  </si>
  <si>
    <t>M027</t>
  </si>
  <si>
    <t>Nouzové osvětlení/modul 60min</t>
  </si>
  <si>
    <t>-929342841</t>
  </si>
  <si>
    <t>K719</t>
  </si>
  <si>
    <t>Montáž ventilátoru</t>
  </si>
  <si>
    <t>1921443349</t>
  </si>
  <si>
    <t>M028</t>
  </si>
  <si>
    <t>ventilátor s doběh. Relé</t>
  </si>
  <si>
    <t>1036865867</t>
  </si>
  <si>
    <t>K720</t>
  </si>
  <si>
    <t>Provedení úprav hlavního rozvaděče RH</t>
  </si>
  <si>
    <t>-180899196</t>
  </si>
  <si>
    <t>M055</t>
  </si>
  <si>
    <t>úprava hlavního rozvaděče RH</t>
  </si>
  <si>
    <t>2038687097</t>
  </si>
  <si>
    <t>K721</t>
  </si>
  <si>
    <t>Provedení doplnění hlavního rozvaděče RH</t>
  </si>
  <si>
    <t>1393848750</t>
  </si>
  <si>
    <t>M056</t>
  </si>
  <si>
    <t>doplnění hlavního rozvaděče RH</t>
  </si>
  <si>
    <t>615541378</t>
  </si>
  <si>
    <t>K688</t>
  </si>
  <si>
    <t>Kompletace a montáž rozvaděče RPO</t>
  </si>
  <si>
    <t>2058474365</t>
  </si>
  <si>
    <t>M057</t>
  </si>
  <si>
    <t xml:space="preserve">rozvaděč  RPO+záložní zdroj UPS, 50kVA, Ic=100A, 5min</t>
  </si>
  <si>
    <t>-353707694</t>
  </si>
  <si>
    <t>K689</t>
  </si>
  <si>
    <t>Kompletace a montáž rozvaděče VZT1</t>
  </si>
  <si>
    <t>-2011947088</t>
  </si>
  <si>
    <t>M058</t>
  </si>
  <si>
    <t xml:space="preserve">rozvaděč  VZT1</t>
  </si>
  <si>
    <t>1749052636</t>
  </si>
  <si>
    <t>K690</t>
  </si>
  <si>
    <t>Kompletace a montáž rozvaděče VZT2</t>
  </si>
  <si>
    <t>-1953454766</t>
  </si>
  <si>
    <t>M059</t>
  </si>
  <si>
    <t xml:space="preserve">rozvaděč  VZT2</t>
  </si>
  <si>
    <t>-60828609</t>
  </si>
  <si>
    <t>K691</t>
  </si>
  <si>
    <t>Kompletace a montáž rozvaděče VZT3</t>
  </si>
  <si>
    <t>528019883</t>
  </si>
  <si>
    <t>M060</t>
  </si>
  <si>
    <t xml:space="preserve">rozvaděč  VZT3</t>
  </si>
  <si>
    <t>-1127683998</t>
  </si>
  <si>
    <t>K692</t>
  </si>
  <si>
    <t>Kompletace a montáž rozvaděče R01</t>
  </si>
  <si>
    <t>195948576</t>
  </si>
  <si>
    <t>M061</t>
  </si>
  <si>
    <t xml:space="preserve">rozvaděč  R01</t>
  </si>
  <si>
    <t>688636580</t>
  </si>
  <si>
    <t>K693</t>
  </si>
  <si>
    <t>Kompletace a montáž rozvaděče R02</t>
  </si>
  <si>
    <t>-1078375768</t>
  </si>
  <si>
    <t>M062</t>
  </si>
  <si>
    <t xml:space="preserve">rozvaděč  R02</t>
  </si>
  <si>
    <t>-1654805534</t>
  </si>
  <si>
    <t>K694</t>
  </si>
  <si>
    <t>Kompletace a montáž rozvaděče R11</t>
  </si>
  <si>
    <t>1432086876</t>
  </si>
  <si>
    <t>M063</t>
  </si>
  <si>
    <t xml:space="preserve">rozvaděč  R11</t>
  </si>
  <si>
    <t>1433821203</t>
  </si>
  <si>
    <t>K695</t>
  </si>
  <si>
    <t>Kompletace a montáž rozvaděče R12</t>
  </si>
  <si>
    <t>936233689</t>
  </si>
  <si>
    <t>M064</t>
  </si>
  <si>
    <t xml:space="preserve">rozvaděč  R12</t>
  </si>
  <si>
    <t>1951672569</t>
  </si>
  <si>
    <t>K696</t>
  </si>
  <si>
    <t>Kompletace a montáž rozvaděče R21</t>
  </si>
  <si>
    <t>-783571055</t>
  </si>
  <si>
    <t>M065</t>
  </si>
  <si>
    <t xml:space="preserve">rozvaděč  R21</t>
  </si>
  <si>
    <t>76509977</t>
  </si>
  <si>
    <t>K697</t>
  </si>
  <si>
    <t>Montáž kabelu CHKE-R-J 5x25</t>
  </si>
  <si>
    <t>1889785036</t>
  </si>
  <si>
    <t>M066</t>
  </si>
  <si>
    <t>CHKE-R-J 5x25</t>
  </si>
  <si>
    <t>1167152557</t>
  </si>
  <si>
    <t>K698</t>
  </si>
  <si>
    <t>Montáž kabelu CHKE-R-J 5x16</t>
  </si>
  <si>
    <t>-1735347489</t>
  </si>
  <si>
    <t>M035</t>
  </si>
  <si>
    <t>CHKE-R-J 5x16</t>
  </si>
  <si>
    <t>-984932000</t>
  </si>
  <si>
    <t>K699</t>
  </si>
  <si>
    <t>Montáž kabelu CHKE-R-J 5x10</t>
  </si>
  <si>
    <t>-1293574514</t>
  </si>
  <si>
    <t>M067</t>
  </si>
  <si>
    <t>CHKE-R-J 5x10</t>
  </si>
  <si>
    <t>-260846008</t>
  </si>
  <si>
    <t>K700</t>
  </si>
  <si>
    <t>Montáž kabelu CHKE-R-J 5x6</t>
  </si>
  <si>
    <t>1164009688</t>
  </si>
  <si>
    <t>M068</t>
  </si>
  <si>
    <t>CHKE-R-J 5x6</t>
  </si>
  <si>
    <t>824705906</t>
  </si>
  <si>
    <t>K701</t>
  </si>
  <si>
    <t>Montáž kabelu CHKE-R-J 5x4</t>
  </si>
  <si>
    <t>-200705379</t>
  </si>
  <si>
    <t>M069</t>
  </si>
  <si>
    <t>CHKE-R-J 5x4</t>
  </si>
  <si>
    <t>55461460</t>
  </si>
  <si>
    <t>K702</t>
  </si>
  <si>
    <t>Montáž kabelu CHKE-R-J 5x2,5</t>
  </si>
  <si>
    <t>20230065</t>
  </si>
  <si>
    <t>M036</t>
  </si>
  <si>
    <t>CHKE-R-J 5x2,5</t>
  </si>
  <si>
    <t>-642036190</t>
  </si>
  <si>
    <t>K703</t>
  </si>
  <si>
    <t>Montáž kabelu CHKE-R-J 5x1,5</t>
  </si>
  <si>
    <t>890591200</t>
  </si>
  <si>
    <t>M037</t>
  </si>
  <si>
    <t>CHKE-R-J 5x1,5</t>
  </si>
  <si>
    <t>955791108</t>
  </si>
  <si>
    <t>K704</t>
  </si>
  <si>
    <t>Montáž kabelu CHKE-R-J 3x4</t>
  </si>
  <si>
    <t>-1841409632</t>
  </si>
  <si>
    <t>M070</t>
  </si>
  <si>
    <t>CHKE-R-J 3x4</t>
  </si>
  <si>
    <t>992722064</t>
  </si>
  <si>
    <t>K705</t>
  </si>
  <si>
    <t>Montáž kabelu CHKE-R-J 3x2,5</t>
  </si>
  <si>
    <t>1071620044</t>
  </si>
  <si>
    <t>M038</t>
  </si>
  <si>
    <t>CHKE-R-J 3x2,5</t>
  </si>
  <si>
    <t>40122167</t>
  </si>
  <si>
    <t>K706</t>
  </si>
  <si>
    <t>Montáž kabelu CHKE-R-J 3x1,5</t>
  </si>
  <si>
    <t>-1562762958</t>
  </si>
  <si>
    <t>M039</t>
  </si>
  <si>
    <t>CHKE-R-J 3x1,5</t>
  </si>
  <si>
    <t>-1652604732</t>
  </si>
  <si>
    <t>K707</t>
  </si>
  <si>
    <t>Montáž kabelu CXKH-V-J 5x25</t>
  </si>
  <si>
    <t>-1346134944</t>
  </si>
  <si>
    <t>M071</t>
  </si>
  <si>
    <t>CXKH-V-J 5x25</t>
  </si>
  <si>
    <t>1983005157</t>
  </si>
  <si>
    <t>K708</t>
  </si>
  <si>
    <t>Montáž kabelu CXKH-V-J 5x10</t>
  </si>
  <si>
    <t>1566289487</t>
  </si>
  <si>
    <t>M072</t>
  </si>
  <si>
    <t>CXKH-V-J 5x10</t>
  </si>
  <si>
    <t>-2130646296</t>
  </si>
  <si>
    <t>K709</t>
  </si>
  <si>
    <t>Montáž kabelu CXKH-V-J 5x2,5</t>
  </si>
  <si>
    <t>2039681018</t>
  </si>
  <si>
    <t>M073</t>
  </si>
  <si>
    <t>CXKH-V-J 5x2,5</t>
  </si>
  <si>
    <t>-1185064184</t>
  </si>
  <si>
    <t>K710</t>
  </si>
  <si>
    <t>Montáž kabelu CXKH-V-J 3x2,5</t>
  </si>
  <si>
    <t>1007221806</t>
  </si>
  <si>
    <t>M074</t>
  </si>
  <si>
    <t>CXKH-V-J 3x2,5</t>
  </si>
  <si>
    <t>2025224705</t>
  </si>
  <si>
    <t>K711</t>
  </si>
  <si>
    <t>Montáž kabelu H07Z-K 4žz</t>
  </si>
  <si>
    <t>-1085426181</t>
  </si>
  <si>
    <t>M040</t>
  </si>
  <si>
    <t>H07Z-K4žz</t>
  </si>
  <si>
    <t>267467804</t>
  </si>
  <si>
    <t>K712</t>
  </si>
  <si>
    <t>Montáž kabelu H07Z-K 6zž</t>
  </si>
  <si>
    <t>-1100474692</t>
  </si>
  <si>
    <t>M041</t>
  </si>
  <si>
    <t>H07Z-K 6žz</t>
  </si>
  <si>
    <t>-1929107035</t>
  </si>
  <si>
    <t>K713</t>
  </si>
  <si>
    <t>Montáž kabelu H07Z-K 16zž</t>
  </si>
  <si>
    <t>1426889024</t>
  </si>
  <si>
    <t>M042</t>
  </si>
  <si>
    <t>H07Z-K 16žz</t>
  </si>
  <si>
    <t>-723878004</t>
  </si>
  <si>
    <t>K714</t>
  </si>
  <si>
    <t>Montáž kabelu H07Z-K 25zž</t>
  </si>
  <si>
    <t>172524410</t>
  </si>
  <si>
    <t>M043</t>
  </si>
  <si>
    <t>H07Z-K 25žz</t>
  </si>
  <si>
    <t>432443375</t>
  </si>
  <si>
    <t>K715</t>
  </si>
  <si>
    <t>Montáž kabelu H07Z-K 35zž</t>
  </si>
  <si>
    <t>1741983964</t>
  </si>
  <si>
    <t>M096</t>
  </si>
  <si>
    <t>H07Z-K 35žz</t>
  </si>
  <si>
    <t>-935355231</t>
  </si>
  <si>
    <t>K716</t>
  </si>
  <si>
    <t>Montáž FeZn 10mm</t>
  </si>
  <si>
    <t>1320143505</t>
  </si>
  <si>
    <t>M075</t>
  </si>
  <si>
    <t>FeZn 10mm</t>
  </si>
  <si>
    <t>1992832230</t>
  </si>
  <si>
    <t>K076</t>
  </si>
  <si>
    <t>podružný materiál</t>
  </si>
  <si>
    <t>-1475564157</t>
  </si>
  <si>
    <t>K047</t>
  </si>
  <si>
    <t>nespecifikované montážní práce</t>
  </si>
  <si>
    <t>-132576395</t>
  </si>
  <si>
    <t>K077</t>
  </si>
  <si>
    <t>ostatní montážní práce</t>
  </si>
  <si>
    <t>-201924290</t>
  </si>
  <si>
    <t>Úroveň 4:</t>
  </si>
  <si>
    <t>I.1.2.6.1 - Strukturovaná kabeláž</t>
  </si>
  <si>
    <t>1 - Strukturovaná kabeláž - D+M veškerých komponent a kabelů</t>
  </si>
  <si>
    <t>Strukturovaná kabeláž - D+M veškerých komponent a kabelů</t>
  </si>
  <si>
    <t>K001</t>
  </si>
  <si>
    <t>Technické úpravy stávajících rozvodů v prostoru chodby pavilon C na 1.PP - demontáž nevyužívaných kabelů</t>
  </si>
  <si>
    <t>HZs</t>
  </si>
  <si>
    <t>1472179237</t>
  </si>
  <si>
    <t>K002</t>
  </si>
  <si>
    <t>Technické úpravy stávajících rozvodů v prostoru chodby pavilon C na 1.PP/1:NP/2.NP - trasová upevnění kabelů ponechané funkční v době rekonstrukce pavilonu</t>
  </si>
  <si>
    <t>1550918660</t>
  </si>
  <si>
    <t>K003</t>
  </si>
  <si>
    <t>Demontáž na následná montáž stávajícího docházkového terminálu na 1.NP (pravý vchod) se souhlasem uživatele na správce systému firmou IVAR</t>
  </si>
  <si>
    <t>-1016237700</t>
  </si>
  <si>
    <t>K005</t>
  </si>
  <si>
    <t>svislé přemístění konstrukcí - úprava pro požární ucpávky</t>
  </si>
  <si>
    <t>-1307821756</t>
  </si>
  <si>
    <t>K006</t>
  </si>
  <si>
    <t>vodorovné přemístění konstrukcí - úprava pro požární ucpávky</t>
  </si>
  <si>
    <t>-97665048</t>
  </si>
  <si>
    <t>K007</t>
  </si>
  <si>
    <t>demontáž stávajících kabelových žlabů plastových</t>
  </si>
  <si>
    <t>1121998147</t>
  </si>
  <si>
    <t>K008</t>
  </si>
  <si>
    <t>přeložka stávajícího kabelového drátěného žlabu v podhledu na novou pozici s ohledem na koordinaci nových technologií - demontáž datových zásuvek vč.konektorů (konektory budou opětovně použity)</t>
  </si>
  <si>
    <t>-1547939702</t>
  </si>
  <si>
    <t>K009</t>
  </si>
  <si>
    <t>přeložka stávajícího kabelového drátěného žlabu v podhledu na novou pozici s ohledem na koordinaci nových technologií - demontáž kabelového drátěného žlabu (žlaby budou opětovně použity z 50%)</t>
  </si>
  <si>
    <t>-910576063</t>
  </si>
  <si>
    <t>K010</t>
  </si>
  <si>
    <t>přeložka stávajícího kabelového drátěného žlabu v podhledu na novou pozici s ohledem na koordinaci nových technologií - úprava stávajícího páteřního kabelového drátěného žlabu od stoupačky</t>
  </si>
  <si>
    <t>-388224793</t>
  </si>
  <si>
    <t>K011</t>
  </si>
  <si>
    <t>Stíněný instalační kabel S/FTP 4P,LSOH (B2ca-s1,d1,a1), CAT6A, 500m</t>
  </si>
  <si>
    <t>373071233</t>
  </si>
  <si>
    <t>K012</t>
  </si>
  <si>
    <t>původní metalický kabel - původní kabely zataženy na nové pozice v rámci přeložek</t>
  </si>
  <si>
    <t>-267794131</t>
  </si>
  <si>
    <t>K013</t>
  </si>
  <si>
    <t>Kompletní datová zásuvka 2xRJ45 CAT.6A STP pod omítku vč. krabice, rámečku, krytky, konektorů, vhodná pro zdravotnické prostředí, koordinace se silnoproudem (do prostoru pod podhled)</t>
  </si>
  <si>
    <t>252637036</t>
  </si>
  <si>
    <t>K014</t>
  </si>
  <si>
    <t>Kompletní datová zásuvka 2xRJ45 CAT.6A STP na omítku vč. krabice, rámečku, krytky, konektorů (do technických prostor)</t>
  </si>
  <si>
    <t>738740805</t>
  </si>
  <si>
    <t>K015</t>
  </si>
  <si>
    <t>Kompletní datová zásuvka 2xRJ45 CAT.6A STP na omítku vč. krabice, rámečku, krytky, konektorů (do nad podhledem)</t>
  </si>
  <si>
    <t>-1631310418</t>
  </si>
  <si>
    <t>K016</t>
  </si>
  <si>
    <t>Kompletní datová zásuvka 2xRJ45 CAT.6A STP na omítku vč. DIN adaptéru, rámečku, krytky, konektorů (do technických prostor)</t>
  </si>
  <si>
    <t>-1498420787</t>
  </si>
  <si>
    <t>K017</t>
  </si>
  <si>
    <t>Kompletní datová zásuvka 2xRJ45 CAT.6A STP do podparapetního žlabu vč. krabice, rámečku, krytky, konektorů, vhodná pro zdravotnické prostředí, koordinace se silnoproudem (do prostoru na 1.PP, 1.NP a 2.NP)</t>
  </si>
  <si>
    <t>-1703294150</t>
  </si>
  <si>
    <t>K018</t>
  </si>
  <si>
    <t>Kompletní datová zásuvka 2xRJ45 CAT.6A STP do mediciálních ramp vč. adaptéru, konektorů, vhodná pro zdravotnické prostředí, koordinace se silnoproudem (do prostoru na 1.NP)</t>
  </si>
  <si>
    <t>2099512509</t>
  </si>
  <si>
    <t>K019</t>
  </si>
  <si>
    <t>Kabel optický 48 vláken SM 9/125, G.652D, MLT, HDPE černý, d5,9mm, 700N</t>
  </si>
  <si>
    <t>-560859635</t>
  </si>
  <si>
    <t>K020</t>
  </si>
  <si>
    <t>Kompletně vybavená optická vana 19" 1U, výsuvná, včetně popisek, vyvazovací oka pro organizaci, černá, 48x pigtail 9/125 SC/LC, optické kazety, ochrany svárů</t>
  </si>
  <si>
    <t>113487583</t>
  </si>
  <si>
    <t>K021</t>
  </si>
  <si>
    <t>Optické svaření 1vlákna vč. odizolování</t>
  </si>
  <si>
    <t>-2037103495</t>
  </si>
  <si>
    <t>K022</t>
  </si>
  <si>
    <t>Silový kabel 1-CXKE(H)-R-J 3x 2,5 B2ca,s1,d0 do trubek, nebo do lišt</t>
  </si>
  <si>
    <t>-1751646672</t>
  </si>
  <si>
    <t>K023</t>
  </si>
  <si>
    <t>kabelová trasa pro SIL bez požadavku na zachování funkčnosti celé kabelové instalace při požáru (vrut, šroub, hřeb, příchytka)</t>
  </si>
  <si>
    <t>-909504887</t>
  </si>
  <si>
    <t>K024</t>
  </si>
  <si>
    <t>jistič 1/C - doplnění do silového rozvaděče</t>
  </si>
  <si>
    <t>1050118443</t>
  </si>
  <si>
    <t>K026</t>
  </si>
  <si>
    <t>kabelová trasa pro SLP optika bez požadavku na zachování funkčnosti celé kabelové instalace při požáru (vrut, šroub, hřeb, příchytka) v podhledu, ve stávajících kabelových žabech, úprava a doplnění optické trasy ve spojovacím kolektoru mezi pavilony B a C</t>
  </si>
  <si>
    <t>-17019854</t>
  </si>
  <si>
    <t>K027</t>
  </si>
  <si>
    <t>Pevná trubka s hrdlem, samozhášivá, bezhalogenová, délka 3m, 320N, šedá, RAL 7035 do d=25mm vč. příslušenství pro upevnění - vedení hlásičové linky</t>
  </si>
  <si>
    <t>996417643</t>
  </si>
  <si>
    <t>K028</t>
  </si>
  <si>
    <t>příchytka Grip - malý</t>
  </si>
  <si>
    <t>-1437068784</t>
  </si>
  <si>
    <t>K029</t>
  </si>
  <si>
    <t>příchytka Grip - střední</t>
  </si>
  <si>
    <t>2131373188</t>
  </si>
  <si>
    <t>K030</t>
  </si>
  <si>
    <t>Lišta hranatá 20x20, bílá, 2m</t>
  </si>
  <si>
    <t>-1176429847</t>
  </si>
  <si>
    <t>K031</t>
  </si>
  <si>
    <t>Parapetní kanál PK 110x65 D, bílý, 2 m, karton PK 110X65 D_HD vč. příslušenství</t>
  </si>
  <si>
    <t>-1062527668</t>
  </si>
  <si>
    <t>K032</t>
  </si>
  <si>
    <t>Korugovaná ohebná trubka, samozhášivá, bezhalogenová, PP, 750N, vnější průměr min. 25mm, šedá</t>
  </si>
  <si>
    <t>-209076647</t>
  </si>
  <si>
    <t>K033</t>
  </si>
  <si>
    <t>Korugovaná ohebná trubka, samozhášivá, bezhalogenová, PP, 750N, vnější průměr min. 32mm, šedá</t>
  </si>
  <si>
    <t>228203188</t>
  </si>
  <si>
    <t>K034</t>
  </si>
  <si>
    <t>nastřelovací plastová příchytka-element pro upevnění více pásků</t>
  </si>
  <si>
    <t>-2017799279</t>
  </si>
  <si>
    <t>K035</t>
  </si>
  <si>
    <t>nastřelovací hřeb 22mm do betonu, galvanicky pozinkováno</t>
  </si>
  <si>
    <t>1129213823</t>
  </si>
  <si>
    <t>K036</t>
  </si>
  <si>
    <t>stahovací páska 200mm</t>
  </si>
  <si>
    <t>1221094554</t>
  </si>
  <si>
    <t>K037</t>
  </si>
  <si>
    <t>stahovací páska 300mm</t>
  </si>
  <si>
    <t>-1952604421</t>
  </si>
  <si>
    <t>K065</t>
  </si>
  <si>
    <t>Žlab perforovaný kabelový s integrovanou spojkou výšky 60 mm, délka 3 m, 400/60 kompletní vč.příslušenství pro uchycením - nové vedení na chodbě daného podlaží, nosný prvek po 1,5m, přes CHÚC s požární odolností</t>
  </si>
  <si>
    <t>-28991317</t>
  </si>
  <si>
    <t>K066</t>
  </si>
  <si>
    <t>Žlab drátěný kabelový s integrovanou spojkou výšky 60 mm, délka 3 m, 400/60 kompletní vč.příslušenství pro uchycením - nové vedení na chodbě daného podlaží</t>
  </si>
  <si>
    <t>-16301922</t>
  </si>
  <si>
    <t>K067</t>
  </si>
  <si>
    <t>Žlab drátěný kabelový s integrovanou spojkou výšky 60 mm, délka 3 m, 200/60 kompletní vč.příslušenství pro středové uchycením - nové vedení na chodbě daného podlaží</t>
  </si>
  <si>
    <t>416080712</t>
  </si>
  <si>
    <t>K068</t>
  </si>
  <si>
    <t>Vyvazování kabeláže ve žlabech pro slaboproud</t>
  </si>
  <si>
    <t>465218251</t>
  </si>
  <si>
    <t>K069</t>
  </si>
  <si>
    <t>certifikační měření datových portů vč. protokolu (data a papír)</t>
  </si>
  <si>
    <t>-1797882118</t>
  </si>
  <si>
    <t>K070</t>
  </si>
  <si>
    <t>Měření optického segmentu, měření útlumu, 2 okna</t>
  </si>
  <si>
    <t>1204825531</t>
  </si>
  <si>
    <t>K075</t>
  </si>
  <si>
    <t>Lešení prostorové rámové lehké s podlahami</t>
  </si>
  <si>
    <t>den</t>
  </si>
  <si>
    <t>940296466</t>
  </si>
  <si>
    <t>K084</t>
  </si>
  <si>
    <t>Montáž lešení prostorového rámového lehkého s podlahami zatížení do 200 kg/m2 v do 10 m</t>
  </si>
  <si>
    <t>-1411706767</t>
  </si>
  <si>
    <t>K085</t>
  </si>
  <si>
    <t>Příplatek k lešení prostorovému rámovému lehkému s podlahami do 200 kg/m2 v do 10 m za každý den použití</t>
  </si>
  <si>
    <t>-1081757282</t>
  </si>
  <si>
    <t>K086</t>
  </si>
  <si>
    <t>Demontáž lešení prostorového rámového lehkého s podlahami zatížení do 200 kg/m2 v do 10 m</t>
  </si>
  <si>
    <t>1799254567</t>
  </si>
  <si>
    <t>K087</t>
  </si>
  <si>
    <t>Přesun hmot tonážní pro slaboproud s omezením mechanizace v objektech v do 24 m</t>
  </si>
  <si>
    <t>2107146647</t>
  </si>
  <si>
    <t>K090</t>
  </si>
  <si>
    <t>Drobný instalační a montážní materiál vč.popisu komponentů</t>
  </si>
  <si>
    <t>-142430202</t>
  </si>
  <si>
    <t>K093</t>
  </si>
  <si>
    <t>Stavebně-technické úspořádání stávajícíh kabelových tras, datových zásuvek a prostupů</t>
  </si>
  <si>
    <t>HZS</t>
  </si>
  <si>
    <t>1859389844</t>
  </si>
  <si>
    <t>K094</t>
  </si>
  <si>
    <t>Uzamykatelný 19" datový rozváděč s výškou 45U, půdorysné rozměry 800x1000mm s prosklenými dveřmi, napájecím panelem, ventilační jednotkou a potřebným montážním příslušenstvím pro instalaci prvků ústředny</t>
  </si>
  <si>
    <t>-772208951</t>
  </si>
  <si>
    <t>K095</t>
  </si>
  <si>
    <t>Kompletní telefonní patch panel 50portový 1U</t>
  </si>
  <si>
    <t>-156920680</t>
  </si>
  <si>
    <t>K096</t>
  </si>
  <si>
    <t>Zakončení 1páru na konektor S110</t>
  </si>
  <si>
    <t>-50860915</t>
  </si>
  <si>
    <t>K097</t>
  </si>
  <si>
    <t>Sdělovací kabel SYKFY 50x2x0,5</t>
  </si>
  <si>
    <t>-312740686</t>
  </si>
  <si>
    <t>K098</t>
  </si>
  <si>
    <t>kabelová trasa pro SLP telefonní kabel bez požadavku na zachování funkčnosti celé kabelové instalace při požáru (vrut, šroub, hřeb, příchytka) v podhledu, ve stávajících kabelových žabech, úprava a doplnění optické trasy ve spojovacím kolektoru mezi pavil</t>
  </si>
  <si>
    <t>-487723554</t>
  </si>
  <si>
    <t>K099</t>
  </si>
  <si>
    <t>Uzemňovací kabel CYA6</t>
  </si>
  <si>
    <t>-735231117</t>
  </si>
  <si>
    <t>K100</t>
  </si>
  <si>
    <t>Uzemňovací kabel CYA10</t>
  </si>
  <si>
    <t>482750611</t>
  </si>
  <si>
    <t>K101</t>
  </si>
  <si>
    <t>Uzemňovací oka</t>
  </si>
  <si>
    <t>-165900507</t>
  </si>
  <si>
    <t>K102</t>
  </si>
  <si>
    <t>Uzemňovací pospojovací svorkovnice HUP</t>
  </si>
  <si>
    <t>-1223693604</t>
  </si>
  <si>
    <t>K103</t>
  </si>
  <si>
    <t>Silový kabel 3Jx2,5 v provedení B2ca ...</t>
  </si>
  <si>
    <t>1177198417</t>
  </si>
  <si>
    <t>K104</t>
  </si>
  <si>
    <t>Propojovací krabice plastová</t>
  </si>
  <si>
    <t>1535828017</t>
  </si>
  <si>
    <t>K105</t>
  </si>
  <si>
    <t>Propojovací WAGO spojky</t>
  </si>
  <si>
    <t>-510102728</t>
  </si>
  <si>
    <t>K106</t>
  </si>
  <si>
    <t>Patch panel 24 portů, modulární, univerzální, 19" 1U, prázdný</t>
  </si>
  <si>
    <t>-1198570991</t>
  </si>
  <si>
    <t>K107</t>
  </si>
  <si>
    <t>Stíněný modul Keystone RJ45, vhodný pro zásuvky a modulární patch panely</t>
  </si>
  <si>
    <t>-1606945540</t>
  </si>
  <si>
    <t>K108</t>
  </si>
  <si>
    <t>Systémové patch kabely metalické a optické - délky budou upřesněny v rámci realizace, ref.délka 2m</t>
  </si>
  <si>
    <t>511271849</t>
  </si>
  <si>
    <t>K109</t>
  </si>
  <si>
    <t>Vyvazovací panel 19" 1U BK plastový</t>
  </si>
  <si>
    <t>1735716643</t>
  </si>
  <si>
    <t>K110</t>
  </si>
  <si>
    <t>popiska rozvaděče, zásuvky, patch panelu</t>
  </si>
  <si>
    <t>-1249946758</t>
  </si>
  <si>
    <t>K111</t>
  </si>
  <si>
    <t>Uspořádání datových kabelů v datovém rozvaděči vč. popisu jednotlivých kabelů</t>
  </si>
  <si>
    <t>-457899768</t>
  </si>
  <si>
    <t>I.1.2.6.2 - Kamerové systémy</t>
  </si>
  <si>
    <t>1 - Kamerové systémy</t>
  </si>
  <si>
    <t>K112</t>
  </si>
  <si>
    <t>Vnitřní IP dome kamera, 5MP, f=2.8-12mm, WDR 120dB, min.IR 20m, H.264; H.264+; H.265; H.265+; MJPEG, max.spotřeba 10,5W, audio, ref. v. IPC-HDBW3541R-ZAS-27135-S2</t>
  </si>
  <si>
    <t>-1616589519</t>
  </si>
  <si>
    <t>K114</t>
  </si>
  <si>
    <t>montážní činnost - podhledová kazeta (úprava) pro adaptér do podhledu</t>
  </si>
  <si>
    <t>-849191670</t>
  </si>
  <si>
    <t>K115</t>
  </si>
  <si>
    <t>Demontáž a montáž stávajících IP kamer (venkovní vstupní prostory pod podestou) vč. opětovného nastavení</t>
  </si>
  <si>
    <t>-543075277</t>
  </si>
  <si>
    <t>K119</t>
  </si>
  <si>
    <t>Komplexní funkční zkouška IP CCTV vč.zprovoznění</t>
  </si>
  <si>
    <t>-701457043</t>
  </si>
  <si>
    <t>K123</t>
  </si>
  <si>
    <t>Patch kabely metalické dle systému SK a kategorie 6a - délky 2m</t>
  </si>
  <si>
    <t>-1317924737</t>
  </si>
  <si>
    <t>K129</t>
  </si>
  <si>
    <t>-1951567291</t>
  </si>
  <si>
    <t>k001.1</t>
  </si>
  <si>
    <t>Výkonný NVR pro 64 IP kamer, až 12MP, HDMI, 2x 4K, H.265, RAID vč.16x4TB HDD, např. NVR616-64-4KS2</t>
  </si>
  <si>
    <t>-2125483629</t>
  </si>
  <si>
    <t>I.1.2.6.3 - IP Domácí telefon</t>
  </si>
  <si>
    <t>1 - IP Domácí telefon</t>
  </si>
  <si>
    <t>K131</t>
  </si>
  <si>
    <t>Hlavní jednotka modulárního IP interkom systému, 1 tlačítko - dvoumodulové řešení pro zápustnou montáž, ref.v. DS-KD800</t>
  </si>
  <si>
    <t>-634889455</t>
  </si>
  <si>
    <t>K132</t>
  </si>
  <si>
    <t>Krabice pro zápustnou montáž - dvoumodulové řešení pro hlavní jednotku a modul se 6-ti tlačítky</t>
  </si>
  <si>
    <t>479433179</t>
  </si>
  <si>
    <t>K133</t>
  </si>
  <si>
    <t>Rám pro zápust. instalaci modul. interkom systému, 2 moduly, ref.v. DS-KD-ACF2</t>
  </si>
  <si>
    <t>-1181903546</t>
  </si>
  <si>
    <t>K134</t>
  </si>
  <si>
    <t>Modul se 6 tlačítky modulárního interkom systému - doplnění do dvoumodulového řešení, ref.v. DS-KD-KK</t>
  </si>
  <si>
    <t>1148063269</t>
  </si>
  <si>
    <t>K135</t>
  </si>
  <si>
    <t>Implementace IP DT do stávajícího systému vč.návaznosti na systém EKV/dveře</t>
  </si>
  <si>
    <t>1173816546</t>
  </si>
  <si>
    <t>K137</t>
  </si>
  <si>
    <t>Kompletní nastavení zařízení vč. základní zkoušky zařízení</t>
  </si>
  <si>
    <t>-448824123</t>
  </si>
  <si>
    <t>K143</t>
  </si>
  <si>
    <t>-1775645192</t>
  </si>
  <si>
    <t>I.1.2.6.4 - Aktivní prvky</t>
  </si>
  <si>
    <t>1 - Aktivní prvky</t>
  </si>
  <si>
    <t>K194</t>
  </si>
  <si>
    <t>Switch, podpora L3, QoS. Rozhraní: 48 x RJ-45 autosensing 10/100/1000; 4 x SFP+ 1000/10000, max. přenosová rychlost 176 Gbps, web management, QoS, stohovatelný, VLAN, ref.v. Aruba 6200M 48G CL4 PoE</t>
  </si>
  <si>
    <t>-1729838700</t>
  </si>
  <si>
    <t>K146</t>
  </si>
  <si>
    <t>SFP+ transceiver 10Gbps, SM, 20km, 1310nm, LC duplex, 0 až 70°C, DMI diagnostika, HP kompatibilni</t>
  </si>
  <si>
    <t>873902630</t>
  </si>
  <si>
    <t>K147</t>
  </si>
  <si>
    <t>Stohovací kabel pro switch, délka 1m</t>
  </si>
  <si>
    <t>-362978949</t>
  </si>
  <si>
    <t>K152</t>
  </si>
  <si>
    <t>Záložní zdroj UPS rack mount 2kVA, 10min. vč. příslušenství a SW pro vzdálený monitoring a zasílání zpráv</t>
  </si>
  <si>
    <t>-1937732616</t>
  </si>
  <si>
    <t>K153</t>
  </si>
  <si>
    <t>PDU panel pro napojení aktivních prvků</t>
  </si>
  <si>
    <t>1878523060</t>
  </si>
  <si>
    <t>K161</t>
  </si>
  <si>
    <t>-1170079717</t>
  </si>
  <si>
    <t>I.1.2.6.5 - Access point WIFI</t>
  </si>
  <si>
    <t>1 - Access point WIFI</t>
  </si>
  <si>
    <t>K179</t>
  </si>
  <si>
    <t>Access Point Series 2.4 GHz 574 Mbit/s, 5 GHz 1200 Mbit/s, min.přenosová rychlost: 1774 Mbit/s, WPA3, WPA, WPA2, IEEE 802.11a, IEEE 802.11ac, IEEE 802.11ax, IEEE 802.11b, IEEE 802.11g, IEEE 802.11n, IEEE 802.3af, IEEE 802.3at, IEE, ref.v. Aruba AP-505</t>
  </si>
  <si>
    <t>2104565083</t>
  </si>
  <si>
    <t>K181</t>
  </si>
  <si>
    <t>držák, např. AP-mnt-d</t>
  </si>
  <si>
    <t>-123440307</t>
  </si>
  <si>
    <t>K185</t>
  </si>
  <si>
    <t>Komplexní funkční zkouška access point vč.zprovoznění</t>
  </si>
  <si>
    <t>129076115</t>
  </si>
  <si>
    <t>-1967147310</t>
  </si>
  <si>
    <t>K192</t>
  </si>
  <si>
    <t>-722454651</t>
  </si>
  <si>
    <t>I.1.2.6.6 - IP Jednotný čas</t>
  </si>
  <si>
    <t>1 - IP Jednotný čas</t>
  </si>
  <si>
    <t>K163</t>
  </si>
  <si>
    <t xml:space="preserve">Síťové hlavní hodiny  pro provoz v síťovém prostřed LAN/Ethernet; mohou být synchronizovány serverem NTP a také pracovat jako server NTP; nastavení, administrace a monitoring přes systémovou linku / Ethernet; mohou načítat časový signál z přijímače DCF ne</t>
  </si>
  <si>
    <t>-108045430</t>
  </si>
  <si>
    <t>K164</t>
  </si>
  <si>
    <t>Přijímač včetně antény pro venkovní montáž, výstup signál DCF 77 / signál DCF 77 v UTC formátu, kabel 100m</t>
  </si>
  <si>
    <t>-1913048753</t>
  </si>
  <si>
    <t>K165</t>
  </si>
  <si>
    <t>Přepěťová ochrana a bleskojistka pro GPS přijímač; chrání připojené hlavní hodiny před poškozením vyšším přepětím a kolísavým napětím (budova musí být chráněna systémem ochrany před bleskem)</t>
  </si>
  <si>
    <t>-550278508</t>
  </si>
  <si>
    <t>K166</t>
  </si>
  <si>
    <t>Propojovací svorkovnice (s ochranou proti blesku a uzemněním) a propojovací kabel</t>
  </si>
  <si>
    <t>1055536663</t>
  </si>
  <si>
    <t>K167</t>
  </si>
  <si>
    <t>Plastové kulaté hodiny, průměr číselníku 28 cm, samostavitelný hodinový strojek pro připojení k LAN/Ethernet; numerický číselník; jednostranné</t>
  </si>
  <si>
    <t>-1284709100</t>
  </si>
  <si>
    <t>K168</t>
  </si>
  <si>
    <t>Stropní závěs/boční konzola pro dvoustranné hodiny, typ 3218, délka 10/30/50 cm</t>
  </si>
  <si>
    <t>472292371</t>
  </si>
  <si>
    <t>K169</t>
  </si>
  <si>
    <t>Nastavení IP adres v rámci VLAN knihy uživatele na daný LAN port pro JČ - konfigurace aktivního prvku</t>
  </si>
  <si>
    <t>-330030158</t>
  </si>
  <si>
    <t>K170</t>
  </si>
  <si>
    <t>Kompletní nastavení zařízení vč.základní zkoušky zařízení</t>
  </si>
  <si>
    <t>209240048</t>
  </si>
  <si>
    <t>K171</t>
  </si>
  <si>
    <t>Komplexní funkční zkouška JČ vč.zprovoznění</t>
  </si>
  <si>
    <t>468731950</t>
  </si>
  <si>
    <t>K172</t>
  </si>
  <si>
    <t>Patch kabely metalické dle systému SK a kategorie 6a - délky 1m (zásuvka/JČ)</t>
  </si>
  <si>
    <t>247804908</t>
  </si>
  <si>
    <t>K121</t>
  </si>
  <si>
    <t>Patch kabely metalické dle systému SK a kategorie 6a - délky 1m (patch panel/port akt.prvek)</t>
  </si>
  <si>
    <t>-202241069</t>
  </si>
  <si>
    <t>K173</t>
  </si>
  <si>
    <t>Patch kabely metalické dle systému SK a kategorie 6a - délky 2m (zásuvka/JČ)</t>
  </si>
  <si>
    <t>-614392915</t>
  </si>
  <si>
    <t>Patch kabely metalické dle systému SK a kategorie 6a - délky 2m (patch panel/port akt.prvek)</t>
  </si>
  <si>
    <t>-1435996812</t>
  </si>
  <si>
    <t>K177</t>
  </si>
  <si>
    <t>-2134853251</t>
  </si>
  <si>
    <t>I.1.2.6.7 - Společná televizní anténa a televize</t>
  </si>
  <si>
    <t>1 - Společná televizní anténa a televize</t>
  </si>
  <si>
    <t>K195</t>
  </si>
  <si>
    <t>Demontáž stávajícího systému na lůžkovém oddělení vč. kabeláže - komponenty předat uživateli</t>
  </si>
  <si>
    <t>308072800</t>
  </si>
  <si>
    <t>K196</t>
  </si>
  <si>
    <t>Kompletní plechový rozvaděč STA 600x600x200, perforovaná montážní deska, 3 bodový zámek, kabelové prostupy spodem i horem vč. vnitřního vybavení na podlaží 1.PP</t>
  </si>
  <si>
    <t>71447627</t>
  </si>
  <si>
    <t>K197</t>
  </si>
  <si>
    <t>Kompletní plechový rozvaděč STA 600x600x200, perforovaná montážní deska, 3 bodový zámek, kabelové prostupy spodem i horem vč. vnitřního vybavení na podlaží 1.NP</t>
  </si>
  <si>
    <t>-85273129</t>
  </si>
  <si>
    <t>K198</t>
  </si>
  <si>
    <t>Kompletní plechový rozvaděč STA 600x600x200, perforovaná montážní deska, 3 bodový zámek, kabelové prostupy spodem i horem vč. vnitřního vybavení na podlaží 2.NP</t>
  </si>
  <si>
    <t>73413919</t>
  </si>
  <si>
    <t>K199</t>
  </si>
  <si>
    <t>Multipřepínač kaskádový, 5 vstupů/výstupů, 16 odbočení pro zásuvky STA, frekvenční rozsah SAT vstupů 950-2500MHz, průchozí zisk v SAT pásmu 2,5 ± 0,2 dB, odbočovací útlum v TV/RW pásmu 24 ± 3,0 dB, odbočovací útlum v SAT pásmu 7 ± 3,0 dB,</t>
  </si>
  <si>
    <t>1763392914</t>
  </si>
  <si>
    <t>K200</t>
  </si>
  <si>
    <t>F konektor kompresní</t>
  </si>
  <si>
    <t>1686745161</t>
  </si>
  <si>
    <t>K201</t>
  </si>
  <si>
    <t>Kompletní účastnická zásuvka TV+R, vč. krytky a rámečku vhodná do prostor zdravotnictví</t>
  </si>
  <si>
    <t>-363399876</t>
  </si>
  <si>
    <t>K202</t>
  </si>
  <si>
    <t>Koaxiální kabel 75 ohm, vnitřní vodič: 1.13mm, měd', dielektrikum: 4,8mm, kapacita: 52 +/- 2,0 pF, útlum při 20°C (dB/100m): 860MHz 17,0 dB - 2150MHz 27,9 dB v provedení B2ca…</t>
  </si>
  <si>
    <t>299984822</t>
  </si>
  <si>
    <t>K203</t>
  </si>
  <si>
    <t xml:space="preserve">Koaxiální kabel 75 ohm, venkovní páteřní vodič: 1.13mm, měd', dielektrikum: 4,8mm, kapacita: 52 +/- 2,0 pF, útlum (dB/100m): 2000-3000 MHz  &gt;22dB v provedení B2ca…</t>
  </si>
  <si>
    <t>430626862</t>
  </si>
  <si>
    <t>K204</t>
  </si>
  <si>
    <t>silový kabel 1-CXKH-R 3x2,5 v provedení B2ca …</t>
  </si>
  <si>
    <t>556406663</t>
  </si>
  <si>
    <t>K205</t>
  </si>
  <si>
    <t>-119095029</t>
  </si>
  <si>
    <t>K206</t>
  </si>
  <si>
    <t>instalační krabice pod omítku - jednopozicová (do SDK, do zdi) pod zásuvku</t>
  </si>
  <si>
    <t>162685280</t>
  </si>
  <si>
    <t>K207</t>
  </si>
  <si>
    <t>Vysekání kapes a výklenků ve zdivu cihelném pro krabice 10x10x8 cm</t>
  </si>
  <si>
    <t>971886846</t>
  </si>
  <si>
    <t>1095376197</t>
  </si>
  <si>
    <t>323861551</t>
  </si>
  <si>
    <t>K025</t>
  </si>
  <si>
    <t>výchozí revize silové části</t>
  </si>
  <si>
    <t>1981735071</t>
  </si>
  <si>
    <t>1193721642</t>
  </si>
  <si>
    <t>1495305232</t>
  </si>
  <si>
    <t>-228672491</t>
  </si>
  <si>
    <t>-1761203794</t>
  </si>
  <si>
    <t>-376274323</t>
  </si>
  <si>
    <t>162529003</t>
  </si>
  <si>
    <t>1412235270</t>
  </si>
  <si>
    <t>-210613972</t>
  </si>
  <si>
    <t>-1335476778</t>
  </si>
  <si>
    <t>768415121</t>
  </si>
  <si>
    <t>-1359396824</t>
  </si>
  <si>
    <t>-2083118311</t>
  </si>
  <si>
    <t>1499795201</t>
  </si>
  <si>
    <t>-652655608</t>
  </si>
  <si>
    <t>2106609165</t>
  </si>
  <si>
    <t>K210</t>
  </si>
  <si>
    <t>-1742190257</t>
  </si>
  <si>
    <t>I.1.2.6.8 - Dorozumívací zařízení sestra-pacient</t>
  </si>
  <si>
    <t>1 - Dorozumívací zařízení sestra-pacient</t>
  </si>
  <si>
    <t>-1265182692</t>
  </si>
  <si>
    <t>K212</t>
  </si>
  <si>
    <t>Terminál personálu IP Acrios</t>
  </si>
  <si>
    <t>1624146000</t>
  </si>
  <si>
    <t>K213</t>
  </si>
  <si>
    <t>Zásuvka ethernet IP</t>
  </si>
  <si>
    <t>-2042189012</t>
  </si>
  <si>
    <t>K214</t>
  </si>
  <si>
    <t>Napáječ 350W 24V IP</t>
  </si>
  <si>
    <t>672428753</t>
  </si>
  <si>
    <t>K215</t>
  </si>
  <si>
    <t>Volací šňůra IP</t>
  </si>
  <si>
    <t>502628454</t>
  </si>
  <si>
    <t>K216</t>
  </si>
  <si>
    <t>Zásuvka účastníka IP</t>
  </si>
  <si>
    <t>185537757</t>
  </si>
  <si>
    <t>K217</t>
  </si>
  <si>
    <t>Signalizační jednotka IP</t>
  </si>
  <si>
    <t>-106217775</t>
  </si>
  <si>
    <t>K218</t>
  </si>
  <si>
    <t>Komunikační jednotka IP</t>
  </si>
  <si>
    <t>-674045112</t>
  </si>
  <si>
    <t>K219</t>
  </si>
  <si>
    <t>Komunikační jednotka s displejem IP</t>
  </si>
  <si>
    <t>-1284904218</t>
  </si>
  <si>
    <t>K220</t>
  </si>
  <si>
    <t>Táhlo nouzového volání IP</t>
  </si>
  <si>
    <t>-1951019606</t>
  </si>
  <si>
    <t>K221</t>
  </si>
  <si>
    <t>Táhlo nouzového volání s tlačítkem IP</t>
  </si>
  <si>
    <t>2030985192</t>
  </si>
  <si>
    <t>K222</t>
  </si>
  <si>
    <t>Svítidlo IP</t>
  </si>
  <si>
    <t>6905058</t>
  </si>
  <si>
    <t>K223</t>
  </si>
  <si>
    <t>Svítidlo směrové s piezem IP</t>
  </si>
  <si>
    <t>-575239873</t>
  </si>
  <si>
    <t>K224</t>
  </si>
  <si>
    <t>montážní činnost - podhledová kazeta (úprava) pro svítidlo</t>
  </si>
  <si>
    <t>54273925</t>
  </si>
  <si>
    <t>K225</t>
  </si>
  <si>
    <t>Switch modul ZPT IP</t>
  </si>
  <si>
    <t>1653791484</t>
  </si>
  <si>
    <t>K226</t>
  </si>
  <si>
    <t>Switch 8 portů</t>
  </si>
  <si>
    <t>-500058195</t>
  </si>
  <si>
    <t>K227</t>
  </si>
  <si>
    <t>Závěs volací šnůry</t>
  </si>
  <si>
    <t>-755345385</t>
  </si>
  <si>
    <t>K228</t>
  </si>
  <si>
    <t>SW aktivace sdruženého provozu</t>
  </si>
  <si>
    <t>-1884488394</t>
  </si>
  <si>
    <t>K229</t>
  </si>
  <si>
    <t>SW historie volání</t>
  </si>
  <si>
    <t>652004264</t>
  </si>
  <si>
    <t>K230</t>
  </si>
  <si>
    <t>SW licence audio programu</t>
  </si>
  <si>
    <t>567156673</t>
  </si>
  <si>
    <t>K231</t>
  </si>
  <si>
    <t>SW licence účastníka</t>
  </si>
  <si>
    <t>702482516</t>
  </si>
  <si>
    <t>K232</t>
  </si>
  <si>
    <t>Instalační rámeček malý</t>
  </si>
  <si>
    <t>-1487773050</t>
  </si>
  <si>
    <t>K233</t>
  </si>
  <si>
    <t>Instalační rámeček velký (KJ KJD VKJ)</t>
  </si>
  <si>
    <t>-832680279</t>
  </si>
  <si>
    <t>K234</t>
  </si>
  <si>
    <t>Instalační rámeček malý (SIJ)</t>
  </si>
  <si>
    <t>1824684762</t>
  </si>
  <si>
    <t>K235</t>
  </si>
  <si>
    <t>Instalační rámeček malý (ZE)</t>
  </si>
  <si>
    <t>898051678</t>
  </si>
  <si>
    <t>K236</t>
  </si>
  <si>
    <t>Zkratovací propojka (jumper)</t>
  </si>
  <si>
    <t>1618315523</t>
  </si>
  <si>
    <t>K237</t>
  </si>
  <si>
    <t xml:space="preserve">Sada zařízení pro tísňové volání WC pohotovostní 1.PP č.m.040 -  1xSignalizační jednotka, 1x svítidlo, 1x táhlo NV, 1x táhlo NV s tlačítkem, 1x switch modul, 1x zařízení pro potvrzení volání, 1x napájecí zdroj 230VAC/24VDC</t>
  </si>
  <si>
    <t>1487597499</t>
  </si>
  <si>
    <t>K238</t>
  </si>
  <si>
    <t xml:space="preserve">Sada zařízení pro tísňové volání WC pohotovostní 2.NP č.m.C217a -  1xSignalizační jednotka, 1x svítidlo, 1x táhlo NV s tlačítkem, 1x switch modul, 1x zařízení pro potvrzení volání, 1x napájecí zdroj 230VAC/24VDC</t>
  </si>
  <si>
    <t>-465440763</t>
  </si>
  <si>
    <t>K239</t>
  </si>
  <si>
    <t xml:space="preserve">Sada zařízení pro tísňové volání WC pacienti 2.NP č.m.C228 a C229 -  1xSignalizační jednotka, 1x svítidlo, 1x táhlo NV, 1x táhlo NV s tlačítkem, 1x switch modul, 1x zařízení pro potvrzení volání, 1x napájecí zdroj 230VAC/24VDC</t>
  </si>
  <si>
    <t>-88871357</t>
  </si>
  <si>
    <t>K240</t>
  </si>
  <si>
    <t xml:space="preserve">Sada zařízení pro tísňové volání WC pacienti 2.NP č.m.C227 -  1xSignalizační jednotka, 1x svítidlo, 1x táhlo NV, 2x táhlo NV s tlačítkem, 1x switch modul, 1x zařízení pro potvrzení volání, 1x napájecí zdroj 230VAC/24VDC</t>
  </si>
  <si>
    <t>-1282714768</t>
  </si>
  <si>
    <t>K241</t>
  </si>
  <si>
    <t>Kompletace a zapojování systémových prvků</t>
  </si>
  <si>
    <t>-285482802</t>
  </si>
  <si>
    <t>K242</t>
  </si>
  <si>
    <t>SQL server - aktualizace SW</t>
  </si>
  <si>
    <t>536330081</t>
  </si>
  <si>
    <t>K243</t>
  </si>
  <si>
    <t>Konektor včetně ochrany a proměření RJ45</t>
  </si>
  <si>
    <t>-278390754</t>
  </si>
  <si>
    <t>K244</t>
  </si>
  <si>
    <t xml:space="preserve">Kabel FTP min. cat.6 4x2xAWG24 do trubek, nebo do lišt LSOH, B2ca …  kabel komunikační</t>
  </si>
  <si>
    <t>246339214</t>
  </si>
  <si>
    <t>884384777</t>
  </si>
  <si>
    <t>684368117</t>
  </si>
  <si>
    <t>K245</t>
  </si>
  <si>
    <t>instalační krabice pod omítku - jednopozicová (do SDK, do zdi) např. KO97</t>
  </si>
  <si>
    <t>680015552</t>
  </si>
  <si>
    <t>K246</t>
  </si>
  <si>
    <t>instalační krabice pod omítku - jednopozicová hluboká (do SDK, do zdi) např. KPRL 64-60</t>
  </si>
  <si>
    <t>1574508814</t>
  </si>
  <si>
    <t>88636961</t>
  </si>
  <si>
    <t>K247</t>
  </si>
  <si>
    <t>instalační krabice na omítku - 120/220/300 vč. vývodek/průchodek</t>
  </si>
  <si>
    <t>-1613091618</t>
  </si>
  <si>
    <t>-1602584255</t>
  </si>
  <si>
    <t>1838195282</t>
  </si>
  <si>
    <t>496353452</t>
  </si>
  <si>
    <t>1580670899</t>
  </si>
  <si>
    <t>1117881629</t>
  </si>
  <si>
    <t>1750564</t>
  </si>
  <si>
    <t>K248</t>
  </si>
  <si>
    <t>silové rozvody - kabel B2ca.., jistič, zásuvka, uzemnění - pro hlavní datový uzel systému sestra-pacient</t>
  </si>
  <si>
    <t>1207718887</t>
  </si>
  <si>
    <t>K249</t>
  </si>
  <si>
    <t>silové rozvody - kabel B2ca..., jistič, zásuvka - pro hlavní terminál systému sestra-pacient</t>
  </si>
  <si>
    <t>-1766547857</t>
  </si>
  <si>
    <t>K250</t>
  </si>
  <si>
    <t>silové rozvody - kabel B2ca..., jistič, zásuvka, uzemenění - pro napáječ systému sestra-pacient</t>
  </si>
  <si>
    <t>120046532</t>
  </si>
  <si>
    <t>K252</t>
  </si>
  <si>
    <t>Kontrola a otestování rozvodného vedení</t>
  </si>
  <si>
    <t>-414558991</t>
  </si>
  <si>
    <t>K253</t>
  </si>
  <si>
    <t>Instalace, naprogramování a konfigurace systému (pavilon C)</t>
  </si>
  <si>
    <t>-1845729119</t>
  </si>
  <si>
    <t>K254</t>
  </si>
  <si>
    <t>Instalace, naprogramování a konfigurace systému (pavilon C implementace na stávající server pavilon B)</t>
  </si>
  <si>
    <t>1080735825</t>
  </si>
  <si>
    <t>K255</t>
  </si>
  <si>
    <t>Komplexní kontrola provozu (pavilon A, B a C)</t>
  </si>
  <si>
    <t>-1087778787</t>
  </si>
  <si>
    <t>440258661</t>
  </si>
  <si>
    <t>1637269647</t>
  </si>
  <si>
    <t>-1855757221</t>
  </si>
  <si>
    <t>890353898</t>
  </si>
  <si>
    <t>1598766105</t>
  </si>
  <si>
    <t>K259</t>
  </si>
  <si>
    <t>1241948423</t>
  </si>
  <si>
    <t>I.1.2.6.12 - Elektronická kontrola vstupu</t>
  </si>
  <si>
    <t>1 - Elektronická kontrola vstupu</t>
  </si>
  <si>
    <t>K354</t>
  </si>
  <si>
    <t>Nástěnná bezkontaktní čtečka pro on-line nebo off-line řídící jednotku, Mifare - do kabiny výtahu</t>
  </si>
  <si>
    <t>1227568613</t>
  </si>
  <si>
    <t>K355</t>
  </si>
  <si>
    <t>Kompletace a zapojování systémových prvků/kabelů v prostorech výtahu</t>
  </si>
  <si>
    <t>537538160</t>
  </si>
  <si>
    <t>K356</t>
  </si>
  <si>
    <t>Nástěnná bezkontaktní čtečka pro on-line nebo off-line řídící jednotku, Mifare</t>
  </si>
  <si>
    <t>-1108047814</t>
  </si>
  <si>
    <t>K357</t>
  </si>
  <si>
    <t>Kompletace a zapojování systémových prvků/kabelů v prostorech čteček</t>
  </si>
  <si>
    <t>-728710638</t>
  </si>
  <si>
    <t>K358</t>
  </si>
  <si>
    <t>Řídící jednotka Master, rozhraní Ethernet, připojení 2 dveří jednostranně nebo 1 dveří oboustranně, 6x vstup, 4 relé, napájení 12VDC/450mA</t>
  </si>
  <si>
    <t>-1458734976</t>
  </si>
  <si>
    <t>K359</t>
  </si>
  <si>
    <t>Řídící jednotka, připojení pomocí RS485, připojení 2 dveří jednostranně nebo 1 dveří oboustranně, 6x vstup, 4 relé, napájení 12VDC/450mA</t>
  </si>
  <si>
    <t>-145738640</t>
  </si>
  <si>
    <t>K360</t>
  </si>
  <si>
    <t>Řídící jednotka OFF-LINE pro jedny dveře, 1 bezpotenciálový vstup, 1 relé, monitoring stavu dveří, napájení 12VDC/500mA - pro připojení čtečky v kabině výtahu</t>
  </si>
  <si>
    <t>-2033498632</t>
  </si>
  <si>
    <t>K361</t>
  </si>
  <si>
    <t>Reléová rozšiřující deska pro ovládání výtahu, 8 volně programovatelných relé, možnost rozšíření až na 128 relé</t>
  </si>
  <si>
    <t>1836328276</t>
  </si>
  <si>
    <t>K362</t>
  </si>
  <si>
    <t>Spínaný zdroj v kovovém krytu 13,8 Vss / 5A se signalizačními výstupy s prostorem pro akumulátor 28Ah</t>
  </si>
  <si>
    <t>-907323385</t>
  </si>
  <si>
    <t>K363</t>
  </si>
  <si>
    <t>Lineární zdroj v kovovém krytu 13,8 Vss / 2A se signalizačními výstupy s prostorem pro akumulátor 7Ah</t>
  </si>
  <si>
    <t>-136854746</t>
  </si>
  <si>
    <t>K364</t>
  </si>
  <si>
    <t>Akumulátor 12V/18Ah se šroubovými svorkami M5 a životností až 5 let, VdS</t>
  </si>
  <si>
    <t>1527201842</t>
  </si>
  <si>
    <t>K365</t>
  </si>
  <si>
    <t>Kompletace a zapojování systémových prvků/kabelů v prostorech řídících jednotek a zdrojů</t>
  </si>
  <si>
    <t>472566289</t>
  </si>
  <si>
    <t>K366</t>
  </si>
  <si>
    <t>Metalický kabel 4-PR,SOLID,SYS 6A,U/FTP,.305 M,LS0H,23AWG,650MHZ, B2ca…</t>
  </si>
  <si>
    <t>-1945733159</t>
  </si>
  <si>
    <t>K367</t>
  </si>
  <si>
    <t>Kabel sdělovací JXFE-R 3x2x0,8, B2cas1d0</t>
  </si>
  <si>
    <t>482263862</t>
  </si>
  <si>
    <t>K368</t>
  </si>
  <si>
    <t>Silový kabel1-CHKE-R 2x1,5, bezhalogenový dle ČSN 50267 a splňující vyhlášku č. 23/2008 Sb.(B2 ca s1d1)</t>
  </si>
  <si>
    <t>1197607145</t>
  </si>
  <si>
    <t>766932041</t>
  </si>
  <si>
    <t>597154642</t>
  </si>
  <si>
    <t>-1312168672</t>
  </si>
  <si>
    <t>-94649031</t>
  </si>
  <si>
    <t>1842682609</t>
  </si>
  <si>
    <t>-2078409592</t>
  </si>
  <si>
    <t>1851839858</t>
  </si>
  <si>
    <t>508371200</t>
  </si>
  <si>
    <t>-1435389624</t>
  </si>
  <si>
    <t>K369</t>
  </si>
  <si>
    <t>Konfigurační činnost na stávajícím systému - nastavení PC, ovládací script a nastavení softwarových modulů, naprogramování práv uživatelů</t>
  </si>
  <si>
    <t>-958051250</t>
  </si>
  <si>
    <t>K371</t>
  </si>
  <si>
    <t>Implementace nových čteček/tlačítek do stávajícího systému</t>
  </si>
  <si>
    <t>-169379133</t>
  </si>
  <si>
    <t>K372</t>
  </si>
  <si>
    <t>Implementace nových řídících jednotek do stávajícího systému</t>
  </si>
  <si>
    <t>-1448719941</t>
  </si>
  <si>
    <t>K373</t>
  </si>
  <si>
    <t>-479677322</t>
  </si>
  <si>
    <t>-279598228</t>
  </si>
  <si>
    <t>2128075932</t>
  </si>
  <si>
    <t>-104273322</t>
  </si>
  <si>
    <t>540447909</t>
  </si>
  <si>
    <t>-1269580335</t>
  </si>
  <si>
    <t>K376</t>
  </si>
  <si>
    <t>469447316</t>
  </si>
  <si>
    <t>I.1.2.6.14 - Grafická nadstavba</t>
  </si>
  <si>
    <t>1 - Grafická nadstavba</t>
  </si>
  <si>
    <t>K377</t>
  </si>
  <si>
    <t>Tvorba mapových podkladů pro stávající integrační bezpečnostní systém C4 vč. aktualizace stávajícíh podkladů</t>
  </si>
  <si>
    <t>-269040442</t>
  </si>
  <si>
    <t>K378</t>
  </si>
  <si>
    <t>Zpracování implementace do stávajícího systému IP CCTV vč. aktualizace systému</t>
  </si>
  <si>
    <t>-188972368</t>
  </si>
  <si>
    <t>K379</t>
  </si>
  <si>
    <t>Zpracování vizualizace pro systém EPS</t>
  </si>
  <si>
    <t>-2138350440</t>
  </si>
  <si>
    <t>K380</t>
  </si>
  <si>
    <t>Zpracování a zanesení parametrů pro systém EKV</t>
  </si>
  <si>
    <t>-1200983109</t>
  </si>
  <si>
    <t>K381</t>
  </si>
  <si>
    <t>Zpracování a zanesení parametrů pro systém IP CCTV</t>
  </si>
  <si>
    <t>1421938351</t>
  </si>
  <si>
    <t>K382</t>
  </si>
  <si>
    <t>Jednotlivé datové body v grafické nadstavbě</t>
  </si>
  <si>
    <t>374907129</t>
  </si>
  <si>
    <t>K383</t>
  </si>
  <si>
    <t>Zpracování datových datových bodů a integrace s vytvořením návazností</t>
  </si>
  <si>
    <t>237804621</t>
  </si>
  <si>
    <t>K384</t>
  </si>
  <si>
    <t>Integrace s vytvořením návazností na jednotlivé provozní systémy</t>
  </si>
  <si>
    <t>-350905379</t>
  </si>
  <si>
    <t>I.1.2.7.9 - Elektrická požární signalizace</t>
  </si>
  <si>
    <t>1 - Elektrická požární signalizace</t>
  </si>
  <si>
    <t>K261</t>
  </si>
  <si>
    <t>Demontáž stávajícího systému EPS LITES - komponenty předat uživateli</t>
  </si>
  <si>
    <t>-1894692940</t>
  </si>
  <si>
    <t>K262</t>
  </si>
  <si>
    <t>Přepojení stávajícího systému EPS Esser - linky do prostoru lineárního urychlovače a napojení na novou ústřednu</t>
  </si>
  <si>
    <t>1788416282</t>
  </si>
  <si>
    <t>K263</t>
  </si>
  <si>
    <t>Opticko-kouřový hlásič kouře pracující na principu rozptýleného světla, určený k bezpečné a spolehlivé detekci ​požárů. Prvek kompatibilní se stávajícícm adresným EPS systémem.</t>
  </si>
  <si>
    <t>-1830308200</t>
  </si>
  <si>
    <t>K264</t>
  </si>
  <si>
    <t>Paralelní signalizace blikající LED osvětlující červený hranol pro provoz na bus a bus-Plus pro optimalizaci spotřeby energie.Prvek kompatibilní s novým adresným EPS systémem.</t>
  </si>
  <si>
    <t>1883901664</t>
  </si>
  <si>
    <t>K265</t>
  </si>
  <si>
    <t>Multisenzorový hlásič s integrovaným optickým a teplotním hlásičem, s časovou analýzou signálu, ​korelačním vyhodnocením dat obou propojených funkcí hlásiče k detekci doutnajících požárů a ​požárů s vývinem vysoké teploty. Prvek kompatibilní se stávajícíc</t>
  </si>
  <si>
    <t>2124848078</t>
  </si>
  <si>
    <t>K266</t>
  </si>
  <si>
    <t>Termodiferenciální hlási, s časovou analýzou signálu, ​korelačním vyhodnocením dat obou propojených funkcí hlásiče k detekci ​požárů s vývinem vysoké teploty. Prvek kompatibilní se stávajícícm adresným EPS systémem.</t>
  </si>
  <si>
    <t>-1413014607</t>
  </si>
  <si>
    <t>K267</t>
  </si>
  <si>
    <t>Standardní patice pro hlásiče. Při vyjmutí hlásiče z patice nedochází k přerušení kruhového vedení. Prvek kompatibilní se stávajícícm adresným EPS systémem.</t>
  </si>
  <si>
    <t>-711954409</t>
  </si>
  <si>
    <t>K268</t>
  </si>
  <si>
    <t>Modul elektroniky tlačítkového hlásiče s oddělovačem. K použití na sběrnici bus a bus®-PLus, s uložením poplachu do paměti a indikací ​poplachu. Prvek kompatibilní se stávajícícm adresným EPS systémem.</t>
  </si>
  <si>
    <t>439329783</t>
  </si>
  <si>
    <t>K269</t>
  </si>
  <si>
    <t>Kryt se sklem, červený pro moduly elektroniky tlačítkového hlásiče. Prvek kompatibilní s novým adresným EPS systémem. Prvek kompatibilní se stávajícícm adresným EPS systémem.</t>
  </si>
  <si>
    <t>-1718062551</t>
  </si>
  <si>
    <t>K270</t>
  </si>
  <si>
    <t>Náhradní tabulka skla pro kryt tlačítkových hlásičů.</t>
  </si>
  <si>
    <t>1254967224</t>
  </si>
  <si>
    <t>K271</t>
  </si>
  <si>
    <t>Kryt patic slouží k ochraně patic proti znečištění při stavebních pracech v objektu. Balení po 50ks.</t>
  </si>
  <si>
    <t>bal.</t>
  </si>
  <si>
    <t>721642355</t>
  </si>
  <si>
    <t>K272</t>
  </si>
  <si>
    <t>Kryt hlásičů slouží k ochraně hlásičů proti znečištění při stavebních úpravách v objektu. Balení po 50ks.</t>
  </si>
  <si>
    <t>-1207424472</t>
  </si>
  <si>
    <t>K273</t>
  </si>
  <si>
    <t>Kompatibilní požární ústředna EPS, FX18 pozic</t>
  </si>
  <si>
    <t>-2057172403</t>
  </si>
  <si>
    <t>K274</t>
  </si>
  <si>
    <t>Deska č1 se 4 pozicemi pro MM</t>
  </si>
  <si>
    <t>1159336420</t>
  </si>
  <si>
    <t>K275</t>
  </si>
  <si>
    <t>Deska č2 se 4 pozicemi pro MM</t>
  </si>
  <si>
    <t>-607900853</t>
  </si>
  <si>
    <t>K276</t>
  </si>
  <si>
    <t>Ovládací panel 5,7" 1/4 VGA</t>
  </si>
  <si>
    <t>779352913</t>
  </si>
  <si>
    <t>K277</t>
  </si>
  <si>
    <t>Mikromodul kruhového vedení esserbus/esserbus-Plus GT</t>
  </si>
  <si>
    <t>1746671360</t>
  </si>
  <si>
    <t>K278</t>
  </si>
  <si>
    <t>Mikromodul pro zasíťování ústředen essernet 62,5 kBd</t>
  </si>
  <si>
    <t>1566861761</t>
  </si>
  <si>
    <t>K279</t>
  </si>
  <si>
    <t>Akumulátor 12 V DC/24 Ah</t>
  </si>
  <si>
    <t>2088097399</t>
  </si>
  <si>
    <t>K280</t>
  </si>
  <si>
    <t>Zábleskový maják nad KTPO 24V, IP65</t>
  </si>
  <si>
    <t>-1229898126</t>
  </si>
  <si>
    <t>K281</t>
  </si>
  <si>
    <t>Kompletní nerezový požární trezor s přípravou pro vložku dle požadavk HZS Karlovarského kraje, varianta 12V/24V</t>
  </si>
  <si>
    <t>1490416033</t>
  </si>
  <si>
    <t>K282</t>
  </si>
  <si>
    <t>Koppler 12 relé umožňuje rozšířiit počet výstupů ústředny. Koppler může být umístěn v ústředně anebo kdekoliv v budově společně s hlásiči požáru.</t>
  </si>
  <si>
    <t>-421800937</t>
  </si>
  <si>
    <t>K283</t>
  </si>
  <si>
    <t>Alarmový koppler (4in/2out) umožňuje rozšířiit počet výstupů ústředny. Koppler může být umístěn v ústředně anebo kdekoliv v budově společně s hlásiči požáru.</t>
  </si>
  <si>
    <t>914497949</t>
  </si>
  <si>
    <t>K284</t>
  </si>
  <si>
    <t>Nástěnná instalační krabice pro instalaci dvou prvků o rozměrech 65 x 72 mm nebo 10 pólové propoj. svorkovnice</t>
  </si>
  <si>
    <t>-651472905</t>
  </si>
  <si>
    <t>K285</t>
  </si>
  <si>
    <t>Krabice rozbočovací s požární odolností IP54</t>
  </si>
  <si>
    <t>-1748637077</t>
  </si>
  <si>
    <t>K286</t>
  </si>
  <si>
    <t>Kabel 1x2x0,8 B2ca s1d1a1 pro hlásičovou linku; není požadavek na zachování funkčnosti celé kabelové instalace při požáru. Kabel v případě požáru uvolňuje malé množství tepla a kouře.</t>
  </si>
  <si>
    <t>408972278</t>
  </si>
  <si>
    <t>K287</t>
  </si>
  <si>
    <t>Kabel 2x2x0,8 B2ca s1d1a1 pro propoj hlásič/paralelní signalizace; není požadavek na zachování funkčnosti celé kabelové instalace při požáru. Kabel v případě požáru uvolňuje malé množství tepla a kouře.</t>
  </si>
  <si>
    <t>800343633</t>
  </si>
  <si>
    <t>K288</t>
  </si>
  <si>
    <t>Kabel 2x2x0,8 B2ca s1d1a1 pro přepojení stávající EPS linky z lineárního urychlovače; není požadavek na zachování funkčnosti celé kabelové instalace při požáru. Kabel v případě požáru uvolňuje malé množství tepla a kouře.</t>
  </si>
  <si>
    <t>81798061</t>
  </si>
  <si>
    <t>K289</t>
  </si>
  <si>
    <t>Kabel 2x2x0,8 B2ca s1d1a1 pro ovládací linku; požadavek na zachování funkčnosti celé kabelové instalace při požáru dle ČSN 73 0895.</t>
  </si>
  <si>
    <t>1631460614</t>
  </si>
  <si>
    <t>K290</t>
  </si>
  <si>
    <t>Kabel 2x2x0,8 B2ca s1d1a1 pro ovládací linku-napojení zařízení PBZ; požadavek na zachování funkčnosti celé kabelové instalace při požáru dle ČSN 73 0895.</t>
  </si>
  <si>
    <t>765606256</t>
  </si>
  <si>
    <t>K291</t>
  </si>
  <si>
    <t>Kabel 2x2x0,8 B2ca s1d1a1 pro ovládací linku-přepojení stávající EPS linky z lineárního urychlovače; požadavek na zachování funkčnosti celé kabelové instalace při požáru dle ČSN 73 0895.</t>
  </si>
  <si>
    <t>-430506967</t>
  </si>
  <si>
    <t>K292</t>
  </si>
  <si>
    <t>Kabel 5x2x0,8 B2ca s1d1a1 pro ovládací linku - KTPO/OPPO; požadavek na zachování funkčnosti celé kabelové instalace při požáru dle ČSN 73 0895.</t>
  </si>
  <si>
    <t>-252665590</t>
  </si>
  <si>
    <t>K293</t>
  </si>
  <si>
    <t>kabelová hlásičová trasa pro EPS (vrut, šroub, hřeb, příchytka, pásek); není požadavek na zachování funkčnosti celé kabelové instalace při požáru.</t>
  </si>
  <si>
    <t>-1648339574</t>
  </si>
  <si>
    <t>K294</t>
  </si>
  <si>
    <t>kabelová hlásičová trasa pro EPS (vrut, šroub, hřeb, příchytka); požadavek na zachování funkčnosti celé kabelové instalace při požáru</t>
  </si>
  <si>
    <t>143327719</t>
  </si>
  <si>
    <t>K295</t>
  </si>
  <si>
    <t>kabelová hlásičová/hlásičová lávka pro EPS (kabelová lávka délka 3m, pozinkováno metodou Sendzimir, výška 60-šířka 200/300); požadavek na zachování funkčnosti celé kabelové instalace při požáru</t>
  </si>
  <si>
    <t>-321099618</t>
  </si>
  <si>
    <t>K296</t>
  </si>
  <si>
    <t>kabelová hlásičová/hlásičová lávka pro EPS (Příchytka kabelová jednoduchá a dvojitá pro kabelové lávky); požadavek na zachování funkčnosti celé kabelové instalace při požáru</t>
  </si>
  <si>
    <t>1958398152</t>
  </si>
  <si>
    <t>K297</t>
  </si>
  <si>
    <t>Spínaný napájecí zdroj v krytu s informačním LCD displejem schválený podle normy EN54-4, ideální pro použití v systémech elektrické požární signalizace a dále v nasávacích a ventilačních aplikacích. Jeho výstup o napětí 27,6 V ss dodává do zátěže stejnosm</t>
  </si>
  <si>
    <t>1265842612</t>
  </si>
  <si>
    <t>K298</t>
  </si>
  <si>
    <t>Akumulátor 12V/17Ah se šroubovými svorkami M5 a životností až 5 let, VdS</t>
  </si>
  <si>
    <t>1533100032</t>
  </si>
  <si>
    <t>K299</t>
  </si>
  <si>
    <t>silový kabel 1-CXKH-V 3x2,5 v provedení B2ca …</t>
  </si>
  <si>
    <t>-1563479713</t>
  </si>
  <si>
    <t>K300</t>
  </si>
  <si>
    <t>kabelová trasa pro SIL s požadavkem na zachování funkčnosti celé kabelové instalace při požáru (vrut, šroub, hřeb, příchytka)</t>
  </si>
  <si>
    <t>-916927120</t>
  </si>
  <si>
    <t>-1334434738</t>
  </si>
  <si>
    <t>2141111901</t>
  </si>
  <si>
    <t>-36817678</t>
  </si>
  <si>
    <t>-444158128</t>
  </si>
  <si>
    <t>-2049992061</t>
  </si>
  <si>
    <t>781877612</t>
  </si>
  <si>
    <t>-878074621</t>
  </si>
  <si>
    <t>408895346</t>
  </si>
  <si>
    <t>1471155931</t>
  </si>
  <si>
    <t>1345745003</t>
  </si>
  <si>
    <t>-668711879</t>
  </si>
  <si>
    <t>-1282949570</t>
  </si>
  <si>
    <t>K301</t>
  </si>
  <si>
    <t>Připojení kontaktu ovládaného nebo monitorovaného - na straně koppleru</t>
  </si>
  <si>
    <t>-1558859437</t>
  </si>
  <si>
    <t>K302</t>
  </si>
  <si>
    <t>Kontrola vedení-měření kabeláže po úsecích</t>
  </si>
  <si>
    <t>348863603</t>
  </si>
  <si>
    <t>K303</t>
  </si>
  <si>
    <t>Popis hlásičů na popisovací štítky</t>
  </si>
  <si>
    <t>528547045</t>
  </si>
  <si>
    <t>K304</t>
  </si>
  <si>
    <t>Popis tlačítek</t>
  </si>
  <si>
    <t>93122435</t>
  </si>
  <si>
    <t>K305</t>
  </si>
  <si>
    <t>Popis paralelních signalizací</t>
  </si>
  <si>
    <t>-1105744949</t>
  </si>
  <si>
    <t>K306</t>
  </si>
  <si>
    <t>-637428689</t>
  </si>
  <si>
    <t>K307</t>
  </si>
  <si>
    <t>Oživení a konfigurace systému</t>
  </si>
  <si>
    <t>-34543580</t>
  </si>
  <si>
    <t>K308</t>
  </si>
  <si>
    <t>Výchozí revize systému EPS na jeden detektor</t>
  </si>
  <si>
    <t>-2133925450</t>
  </si>
  <si>
    <t>-381656707</t>
  </si>
  <si>
    <t>91038155</t>
  </si>
  <si>
    <t>1854711961</t>
  </si>
  <si>
    <t>-840966467</t>
  </si>
  <si>
    <t>271034568</t>
  </si>
  <si>
    <t>K316</t>
  </si>
  <si>
    <t>854182452</t>
  </si>
  <si>
    <t>I.1.2.7.10 - Evakuační rozhlas</t>
  </si>
  <si>
    <t>1 - Evakuační rozhlas</t>
  </si>
  <si>
    <t>K328</t>
  </si>
  <si>
    <t xml:space="preserve">Stropní reproduktor dle EN54-24 s úzkým rámečkem o šířce jen 6mm. Technická data dle EN54-24: jmenovitý šumový výkon a napětí 1,5W/3W/6W @ 100V, výkonové odbočky až do 0,8W, citlivost 80dB @ 1W/4m, max. úroveň akustického tlaku 87dB @ 4m  vč. otvoru do ka</t>
  </si>
  <si>
    <t>1319038611</t>
  </si>
  <si>
    <t>K329</t>
  </si>
  <si>
    <t>Stropní reproduktor dle EN54-24 pro prostředí s vysokou vlhkostí s certifikací pro venkovní instalace, 4" širokopásmový měnič. Technická data dle EN54-24: jmenovitý šumový výkon a napětí 1,5W/3W/6W @ 100V, citlivost 74dB @ 1W/4m vč. otvoru do kazetové des</t>
  </si>
  <si>
    <t>-394739807</t>
  </si>
  <si>
    <t>K330</t>
  </si>
  <si>
    <t>EN54-24 certifikovaný reproduktor povrchový 1,5W/3W/6W @ 100V, výkonové odbočky až do 0,8W, citlivost dle EN54-24 80dB @ 1W/4m, úhel pokrytí dle EN54-24 H 360° (500Hz), 135° (1kHz), 130° (2kHz), 70° (4kHz) / V 330° (500Hz), 160° (1kHz), 135° (2kHz), 70° (</t>
  </si>
  <si>
    <t>344959819</t>
  </si>
  <si>
    <t>K331</t>
  </si>
  <si>
    <t>Kabel 1-CHKE-V 2x1,5 - silový kabel P60-R, ohniodolný dle ČSN IEC60331, bezhalogenový dle ČSN 50267 a splňující vyhlášku č. 23/2008 Sb. (B2 ca s1d1)</t>
  </si>
  <si>
    <t>-2044843081</t>
  </si>
  <si>
    <t>K332</t>
  </si>
  <si>
    <t>Kabel 1-CHKE-V 2x2,5 - silový kabel P60-R, ohniodolný dle ČSN IEC60331, bezhalogenový dle ČSN 50267 a splňující vyhlášku č. 23/2008 Sb. (B2 ca s1d1)</t>
  </si>
  <si>
    <t>-1727859945</t>
  </si>
  <si>
    <t>K333</t>
  </si>
  <si>
    <t>Kabel 1-CHKE-V 5x2,5 - silový kabel P60-R, ohniodolný dle ČSN IEC60331, bezhalogenový dle ČSN 50267 a splňující vyhlášku č. 23/2008 Sb. (B2 ca s1d1)</t>
  </si>
  <si>
    <t>-1135311553</t>
  </si>
  <si>
    <t>K334</t>
  </si>
  <si>
    <t>Optický kabel P30-R, 4x8/125,SM, B2cas1d1</t>
  </si>
  <si>
    <t>-1195808872</t>
  </si>
  <si>
    <t>K335</t>
  </si>
  <si>
    <t>Kompletně vybavená optická vana 19" 1U, výsuvná, včetně popisek, vyvazovací oka pro organizaci, černá, 4x pigtail 9/125 SC/LC, optické kazety, ochrany svárů vč. svaření a měření</t>
  </si>
  <si>
    <t>2128446460</t>
  </si>
  <si>
    <t>K336</t>
  </si>
  <si>
    <t>kabelová trasa pro ERo (vrut, šroub, hřeb, příchytka); požadavek na zachování funkčnosti celé kabelové instalace při požáru</t>
  </si>
  <si>
    <t>-1171671942</t>
  </si>
  <si>
    <t>K337</t>
  </si>
  <si>
    <t>kabelová lávka pro ERo (kabelová lávka délka 3m, pozinkováno metodou Sendzimir, výška 60-šířka 200/300); požadavek na zachování funkčnosti celé kabelové instalace při požáru</t>
  </si>
  <si>
    <t>-68457963</t>
  </si>
  <si>
    <t>K338</t>
  </si>
  <si>
    <t>kabelová lávka pro ERo (Příchytka kabelová jednoduchá a dvojitá pro kabelové lávky); požadavek na zachování funkčnosti celé kabelové instalace při požáru</t>
  </si>
  <si>
    <t>287320215</t>
  </si>
  <si>
    <t>K339</t>
  </si>
  <si>
    <t>Krabice rozbočovací s požární odolností IP54, Jedna keramická svorkovnice je určena pro tři vodiče o průžezu až 10mm2</t>
  </si>
  <si>
    <t>670684448</t>
  </si>
  <si>
    <t>K340</t>
  </si>
  <si>
    <t>Zapojení kabelu do koncového/propojovací prvku</t>
  </si>
  <si>
    <t>-42617787</t>
  </si>
  <si>
    <t>K341</t>
  </si>
  <si>
    <t>Nosné upevňpovací komponenty pro upevnění koncových prvků do podhledu / na omítku - mezera strop/podhled</t>
  </si>
  <si>
    <t>1840596441</t>
  </si>
  <si>
    <t>2086453305</t>
  </si>
  <si>
    <t>-1169534521</t>
  </si>
  <si>
    <t>-1889696007</t>
  </si>
  <si>
    <t>-2009572477</t>
  </si>
  <si>
    <t>K342</t>
  </si>
  <si>
    <t>Kontrola vedení-měření kabeláže po úsecích/po prvcíh v průběhu postupné realizace</t>
  </si>
  <si>
    <t>-774604262</t>
  </si>
  <si>
    <t>K343</t>
  </si>
  <si>
    <t>Měření srozumitelnosti systému rozhlasu</t>
  </si>
  <si>
    <t>395588517</t>
  </si>
  <si>
    <t>K344</t>
  </si>
  <si>
    <t>Měření impedance rozhlasové ústředny</t>
  </si>
  <si>
    <t>1484006464</t>
  </si>
  <si>
    <t>K345</t>
  </si>
  <si>
    <t>Vytvoření jedné hlášky rozhlasu</t>
  </si>
  <si>
    <t>-1962761831</t>
  </si>
  <si>
    <t>K346</t>
  </si>
  <si>
    <t>Oživení a nastavení ústředny rozhlasu, programování</t>
  </si>
  <si>
    <t>-238448216</t>
  </si>
  <si>
    <t>-888922505</t>
  </si>
  <si>
    <t>1856754862</t>
  </si>
  <si>
    <t>1320549997</t>
  </si>
  <si>
    <t>1612125027</t>
  </si>
  <si>
    <t>372113633</t>
  </si>
  <si>
    <t>K352</t>
  </si>
  <si>
    <t>-700061333</t>
  </si>
  <si>
    <t>I.1.2.8 - Měření a regulace</t>
  </si>
  <si>
    <t>D1 - Měření a regulace</t>
  </si>
  <si>
    <t xml:space="preserve">    D2 - 1.1  Řídící systém</t>
  </si>
  <si>
    <t xml:space="preserve">    D3 - 1.2 Přístroje</t>
  </si>
  <si>
    <t xml:space="preserve">    D4 - 1.3 Rozvaděče</t>
  </si>
  <si>
    <t xml:space="preserve">    D5 - 1.4  Kabely, montážní materiál</t>
  </si>
  <si>
    <t xml:space="preserve">    D6 - 4.  Ostatní</t>
  </si>
  <si>
    <t xml:space="preserve">1.1  Řídící systém</t>
  </si>
  <si>
    <t>Pol20</t>
  </si>
  <si>
    <t xml:space="preserve">Regulátor  CGE: 7UI, 2DI, 3DO, 4CO a 2AO, 24 VAC, Ethernet (BACnet IP)</t>
  </si>
  <si>
    <t>Pol21</t>
  </si>
  <si>
    <t>18-bodový IOM: 7 UI, 2 DI, 4 CO, 2 AO, 3 DO</t>
  </si>
  <si>
    <t>Pol22</t>
  </si>
  <si>
    <t>18-bodový IOM: 18 DI</t>
  </si>
  <si>
    <t>Pol71</t>
  </si>
  <si>
    <t>12-bodový IOM: 4UI, 4UO, 4DO (rele); FC Bus a SA Bus</t>
  </si>
  <si>
    <t>Pol72</t>
  </si>
  <si>
    <t>Metasys SNC16, 10UI, 6 BI, 4 AO, 4BO a 4 CO. Komunikace Ethernet, 1 FC Bus, 1 SA Bus, 2x USB. Podpora až 50 zařízení na FC Bus/Trunk</t>
  </si>
  <si>
    <t>Pol73</t>
  </si>
  <si>
    <t>Regulátor CGE: 7UI, 2DI, 3DO, 4CO a 2AO, 24 VAC</t>
  </si>
  <si>
    <t>Pol74</t>
  </si>
  <si>
    <t>Koncentrátor dat pro M-Bus (RS485 na IP), max. 100 M-Bus zařízení, 24 VAC napájení</t>
  </si>
  <si>
    <t>Pol23</t>
  </si>
  <si>
    <t>Software (řídící jednotky) I/O</t>
  </si>
  <si>
    <t>1.2 Přístroje</t>
  </si>
  <si>
    <t>Pol24</t>
  </si>
  <si>
    <t>Snímač teploty; Pt1000, 192 mm tyčový</t>
  </si>
  <si>
    <t>Pol25</t>
  </si>
  <si>
    <t>Diferenciální snímač tlaku vzduchu, konfigurace rozsahu od 0..100Pa do 0..2500Pa , výstup 0-10V nebo 0-24mA, 24VAC, IP54</t>
  </si>
  <si>
    <t>Pol26</t>
  </si>
  <si>
    <t>Snímač teploty; Pt1000, příložný</t>
  </si>
  <si>
    <t>Pol27</t>
  </si>
  <si>
    <t>Termostat protimrazové ochrany-10/12,5°C, kapilára 6m</t>
  </si>
  <si>
    <t>Pol28</t>
  </si>
  <si>
    <t>Kapilární svorka 270XT/A11, 6ks</t>
  </si>
  <si>
    <t>Pol29</t>
  </si>
  <si>
    <t>Snímač vlhkosti a teploty do prostoru signál 0- 10V</t>
  </si>
  <si>
    <t>Pol30</t>
  </si>
  <si>
    <t>Diferenční tlakový spínač, 30 až 500 Pa</t>
  </si>
  <si>
    <t>Pol31</t>
  </si>
  <si>
    <t>Servopohon, 24V AC/DC, 16Nm, 80sec, proporcionální řízení,</t>
  </si>
  <si>
    <t>Pol32</t>
  </si>
  <si>
    <t xml:space="preserve">Servopohon se zpětnou pružinou  24V AC/DC, 8Nm, 57/15sec,přírůstkové řízení</t>
  </si>
  <si>
    <t>Pol33</t>
  </si>
  <si>
    <t>Snímač teploty; Pt1000, venkovní, šedivá barva</t>
  </si>
  <si>
    <t>Pol34</t>
  </si>
  <si>
    <t>Triakový spínač pro elektrické topení, 6 kW 400 V, řídící signál 0-10 VDC</t>
  </si>
  <si>
    <t>Pol35</t>
  </si>
  <si>
    <t>Ionizační detektor kouře pro montáž do potrubí, reléový výstup</t>
  </si>
  <si>
    <t>Pol75</t>
  </si>
  <si>
    <t>Detektor pohybu stropní</t>
  </si>
  <si>
    <t>Pol37</t>
  </si>
  <si>
    <t>Připojení EC motoru</t>
  </si>
  <si>
    <t>Pol38</t>
  </si>
  <si>
    <t>Připojení motoru 230V</t>
  </si>
  <si>
    <t>Pol76</t>
  </si>
  <si>
    <t>Připojení snímačů mediciálních plynů</t>
  </si>
  <si>
    <t>Pol40</t>
  </si>
  <si>
    <t>Připojení monitorinku PK</t>
  </si>
  <si>
    <t>Pol41</t>
  </si>
  <si>
    <t>Připojení ventilů</t>
  </si>
  <si>
    <t>Pol77</t>
  </si>
  <si>
    <t>Připojení měřiče</t>
  </si>
  <si>
    <t>Pol43</t>
  </si>
  <si>
    <t>Připojení VRF a zdroje chladu pro monitorink poruch a chodu</t>
  </si>
  <si>
    <t>1.3 Rozvaděče</t>
  </si>
  <si>
    <t>Pol78</t>
  </si>
  <si>
    <t>Rozvaděčová skříň 600x2000x400 v provedení do vnitřního prostoru, veškeré jištění, trafa,zdroje včetně potřebného příslušenství</t>
  </si>
  <si>
    <t>Pol44</t>
  </si>
  <si>
    <t>Rozvaděčová skříň 800x2000x400 v provedení do vnitřního prostoru, veškeré jištění, trafa,zdroje včetně potřebného příslušenství</t>
  </si>
  <si>
    <t>Pol79</t>
  </si>
  <si>
    <t>Rozvaděčová skříň 1000x2000x400 v provedení do venkovního prostoru, veškeré jištění, trafa,zdroje včetně potřebného příslušenství</t>
  </si>
  <si>
    <t xml:space="preserve">1.4  Kabely, montážní materiál</t>
  </si>
  <si>
    <t>Pol46</t>
  </si>
  <si>
    <t>JXFE-R 1x2x0,8 B2cas1d1</t>
  </si>
  <si>
    <t>Pol47</t>
  </si>
  <si>
    <t>JXFE-R 2x2x0,8 B2cas1d1</t>
  </si>
  <si>
    <t>Pol48</t>
  </si>
  <si>
    <t>JXFE-R 4x2x0,8 B2cas1d1</t>
  </si>
  <si>
    <t>Pol49</t>
  </si>
  <si>
    <t>CHKE-R 3 x 1,5 B2cas1d1</t>
  </si>
  <si>
    <t>Pol50</t>
  </si>
  <si>
    <t>CHKE-R 4 x 2,5 B2cas1d1</t>
  </si>
  <si>
    <t>Pol51</t>
  </si>
  <si>
    <t>Vodič CYY 6mm2</t>
  </si>
  <si>
    <t>Pol52</t>
  </si>
  <si>
    <t>Kabelová trasa - žlab 125/100 + držáky, kolena a potřebný materiál</t>
  </si>
  <si>
    <t>Pol53</t>
  </si>
  <si>
    <t>Kabelová trasa - žlab 62/50 + držáky, kolena a potřebný materiál</t>
  </si>
  <si>
    <t>Pol54</t>
  </si>
  <si>
    <t>Trubka pevná 25 bezhalogenová včetně příchytek</t>
  </si>
  <si>
    <t>Pol55</t>
  </si>
  <si>
    <t>Trubka ohebná 25 bezhalogenová včetně příchytek</t>
  </si>
  <si>
    <t>Pol56</t>
  </si>
  <si>
    <t>Obo držák svazkový pozink 2031 M včetně hmožděnky a vrutu</t>
  </si>
  <si>
    <t>Pol80</t>
  </si>
  <si>
    <t>Demontáže MaR ve strojovně vytápění</t>
  </si>
  <si>
    <t>Pol81</t>
  </si>
  <si>
    <t>Odpojení a opětovné připojené periferních přístrojů ve strojovně vytápění</t>
  </si>
  <si>
    <t>Pol59</t>
  </si>
  <si>
    <t>Montážní, instalační a nosný materiál, ukončení kabelů, ochranné trubky, ochranné pospojení, , nátěry, drobné zednické práce, průrazy a průchody zdivem a stropy, měření kabeláže a všechny další práce a dodávky nutné k dokončení prací</t>
  </si>
  <si>
    <t xml:space="preserve">4.  Ostatní</t>
  </si>
  <si>
    <t>Pol82</t>
  </si>
  <si>
    <t>Rozšíření stávající vizualizace technologického zařízení na pracovní stanici se 100% uživatelským přístupem k ovládání a monitoringu na stávajícím velínu nemocnice v Chebu i v centrálním velínu KKN v Karlových Varech</t>
  </si>
  <si>
    <t>Pol83</t>
  </si>
  <si>
    <t>Rozšíření stávajícího archivu historických dat a trendů se 100% kompatibilitou z již provozovaném velínu nemocnice v Chebu i v centrálním velínu KKN v Karlových Varech</t>
  </si>
  <si>
    <t>Pol62</t>
  </si>
  <si>
    <t>Rozšíření stávajícího programového vybavení úvodních obrazovek(systémový strom) na stávajícím PC velínu nemocnice v Chebu i v centrálním velínu KKN v Karlových Varech.</t>
  </si>
  <si>
    <t>Pol84</t>
  </si>
  <si>
    <t>Implementace stávajícího systému v rozvaděčích DT01 a DT02 v prostorách lineárního urychlovače do nově instalovaného systému MaR pro zachování napojení na velín nemocnice v Chebu i Karlových Varech včetně úpravy SW pro jeho propojení</t>
  </si>
  <si>
    <t>I.2 - Technická a technologická zařízení</t>
  </si>
  <si>
    <t>I.2.1a - Medicinální plyny</t>
  </si>
  <si>
    <t>D1 - Medicinální plyny</t>
  </si>
  <si>
    <t xml:space="preserve">    D2 - Potrubní rozvod</t>
  </si>
  <si>
    <t xml:space="preserve">    D3 - Signalizace</t>
  </si>
  <si>
    <t xml:space="preserve">    D4 - Ukončovací prvky</t>
  </si>
  <si>
    <t>Potrubní rozvod</t>
  </si>
  <si>
    <t>Pol213</t>
  </si>
  <si>
    <t>Potrubí Cu ø 8x1mm</t>
  </si>
  <si>
    <t>Pol214</t>
  </si>
  <si>
    <t>Potrubí Cu ø 12x1mm</t>
  </si>
  <si>
    <t>Pol215</t>
  </si>
  <si>
    <t>Potrubí Cu ø 18x1 mm</t>
  </si>
  <si>
    <t>Pol216</t>
  </si>
  <si>
    <t>Potrubí Cu ø 22x1 mm</t>
  </si>
  <si>
    <t>Pol217</t>
  </si>
  <si>
    <t>Potrubí Cu ø 28x1 mm</t>
  </si>
  <si>
    <t>Pol218</t>
  </si>
  <si>
    <t>Prořez potrubí 3%</t>
  </si>
  <si>
    <t>Pol219</t>
  </si>
  <si>
    <t>Pájka Ag 45%</t>
  </si>
  <si>
    <t>g</t>
  </si>
  <si>
    <t>Pol220</t>
  </si>
  <si>
    <t>Chránička potrubí ø 12</t>
  </si>
  <si>
    <t>Pol221</t>
  </si>
  <si>
    <t>Chránička potrubí ø 18</t>
  </si>
  <si>
    <t>Pol222</t>
  </si>
  <si>
    <t>Chránička potrubí ø 28</t>
  </si>
  <si>
    <t>Pol223</t>
  </si>
  <si>
    <t xml:space="preserve">Potrubní tvarovky Cu pro potrubí  ø 8x1</t>
  </si>
  <si>
    <t>Pol224</t>
  </si>
  <si>
    <t xml:space="preserve">Potrubní tvarovky Cu pro potrubí  ø 12x1</t>
  </si>
  <si>
    <t>Pol225</t>
  </si>
  <si>
    <t xml:space="preserve">Potrubní tvarovky Cu pro potrubí  ø 18x1</t>
  </si>
  <si>
    <t>Pol226</t>
  </si>
  <si>
    <t xml:space="preserve">Potrubní tvarovky Cu pro potrubí  ø 22x1</t>
  </si>
  <si>
    <t>Pol227</t>
  </si>
  <si>
    <t xml:space="preserve">Potrubní tvarovky Cu pro potrubí  ø 28x1</t>
  </si>
  <si>
    <t>Pol228</t>
  </si>
  <si>
    <t>Konzolový systém pro jeden plyn ø 12</t>
  </si>
  <si>
    <t>Pol229</t>
  </si>
  <si>
    <t>Konzolový systém pro dva plyny ø 18</t>
  </si>
  <si>
    <t>Pol230</t>
  </si>
  <si>
    <t>Konzolový systém pro dva plyny ø 22</t>
  </si>
  <si>
    <t>Pol231</t>
  </si>
  <si>
    <t>Konzolový systém pro dva plyny ø 28</t>
  </si>
  <si>
    <t>Pol232</t>
  </si>
  <si>
    <t>Značení potrubí</t>
  </si>
  <si>
    <t>Pol233</t>
  </si>
  <si>
    <t>Ochranný plyn při pájení potrubí</t>
  </si>
  <si>
    <t>Pol234</t>
  </si>
  <si>
    <t>Čistící plyn - dusík</t>
  </si>
  <si>
    <t>Pol237</t>
  </si>
  <si>
    <t>Napojení na stávající rozvod</t>
  </si>
  <si>
    <t>Signalizace</t>
  </si>
  <si>
    <t>Pol238</t>
  </si>
  <si>
    <t xml:space="preserve">Skupinový uzávěr pro jeden plyn (O2) – provozní signalizace, uzávěr objektu . instalace pod omítku,  . musí splňovat ČSN EN ISO 7396-1 ed.2  . 1x ventil 3/4´´,1x čidlo klinické signalizace 4-20 mA, 1x manometr - rozsah 0-1 Mpa</t>
  </si>
  <si>
    <t>Pol239</t>
  </si>
  <si>
    <t xml:space="preserve">Skupinový uzávěr pro jeden plyn (O2) – provozní signalizace, uzávěr patra . instalace pod omítku,  . musí splňovat ČSN EN ISO 7396-1 ed.2  . 1x ventil 3/4´´,1x čidlo klinické signalizace 4-20 mA, 1x manometr - rozsah 0-1 Mpa</t>
  </si>
  <si>
    <t>Pol240</t>
  </si>
  <si>
    <t xml:space="preserve">Skupinový uzávěr pro jeden plyn (O2) – klinická signalizace . instalace pod omítku,  . musí splňovat ČSN EN ISO 7396-1 ed.2  . 1x ventil 3/4´´,1x čidlo klinické signalizace 4-20 mA, 1x manometr - rozsah 0-1 Mpa</t>
  </si>
  <si>
    <t>Pol241</t>
  </si>
  <si>
    <t xml:space="preserve">Skupinový uzávěr pro tři plyny (O2-3x), klinická signalizace (2x), provozní signalizace, uzávěr patra (1x) . instalace pod omítku,  . musí splňovat ČSN EN ISO 7396-1 ed.2  . 3x ventil 3/4´´,3x čidlo klinické signalizace 4-20 mA, 3x manometr rozsah 0-1 Mpa</t>
  </si>
  <si>
    <t>Pol242</t>
  </si>
  <si>
    <t>Monitorovací zařízení, instalace pod omítku, musí splňovat ČSN EN ISO 7396-1 ed. 2</t>
  </si>
  <si>
    <t>Pol243</t>
  </si>
  <si>
    <t>Propojovací kabel ventilové krabice a monitorovacího zařízení klinického alarmu</t>
  </si>
  <si>
    <t>Ukončovací prvky</t>
  </si>
  <si>
    <t>Pol244</t>
  </si>
  <si>
    <t>Lékařský panel pro O2 . Instalace pod omítku</t>
  </si>
  <si>
    <t>Pol245</t>
  </si>
  <si>
    <t xml:space="preserve">Lůžková rampa pro jedno lůžko,  . Specifikace koncového prvku 05, výkres 03, detail 04</t>
  </si>
  <si>
    <t>Pol246</t>
  </si>
  <si>
    <t xml:space="preserve">Lůžková rampa pro dvě lůžka,  . Specifikace koncového prvku 05, výkres 03, detail 05</t>
  </si>
  <si>
    <t>I.4 - Požárně bezpečnostní řešení</t>
  </si>
  <si>
    <t>953943212R</t>
  </si>
  <si>
    <t xml:space="preserve">Osazování přenosného hasícího přístroje </t>
  </si>
  <si>
    <t>-1192420929</t>
  </si>
  <si>
    <t>44932211R</t>
  </si>
  <si>
    <t>přístroj hasicí sněhový CO2 5kg 70B</t>
  </si>
  <si>
    <t>-76338624</t>
  </si>
  <si>
    <t>44932114R</t>
  </si>
  <si>
    <t>přístroj hasicí práškový 6kg 21A, 113B</t>
  </si>
  <si>
    <t>-1698066771</t>
  </si>
  <si>
    <t>K474</t>
  </si>
  <si>
    <t>Značení únikových cest</t>
  </si>
  <si>
    <t>-1932262211</t>
  </si>
  <si>
    <t>Poznámka k položce:_x000d_
- 1PP_x000d_
- 1NP_x000d_
- 2NP část onkologie</t>
  </si>
  <si>
    <t>I.5 - Venkovní úpravy</t>
  </si>
  <si>
    <t xml:space="preserve">    4 - Vodorovné konstrukce</t>
  </si>
  <si>
    <t xml:space="preserve">    5 - Komunikace pozemní</t>
  </si>
  <si>
    <t>113107122</t>
  </si>
  <si>
    <t>Odstranění podkladu z kameniva drceného tl přes 100 do 200 mm ručně</t>
  </si>
  <si>
    <t>-592006781</t>
  </si>
  <si>
    <t>30+41</t>
  </si>
  <si>
    <t>113154124</t>
  </si>
  <si>
    <t>Frézování živičného krytu tl 100 mm pruh š přes 0,5 do 1 m pl do 500 m2 bez překážek v trase</t>
  </si>
  <si>
    <t>116801112</t>
  </si>
  <si>
    <t>271+41+30</t>
  </si>
  <si>
    <t>K685</t>
  </si>
  <si>
    <t>Demontáž a likvidace zábradlí</t>
  </si>
  <si>
    <t>1286561728</t>
  </si>
  <si>
    <t>132251254</t>
  </si>
  <si>
    <t>Hloubení rýh nezapažených š do 2000 mm v hornině třídy těžitelnosti I skupiny 3 objem do 500 m3 strojně</t>
  </si>
  <si>
    <t>2104028977</t>
  </si>
  <si>
    <t>(2,2*1+0,8*2,2/2)*118,45</t>
  </si>
  <si>
    <t>162251102</t>
  </si>
  <si>
    <t>Vodorovné přemístění přes 20 do 50 m výkopku/sypaniny z horniny třídy těžitelnosti I skupiny 1 až 3</t>
  </si>
  <si>
    <t>-1882591211</t>
  </si>
  <si>
    <t>364,826</t>
  </si>
  <si>
    <t>364,826-52,118</t>
  </si>
  <si>
    <t>560070384</t>
  </si>
  <si>
    <t>52,118</t>
  </si>
  <si>
    <t>167111101</t>
  </si>
  <si>
    <t>Nakládání výkopku z hornin třídy těžitelnosti I skupiny 1 až 3 ručně</t>
  </si>
  <si>
    <t>-1741042955</t>
  </si>
  <si>
    <t>364,826+52,118</t>
  </si>
  <si>
    <t>174151101</t>
  </si>
  <si>
    <t>Zásyp jam, šachet rýh nebo kolem objektů sypaninou se zhutněním</t>
  </si>
  <si>
    <t>1370313529</t>
  </si>
  <si>
    <t>-1875121484</t>
  </si>
  <si>
    <t>52,118*1,6</t>
  </si>
  <si>
    <t>-775536353</t>
  </si>
  <si>
    <t>181111111</t>
  </si>
  <si>
    <t>Plošná úprava terénu do 500 m2 zemina skupiny 1 až 4 nerovnosti přes 50 do 100 mm v rovinně a svahu do 1:5</t>
  </si>
  <si>
    <t>-1233034409</t>
  </si>
  <si>
    <t>40+40+42+82</t>
  </si>
  <si>
    <t>181411131</t>
  </si>
  <si>
    <t>Založení parkového trávníku výsevem pl do 1000 m2 v rovině a ve svahu do 1:5</t>
  </si>
  <si>
    <t>1817148974</t>
  </si>
  <si>
    <t>00572410</t>
  </si>
  <si>
    <t>osivo směs travní parková</t>
  </si>
  <si>
    <t>-82276960</t>
  </si>
  <si>
    <t>204*0,02 'Přepočtené koeficientem množství</t>
  </si>
  <si>
    <t>185803111</t>
  </si>
  <si>
    <t>Ošetření trávníku shrabáním v rovině a svahu do 1:5</t>
  </si>
  <si>
    <t>-252208478</t>
  </si>
  <si>
    <t>212532111</t>
  </si>
  <si>
    <t>Lože pro trativody z kameniva hrubého drceného</t>
  </si>
  <si>
    <t>-419506670</t>
  </si>
  <si>
    <t>(0,4*1+0,4*0,2/2)*118,45</t>
  </si>
  <si>
    <t>212755216</t>
  </si>
  <si>
    <t>Trativody z drenážních trubek plastových flexibilních D 160 mm bez lože</t>
  </si>
  <si>
    <t>619401588</t>
  </si>
  <si>
    <t>118,45</t>
  </si>
  <si>
    <t>271542211</t>
  </si>
  <si>
    <t>Podsyp pod základové konstrukce se zhutněním z netříděné štěrkodrtě</t>
  </si>
  <si>
    <t>-610250212</t>
  </si>
  <si>
    <t>1*0,4*6*0,1</t>
  </si>
  <si>
    <t>279113135</t>
  </si>
  <si>
    <t>Základová zeď tl přes 300 do 400 mm z tvárnic ztraceného bednění včetně výplně z betonu tř. C 16/20</t>
  </si>
  <si>
    <t>171124579</t>
  </si>
  <si>
    <t>1*1,2*6</t>
  </si>
  <si>
    <t>919726122</t>
  </si>
  <si>
    <t>Geotextilie pro ochranu, separaci a filtraci netkaná měrná hm přes 200 do 300 g/m2</t>
  </si>
  <si>
    <t>352987437</t>
  </si>
  <si>
    <t>118,45*3,2</t>
  </si>
  <si>
    <t>Vodorovné konstrukce</t>
  </si>
  <si>
    <t>451317777</t>
  </si>
  <si>
    <t>Podklad nebo lože pod dlažbu vodorovný nebo do sklonu 1:5 z betonu prostého tl přes 50 do 100 mm</t>
  </si>
  <si>
    <t>236945134</t>
  </si>
  <si>
    <t>60,305</t>
  </si>
  <si>
    <t>Komunikace pozemní</t>
  </si>
  <si>
    <t>564851111</t>
  </si>
  <si>
    <t>Podklad ze štěrkodrtě ŠD plochy přes 100 m2 tl 150 mm</t>
  </si>
  <si>
    <t>2093986</t>
  </si>
  <si>
    <t>37+7,86+7,52+(75+0,5+1+1+17+11+15+12,2+47)*0,25</t>
  </si>
  <si>
    <t>564861111</t>
  </si>
  <si>
    <t>Podklad ze štěrkodrtě ŠD plochy přes 100 m2 tl 200 mm</t>
  </si>
  <si>
    <t>1707648089</t>
  </si>
  <si>
    <t>565135121</t>
  </si>
  <si>
    <t>Asfaltový beton vrstva podkladní ACP 16 (obalované kamenivo OKS) tl 50 mm š přes 3 m</t>
  </si>
  <si>
    <t>1252746957</t>
  </si>
  <si>
    <t>573211108</t>
  </si>
  <si>
    <t>Postřik živičný spojovací z asfaltu v množství 0,40 kg/m2</t>
  </si>
  <si>
    <t>198573886</t>
  </si>
  <si>
    <t>349</t>
  </si>
  <si>
    <t>577134121</t>
  </si>
  <si>
    <t>Asfaltový beton vrstva obrusná ACO 11 (ABS) tř. I tl 40 mm š přes 3 m z nemodifikovaného asfaltu</t>
  </si>
  <si>
    <t>1709072246</t>
  </si>
  <si>
    <t>577155142</t>
  </si>
  <si>
    <t>Asfaltový beton vrstva ložní ACL 16 (ABH) tl 60 mm š přes 3 m z modifikovaného asfaltu</t>
  </si>
  <si>
    <t>79228207</t>
  </si>
  <si>
    <t>596211210</t>
  </si>
  <si>
    <t>Kladení zámkové dlažby komunikací pro pěší ručně tl 80 mm skupiny A pl do 50 m2</t>
  </si>
  <si>
    <t>-622823644</t>
  </si>
  <si>
    <t>7,86+7,52</t>
  </si>
  <si>
    <t>(75+0,5+1+1+17+11+15+12,2+47)*0,25</t>
  </si>
  <si>
    <t>59245013</t>
  </si>
  <si>
    <t>dlažba zámková betonová tvaru I 200x165mm tl 80mm přírodní</t>
  </si>
  <si>
    <t>-1948239112</t>
  </si>
  <si>
    <t>Poznámka k položce:_x000d_
Spotřeba: 36 kus/m2</t>
  </si>
  <si>
    <t>7,86+7,52*1,05</t>
  </si>
  <si>
    <t>15,756*1,03 'Přepočtené koeficientem množství</t>
  </si>
  <si>
    <t>59246120</t>
  </si>
  <si>
    <t>přídlažba silniční betonová 500x250mm tl 80mm</t>
  </si>
  <si>
    <t>1520362161</t>
  </si>
  <si>
    <t>(75+0,5+1+1+17+11+15+12,2+47)*1,05</t>
  </si>
  <si>
    <t>599632111</t>
  </si>
  <si>
    <t>Vyplnění spár dlažby z lomového kamene MC se zatřením</t>
  </si>
  <si>
    <t>1798037432</t>
  </si>
  <si>
    <t>637121113</t>
  </si>
  <si>
    <t>Okapový chodník z kačírku tl 200 mm s udusáním</t>
  </si>
  <si>
    <t>-1496744283</t>
  </si>
  <si>
    <t>53,2+5,19+32,71+6,98+7,45</t>
  </si>
  <si>
    <t>916331112</t>
  </si>
  <si>
    <t>Osazení zahradního obrubníku betonového do lože z betonu s boční opěrou</t>
  </si>
  <si>
    <t>-602366650</t>
  </si>
  <si>
    <t>75+0,5+1+1+27+11+4,5+14+23+17+11+15+47</t>
  </si>
  <si>
    <t>59217008</t>
  </si>
  <si>
    <t>obrubník parkový betonový 1000x80x200mm</t>
  </si>
  <si>
    <t>-1738856449</t>
  </si>
  <si>
    <t>247*1,02</t>
  </si>
  <si>
    <t>997013111</t>
  </si>
  <si>
    <t>Vnitrostaveništní doprava suti a vybouraných hmot pro budovy v do 6 m - uložení na pozemku investor (konstrukční vrstvy, živice)</t>
  </si>
  <si>
    <t>1097336972</t>
  </si>
  <si>
    <t>998225111</t>
  </si>
  <si>
    <t>Přesun hmot pro pozemní komunikace s krytem z kamene, monolitickým betonovým nebo živičným</t>
  </si>
  <si>
    <t>-1781984007</t>
  </si>
  <si>
    <t>711161273</t>
  </si>
  <si>
    <t>Provedení izolace proti zemní vlhkosti svislé z nopové fólie</t>
  </si>
  <si>
    <t>-287092087</t>
  </si>
  <si>
    <t>3*118,45</t>
  </si>
  <si>
    <t>28323005</t>
  </si>
  <si>
    <t>fólie profilovaná (nopová) drenážní HDPE s výškou nopů 8mm</t>
  </si>
  <si>
    <t>-764462150</t>
  </si>
  <si>
    <t>355,35*1,221 'Přepočtené koeficientem množství</t>
  </si>
  <si>
    <t>711161383</t>
  </si>
  <si>
    <t>Izolace proti zemní vlhkosti nopovou fólií ukončení horní lištou</t>
  </si>
  <si>
    <t>-284023729</t>
  </si>
  <si>
    <t>1503779932</t>
  </si>
  <si>
    <t>K519</t>
  </si>
  <si>
    <t>Geodetické práce vč. ověřeného geometrického plánu</t>
  </si>
  <si>
    <t>...</t>
  </si>
  <si>
    <t>-1293361599</t>
  </si>
  <si>
    <t>II. etapa - Zubní klinika v nemocnici Cheb</t>
  </si>
  <si>
    <t>II.1.1 - Stavební část</t>
  </si>
  <si>
    <t>II.1.1.a - Bourací práce</t>
  </si>
  <si>
    <t>Karlovarský kraj</t>
  </si>
  <si>
    <t>1141125517</t>
  </si>
  <si>
    <t>-2034890853</t>
  </si>
  <si>
    <t>-1534973311</t>
  </si>
  <si>
    <t>123,133</t>
  </si>
  <si>
    <t>-317614089</t>
  </si>
  <si>
    <t>158,842</t>
  </si>
  <si>
    <t>675766179</t>
  </si>
  <si>
    <t>372</t>
  </si>
  <si>
    <t>2037149442</t>
  </si>
  <si>
    <t>1676,29</t>
  </si>
  <si>
    <t>-1823157788</t>
  </si>
  <si>
    <t>4672,442</t>
  </si>
  <si>
    <t>1673349278</t>
  </si>
  <si>
    <t>-891157567</t>
  </si>
  <si>
    <t>-1558995270</t>
  </si>
  <si>
    <t>677057902</t>
  </si>
  <si>
    <t>-1998424119</t>
  </si>
  <si>
    <t>463,415*6</t>
  </si>
  <si>
    <t>2050009449</t>
  </si>
  <si>
    <t>-747687737</t>
  </si>
  <si>
    <t>-988522376</t>
  </si>
  <si>
    <t>-1352923627</t>
  </si>
  <si>
    <t>-1802458774</t>
  </si>
  <si>
    <t>-1400240106</t>
  </si>
  <si>
    <t>-1194359334</t>
  </si>
  <si>
    <t>-1978182338</t>
  </si>
  <si>
    <t>810474202</t>
  </si>
  <si>
    <t>-333703550</t>
  </si>
  <si>
    <t>1645781179</t>
  </si>
  <si>
    <t>1644046513</t>
  </si>
  <si>
    <t>1715159277</t>
  </si>
  <si>
    <t>1896206000</t>
  </si>
  <si>
    <t>42305909</t>
  </si>
  <si>
    <t>1270507240</t>
  </si>
  <si>
    <t>697080630</t>
  </si>
  <si>
    <t>2051714898</t>
  </si>
  <si>
    <t>504453717</t>
  </si>
  <si>
    <t>-1784813221</t>
  </si>
  <si>
    <t>215,21</t>
  </si>
  <si>
    <t>671084043</t>
  </si>
  <si>
    <t>1445,89</t>
  </si>
  <si>
    <t>-1777531517</t>
  </si>
  <si>
    <t>1527,423</t>
  </si>
  <si>
    <t>-140541933</t>
  </si>
  <si>
    <t>905,242</t>
  </si>
  <si>
    <t>II.1.1.b - Nové práce</t>
  </si>
  <si>
    <t xml:space="preserve">    777 - Podlahy lité</t>
  </si>
  <si>
    <t>566710169</t>
  </si>
  <si>
    <t>16,476</t>
  </si>
  <si>
    <t>-1973025125</t>
  </si>
  <si>
    <t>(3,1+2,32+0,38+1,15+0,8+1,1+2,4)*3,2</t>
  </si>
  <si>
    <t>1031632225</t>
  </si>
  <si>
    <t>10+10+3+3</t>
  </si>
  <si>
    <t>-536521572</t>
  </si>
  <si>
    <t>2+6+10</t>
  </si>
  <si>
    <t>317143431</t>
  </si>
  <si>
    <t>Překlad nosný z pórobetonu ve zdech tl 200 mm dl do 1300 mm</t>
  </si>
  <si>
    <t>1631310236</t>
  </si>
  <si>
    <t>-345175380</t>
  </si>
  <si>
    <t>1,33</t>
  </si>
  <si>
    <t>1309426788</t>
  </si>
  <si>
    <t>0,103</t>
  </si>
  <si>
    <t>-912692858</t>
  </si>
  <si>
    <t>0,11</t>
  </si>
  <si>
    <t>1652899985</t>
  </si>
  <si>
    <t>0,706</t>
  </si>
  <si>
    <t>91303751</t>
  </si>
  <si>
    <t>0,166</t>
  </si>
  <si>
    <t>-284927067</t>
  </si>
  <si>
    <t>0,12</t>
  </si>
  <si>
    <t>1012889329</t>
  </si>
  <si>
    <t>0,45</t>
  </si>
  <si>
    <t>-2145843174</t>
  </si>
  <si>
    <t>(3,9+1,15)*3,2</t>
  </si>
  <si>
    <t>(5,2+1,3+3,2+1,5+5+2,1+1,6+0,4+1,9+0,8+1,6+0,9+2,6+1,3+1,7+4,05+3+4,5+1,3+2,6+1,8+3,1+0,9+1,5+1,5+2,1+0,7+3,1+3,1+2,4)*3,2+1,45*1,85*2</t>
  </si>
  <si>
    <t>-0,9-2*6</t>
  </si>
  <si>
    <t>(3,2+2,1+1+2,8*2)*3,2</t>
  </si>
  <si>
    <t>-906639220</t>
  </si>
  <si>
    <t>(3,1+1,85*2+6,5+2,3+2,05+1,1+1,1+1,1+4,1)*3,2</t>
  </si>
  <si>
    <t>-0,7*2*3</t>
  </si>
  <si>
    <t>(2,45+1,45+1,7+3,3+0,9+2,3+0,2*2+1+2+2,5+1,5+0,6+1+1,8+2+1,2+11+1,8+2,8+1,6+2,5+3,7+1,15+3)</t>
  </si>
  <si>
    <t>-0,6*2*1</t>
  </si>
  <si>
    <t>-0,8*2*5</t>
  </si>
  <si>
    <t>(8,6+1,75+4*4+1,75+4,2+2,1+1,9*2+1,42+2,5+0,65+1,85+1,2+1,6+0,4+2,5+2,5+0,4+1,2+1,6+1+3,25+0,85+1,75+1,2+1,0+2,7+3,9+2+1+1+3,6+2,1+0,5+1+1,5+1,4)*3,2</t>
  </si>
  <si>
    <t>3,73*10,07*2*10</t>
  </si>
  <si>
    <t>0,8*2*10</t>
  </si>
  <si>
    <t>0,9*2*3</t>
  </si>
  <si>
    <t>1,5*2*1</t>
  </si>
  <si>
    <t>1,45*2*1</t>
  </si>
  <si>
    <t>1376111406</t>
  </si>
  <si>
    <t>(5,8+3,05+1,302+1,5+5+2,63+1,7+0,4+0,9+1,7+0,8+1,84+2,6+0,86+1,3+4+1,5*2+1,15+2,6+1,7+4,5+3,1+2,4+2,5+2,1+0,7+4,5+2,1)*3,2</t>
  </si>
  <si>
    <t>-0,8*2*6</t>
  </si>
  <si>
    <t>-0,9*2*5</t>
  </si>
  <si>
    <t>-1539265423</t>
  </si>
  <si>
    <t>224,255</t>
  </si>
  <si>
    <t>36226790</t>
  </si>
  <si>
    <t>5,15</t>
  </si>
  <si>
    <t>-2105969553</t>
  </si>
  <si>
    <t>362</t>
  </si>
  <si>
    <t>-1335880343</t>
  </si>
  <si>
    <t>4,92</t>
  </si>
  <si>
    <t>770956390</t>
  </si>
  <si>
    <t>(34,4+237,105+1162,996+187,542)*2 "nové vyzdívky"</t>
  </si>
  <si>
    <t>881,914 "opravy po TZB, bourání</t>
  </si>
  <si>
    <t>1326217658</t>
  </si>
  <si>
    <t>-1071484644</t>
  </si>
  <si>
    <t>471577912</t>
  </si>
  <si>
    <t>590768722</t>
  </si>
  <si>
    <t>1949949484</t>
  </si>
  <si>
    <t>25*0,08 "lokální opravy mazanin po bouracích pracích</t>
  </si>
  <si>
    <t>-640948344</t>
  </si>
  <si>
    <t>1825078053</t>
  </si>
  <si>
    <t>-2118779601</t>
  </si>
  <si>
    <t>-1488026320</t>
  </si>
  <si>
    <t>1552303555</t>
  </si>
  <si>
    <t>1168*1,05 'Přepočtené koeficientem množství</t>
  </si>
  <si>
    <t>640086349</t>
  </si>
  <si>
    <t>K575</t>
  </si>
  <si>
    <t>D21 - D+M dveře 900/1970 dle výpisu prvků vč. zárubně, kování, a veškerých doplňků</t>
  </si>
  <si>
    <t>-1129429408</t>
  </si>
  <si>
    <t>K576</t>
  </si>
  <si>
    <t>D22 - D+M dveře 800/1970 dle výpisu prvků vč. zárubně, kování, a veškerých doplňků</t>
  </si>
  <si>
    <t>821585161</t>
  </si>
  <si>
    <t>K577</t>
  </si>
  <si>
    <t>D23 - D+M dveře 700/1970 dle výpisu prvků vč. zárubně, kování, a veškerých doplňků</t>
  </si>
  <si>
    <t>-91889967</t>
  </si>
  <si>
    <t>K578</t>
  </si>
  <si>
    <t>D24 - D+M dveře 700/1970 dle výpisu prvků vč. zárubně, kování, a veškerých doplňků</t>
  </si>
  <si>
    <t>-596945856</t>
  </si>
  <si>
    <t>K579</t>
  </si>
  <si>
    <t>D25 - D+M celoskleněná stěna 1760/2022 s dveřmi 640/2022 dle výpisu prvků</t>
  </si>
  <si>
    <t>265190081</t>
  </si>
  <si>
    <t>K580</t>
  </si>
  <si>
    <t>D26 - D+M AL stěna 2050/3000 s automaticky posuvnými dveřmi 1100/2200 dle výpisu prvků</t>
  </si>
  <si>
    <t>352826423</t>
  </si>
  <si>
    <t>K581</t>
  </si>
  <si>
    <t>D27 - D+M AL stěna 1640/3000 s automaticky posuvnými dveřmi 1100/2200 dle výpisu prvků</t>
  </si>
  <si>
    <t>-215932622</t>
  </si>
  <si>
    <t>K582</t>
  </si>
  <si>
    <t>D28 - D+M kovová stěna 3741/1500 dle výpisu prvků</t>
  </si>
  <si>
    <t>1980146583</t>
  </si>
  <si>
    <t>K583</t>
  </si>
  <si>
    <t>D29 - D+M dveře 1100/1970 dle výpisu prvků vč. zárubně, kování, a veškerých doplňků</t>
  </si>
  <si>
    <t>-478057546</t>
  </si>
  <si>
    <t>K584</t>
  </si>
  <si>
    <t>D29a - D+M dveře 900/1970 dle výpisu prvků vč. zárubně, kování, a veškerých doplňků</t>
  </si>
  <si>
    <t>-1418460758</t>
  </si>
  <si>
    <t>K585</t>
  </si>
  <si>
    <t>D31 - D+M dveře 900/2100 dle výpisu prvků vč. zárubně, kování, a veškerých doplňků</t>
  </si>
  <si>
    <t>-974225958</t>
  </si>
  <si>
    <t>K586</t>
  </si>
  <si>
    <t>D32 - D+M dveře 800/2100 dle výpisu prvků vč. zárubně, kování, a veškerých doplňků</t>
  </si>
  <si>
    <t>1132919741</t>
  </si>
  <si>
    <t>K586O03</t>
  </si>
  <si>
    <t>D32Pb - D+M dveře 800/2100 dle výpisu prvků vč. zárubně, kování, a veškerých doplňků</t>
  </si>
  <si>
    <t>162759531</t>
  </si>
  <si>
    <t>K587</t>
  </si>
  <si>
    <t>D33 - D+M dveře 700/2100 dle výpisu prvků vč. zárubně, kování, a veškerých doplňků</t>
  </si>
  <si>
    <t>-772163326</t>
  </si>
  <si>
    <t>K588</t>
  </si>
  <si>
    <t>D34 - D+M dveře do pouzdra 700/2100 dle výpisu prvků vč. pouzdra, kování, a veškerých doplňků</t>
  </si>
  <si>
    <t>-1423475810</t>
  </si>
  <si>
    <t>K589</t>
  </si>
  <si>
    <t>D35 - D+M dveře do pouzdra 800/2100 dle výpisu prvků vč. pouzdra, kování, a veškerých doplňků</t>
  </si>
  <si>
    <t>-431475108</t>
  </si>
  <si>
    <t>K590</t>
  </si>
  <si>
    <t>D36 - D+M dveře posuvné 700/2100 dle výpisu prvků vč. posuvu, kování, a veškerých doplňků</t>
  </si>
  <si>
    <t>188618221</t>
  </si>
  <si>
    <t>K591</t>
  </si>
  <si>
    <t>D36a - D+M sanitární stěna 1250/2000 s posuvnými dveřmi 600/2000 dle výpisu prvků</t>
  </si>
  <si>
    <t>655366269</t>
  </si>
  <si>
    <t>K592</t>
  </si>
  <si>
    <t>D37 - D+M sanitární stěna 1100/2020 s dveřmi 720/1860 dle výpisu prvků</t>
  </si>
  <si>
    <t>1928896403</t>
  </si>
  <si>
    <t>K593</t>
  </si>
  <si>
    <t>D37a - D+M sanitární stěna 900/2010 s dveřmi 620/2010 dle výpisu prvků</t>
  </si>
  <si>
    <t>885204667</t>
  </si>
  <si>
    <t>K594</t>
  </si>
  <si>
    <t>D38 - D+M sanitární stěna 2030/2100 s dveřmi 700/2100 dle výpisu prvků</t>
  </si>
  <si>
    <t>-1814228917</t>
  </si>
  <si>
    <t>K595</t>
  </si>
  <si>
    <t>D39 - D+M AL stěna 3050/3000 s automaticky posuvnými dveřmi 1450/2200 dle výpisu prvků</t>
  </si>
  <si>
    <t>1695297487</t>
  </si>
  <si>
    <t>K596</t>
  </si>
  <si>
    <t>D310 - D+M AL stěna 2050/3000 s automaticky posuvnými dveřmi 1450/2200 dle výpisu prvků</t>
  </si>
  <si>
    <t>-375015457</t>
  </si>
  <si>
    <t>K597</t>
  </si>
  <si>
    <t>D311 - D+M AL stěna 1680/3000 s automaticky posuvnými dveřmi 1100/2200 dle výpisu prvků</t>
  </si>
  <si>
    <t>-987491618</t>
  </si>
  <si>
    <t>K598</t>
  </si>
  <si>
    <t>D312 - D+M AL stěna 1964/3000 s automaticky posuvnými dveřmi 1100/2200 dle výpisu prvků</t>
  </si>
  <si>
    <t>644606718</t>
  </si>
  <si>
    <t>K599</t>
  </si>
  <si>
    <t>D313 - D+M kovová stěna 3656/1500 dle výpisu prvků</t>
  </si>
  <si>
    <t>-1421152760</t>
  </si>
  <si>
    <t>K600</t>
  </si>
  <si>
    <t>D4O1 - D+M okno plastové 4000/1400 dle výpisus prvků</t>
  </si>
  <si>
    <t>1782122815</t>
  </si>
  <si>
    <t>K601</t>
  </si>
  <si>
    <t>D401 - D+M dveře 900/2100 dle výpisu prvků vč. zárubně, kování a veškerých doplňků</t>
  </si>
  <si>
    <t>-887028754</t>
  </si>
  <si>
    <t>K602</t>
  </si>
  <si>
    <t>D401a - D+M dveře 900/2100 dle výpisu prvků vč. zárubně, kování a veškerých doplňků</t>
  </si>
  <si>
    <t>-336090164</t>
  </si>
  <si>
    <t>K603</t>
  </si>
  <si>
    <t>D402 - D+M dveře 800/2100 dle výpisu prvků vč. zárubně, kování a veškerých doplňků</t>
  </si>
  <si>
    <t>1745332174</t>
  </si>
  <si>
    <t>K604</t>
  </si>
  <si>
    <t>D403 - D+M dveře 800/2100 dle výpisu prvků vč. zárubně, kování a veškerých doplňků</t>
  </si>
  <si>
    <t>-942839959</t>
  </si>
  <si>
    <t>K605</t>
  </si>
  <si>
    <t>D404 - D+M dveře 700/2100 dle výpisu prvků vč. zárubně, kování a veškerých doplňků</t>
  </si>
  <si>
    <t>-45398806</t>
  </si>
  <si>
    <t>K606</t>
  </si>
  <si>
    <t>D404a - D+M dveře 700/2100 dle výpisu prvků vč. zárubně, kování a veškerých doplňků</t>
  </si>
  <si>
    <t>-912438736</t>
  </si>
  <si>
    <t>K607</t>
  </si>
  <si>
    <t>D405 - D+M dveře 1450/2100 dle výpisu prvků vč. zárubně, kování a veškerých doplňků</t>
  </si>
  <si>
    <t>144209045</t>
  </si>
  <si>
    <t>K608</t>
  </si>
  <si>
    <t>D406 - D+M dveře 900/2100 dle výpisu prvků vč. zárubně, kování a veškerých doplňků</t>
  </si>
  <si>
    <t>748763059</t>
  </si>
  <si>
    <t>K609</t>
  </si>
  <si>
    <t>D407 - D+M dveře 700/1970 dle výpisu prvků vč. zárubně, kování a veškerých doplňků</t>
  </si>
  <si>
    <t>-694225641</t>
  </si>
  <si>
    <t>K610</t>
  </si>
  <si>
    <t>D408 - D+M AL stěna 1960/2250 s automatickými posuvnými dveřmi 1100/2100 dle výpisu prvků</t>
  </si>
  <si>
    <t>1128857396</t>
  </si>
  <si>
    <t>K611</t>
  </si>
  <si>
    <t>D409 - D+M AL stěna 1570/2250 s automatickými posuvnými dveřmi 1100/2100 dle výpisu prvků</t>
  </si>
  <si>
    <t>-1104437620</t>
  </si>
  <si>
    <t>K612</t>
  </si>
  <si>
    <t>D410 - D+M sanitární stěna 1400/2000 s dveřmi 600/2000 dle výpisu prvků</t>
  </si>
  <si>
    <t>-1978336353</t>
  </si>
  <si>
    <t>K613</t>
  </si>
  <si>
    <t>R41 - D+M dveře 1450/1970 dle výpisu prvků vč. zárubně, kování a veškerých doplňků</t>
  </si>
  <si>
    <t>-894450886</t>
  </si>
  <si>
    <t>K676</t>
  </si>
  <si>
    <t>D+M kuchyňská linka, š.=0,6m, d.=2,835m, spodní skřínky, horní skřínky, kuchyňská deska 30,mm, vč. spotřebičů (dvoudřez, baterie, varná deska, digestoř pasivní, samostatně stojící lednice)</t>
  </si>
  <si>
    <t>497517808</t>
  </si>
  <si>
    <t>K677</t>
  </si>
  <si>
    <t>D+M kuchyňská linka, š.=0,6m, d.=1,75m, spodní skřínky, horní skřínky, kuchyňská deska 30,mm, vč. spotřebičů (dvoudřez, baterie, varná deska, digestoř pasivní, samostatně stojící lednice)</t>
  </si>
  <si>
    <t>2044689666</t>
  </si>
  <si>
    <t>K678</t>
  </si>
  <si>
    <t>D+M kuchyňská linka, š.=0,6m, d.=1,1m, spodní skřínky, horní skřínky, kuchyňská deska 30,mm, vč. spotřebičů (dvoudřez, baterie, varná deska, digestoř pasivní, samostatně stojící lednice)</t>
  </si>
  <si>
    <t>1408516943</t>
  </si>
  <si>
    <t>K679</t>
  </si>
  <si>
    <t>D+M kuchyňská linka, š.=0,6m, d.=1,05m, spodní skřínky, horní skřínky, kuchyňská deska 30,mm, vč. spotřebičů (dřez, baterie, samostatně stojící lednice)</t>
  </si>
  <si>
    <t>-1623917489</t>
  </si>
  <si>
    <t>K680</t>
  </si>
  <si>
    <t>D+M kuchyňská linka, š.=0,6m, d.=1,5m, spodní skřínky, horní skřínky, kuchyňská deska 30,mm, vč. spotřebičů (dřez, baterie, samostatně stojící lednice)</t>
  </si>
  <si>
    <t>918173199</t>
  </si>
  <si>
    <t>1284394571</t>
  </si>
  <si>
    <t>1008902041</t>
  </si>
  <si>
    <t>K681</t>
  </si>
  <si>
    <t>D+M kuchyňská linka, š.=0,6m, d.=4,6m, spodní skřínky, horní skřínky, kuchyňská deska 30,mm, vč. spotřebičů (dřez, baterie, samostatně stojící lednice)</t>
  </si>
  <si>
    <t>982613059</t>
  </si>
  <si>
    <t>1805621600</t>
  </si>
  <si>
    <t>1,6*2,2*14</t>
  </si>
  <si>
    <t>1,6*2,2*30</t>
  </si>
  <si>
    <t>2,2*2,2*2</t>
  </si>
  <si>
    <t>1,6*2,2*16</t>
  </si>
  <si>
    <t>1,2*1,6*2</t>
  </si>
  <si>
    <t>1,2*1,2*1</t>
  </si>
  <si>
    <t>1,4*1,4*1</t>
  </si>
  <si>
    <t>-566472712</t>
  </si>
  <si>
    <t xml:space="preserve">Poznámka k položce:_x000d_
Dveřní popisové tabulky:_x000d_
1 jmenovka – 0ks_x000d_
2 jmenovky – 0ks_x000d_
3 jmenovky – 0ks_x000d_
4 jmenovky –110ks_x000d_
_x000d_
Tabule běžných provozů – 10ks_x000d_
Doplňkové piktogramy – 18ks_x000d_
Foliová grafika dveří – 13ks_x000d_
Podlažní grafika na schodištích – 5ks_x000d_
Výtahová tabule – 1ks_x000d_
Podlažní stropní zavěšené směrovníky – 5ks_x000d_
Infotabule u vstupu – 1ks_x000d_
</t>
  </si>
  <si>
    <t>536539862</t>
  </si>
  <si>
    <t>Poznámka k položce:_x000d_
odstranění barvy z kovových částí zábradlí + 2x nový nátěr</t>
  </si>
  <si>
    <t>Repase stávajícího schodišťového madla - obroušení, nový nátěr, doplnění chybějících částí</t>
  </si>
  <si>
    <t>527375157</t>
  </si>
  <si>
    <t>-422983016</t>
  </si>
  <si>
    <t>-1579386097</t>
  </si>
  <si>
    <t>239,938</t>
  </si>
  <si>
    <t>-1574032109</t>
  </si>
  <si>
    <t>-470715660</t>
  </si>
  <si>
    <t>-1081699290</t>
  </si>
  <si>
    <t>233,636363636364*1,1 'Přepočtené koeficientem množství</t>
  </si>
  <si>
    <t>-1404610074</t>
  </si>
  <si>
    <t>-301918794</t>
  </si>
  <si>
    <t>147,272727272727*1,1 'Přepočtené koeficientem množství</t>
  </si>
  <si>
    <t>-817230905</t>
  </si>
  <si>
    <t>-170738252</t>
  </si>
  <si>
    <t>-1444326257</t>
  </si>
  <si>
    <t>-188690503</t>
  </si>
  <si>
    <t>1137878702</t>
  </si>
  <si>
    <t>1194</t>
  </si>
  <si>
    <t>-4880769</t>
  </si>
  <si>
    <t>1465395250</t>
  </si>
  <si>
    <t>-2048644062</t>
  </si>
  <si>
    <t>1707064051</t>
  </si>
  <si>
    <t>-1774947174</t>
  </si>
  <si>
    <t>712660634</t>
  </si>
  <si>
    <t>175,454545454545*1,1 'Přepočtené koeficientem množství</t>
  </si>
  <si>
    <t>341004829</t>
  </si>
  <si>
    <t>328723830</t>
  </si>
  <si>
    <t>1479,677</t>
  </si>
  <si>
    <t>2076343748</t>
  </si>
  <si>
    <t>1204*1,02 'Přepočtené koeficientem množství</t>
  </si>
  <si>
    <t>1988226206</t>
  </si>
  <si>
    <t>1794508713</t>
  </si>
  <si>
    <t>777</t>
  </si>
  <si>
    <t>Podlahy lité</t>
  </si>
  <si>
    <t>777111101</t>
  </si>
  <si>
    <t>Zametení podkladu před provedením lité podlahy</t>
  </si>
  <si>
    <t>1233846214</t>
  </si>
  <si>
    <t>777111111</t>
  </si>
  <si>
    <t>Vysátí podkladu před provedením lité podlahy</t>
  </si>
  <si>
    <t>-996181379</t>
  </si>
  <si>
    <t>777131101</t>
  </si>
  <si>
    <t>Penetrační epoxidový nátěr podlahy na suchý a vyzrálý podklad</t>
  </si>
  <si>
    <t>1051172588</t>
  </si>
  <si>
    <t>777611131R</t>
  </si>
  <si>
    <t>NS 01 protiskluzový nátěr viz. specifikace povrchů</t>
  </si>
  <si>
    <t>-911711221</t>
  </si>
  <si>
    <t>998777103</t>
  </si>
  <si>
    <t>Přesun hmot tonážní pro podlahy lité v objektech v přes 12 do 24 m</t>
  </si>
  <si>
    <t>-569456431</t>
  </si>
  <si>
    <t>1719126132</t>
  </si>
  <si>
    <t>353</t>
  </si>
  <si>
    <t>-294881574</t>
  </si>
  <si>
    <t>1783513550</t>
  </si>
  <si>
    <t>-1279241184</t>
  </si>
  <si>
    <t>-1448772841</t>
  </si>
  <si>
    <t>353*1,1 'Přepočtené koeficientem množství</t>
  </si>
  <si>
    <t>-1904748905</t>
  </si>
  <si>
    <t>-456861000</t>
  </si>
  <si>
    <t>-1646813838</t>
  </si>
  <si>
    <t>2070763091</t>
  </si>
  <si>
    <t>-200555502</t>
  </si>
  <si>
    <t>878502185</t>
  </si>
  <si>
    <t>2141938320</t>
  </si>
  <si>
    <t>4126</t>
  </si>
  <si>
    <t>-2034196977</t>
  </si>
  <si>
    <t>-401693947</t>
  </si>
  <si>
    <t>358,996</t>
  </si>
  <si>
    <t>-627619997</t>
  </si>
  <si>
    <t>1343</t>
  </si>
  <si>
    <t>-1528672245</t>
  </si>
  <si>
    <t>Stavební přípomoce - Zdravotně technické instalace</t>
  </si>
  <si>
    <t>1934509695</t>
  </si>
  <si>
    <t>Stavební přípomoce - Ústřední vytápění</t>
  </si>
  <si>
    <t>-1886041406</t>
  </si>
  <si>
    <t>Stavební přípomoce - Vzduchotechnika</t>
  </si>
  <si>
    <t>-71804616</t>
  </si>
  <si>
    <t>Stavební přípomoce - Silnoproud</t>
  </si>
  <si>
    <t>9478690</t>
  </si>
  <si>
    <t>Stavební přípomoce - Elektronické komunikace</t>
  </si>
  <si>
    <t>686505892</t>
  </si>
  <si>
    <t>Stavební přípomoce - Měření a regulace</t>
  </si>
  <si>
    <t>1515183472</t>
  </si>
  <si>
    <t>Stavební přípomoce - Systémy technické ochrany</t>
  </si>
  <si>
    <t>-428286020</t>
  </si>
  <si>
    <t>Stavební přípomoce - Medicinální plyny</t>
  </si>
  <si>
    <t>-459018682</t>
  </si>
  <si>
    <t>Stavební přípomoce - Výtahy</t>
  </si>
  <si>
    <t>-1802316227</t>
  </si>
  <si>
    <t>-201966828</t>
  </si>
  <si>
    <t>-278479618</t>
  </si>
  <si>
    <t>-1331502961</t>
  </si>
  <si>
    <t>1366452942</t>
  </si>
  <si>
    <t>-1973603284</t>
  </si>
  <si>
    <t>1329508158</t>
  </si>
  <si>
    <t>1389310798</t>
  </si>
  <si>
    <t>-48903142</t>
  </si>
  <si>
    <t>746892480</t>
  </si>
  <si>
    <t>Tlakové zkoušky</t>
  </si>
  <si>
    <t>-162775609</t>
  </si>
  <si>
    <t>Zkoušky těsnosti</t>
  </si>
  <si>
    <t>1240885855</t>
  </si>
  <si>
    <t>Topné zkoušky</t>
  </si>
  <si>
    <t>-684885602</t>
  </si>
  <si>
    <t>1333896136</t>
  </si>
  <si>
    <t>-738380186</t>
  </si>
  <si>
    <t>-595863463</t>
  </si>
  <si>
    <t>Seřízení, zaregulování, a uvedení do provozu</t>
  </si>
  <si>
    <t>-1253177508</t>
  </si>
  <si>
    <t>338102791</t>
  </si>
  <si>
    <t>-1374105482</t>
  </si>
  <si>
    <t>Revize elektroinstalací</t>
  </si>
  <si>
    <t>1717939533</t>
  </si>
  <si>
    <t>Revize hromosvodu a zemnění</t>
  </si>
  <si>
    <t>-1526114481</t>
  </si>
  <si>
    <t>1070093685</t>
  </si>
  <si>
    <t>-233879407</t>
  </si>
  <si>
    <t>-1424452001</t>
  </si>
  <si>
    <t>-908036045</t>
  </si>
  <si>
    <t>561,04+708,02+149,96</t>
  </si>
  <si>
    <t>757464250</t>
  </si>
  <si>
    <t>398848680</t>
  </si>
  <si>
    <t>Funkční zkouška vč. zprovoznění a přenastavení nově instalovaných prvků v rámci celoareálové konfigurace</t>
  </si>
  <si>
    <t>247449811</t>
  </si>
  <si>
    <t>2020519011</t>
  </si>
  <si>
    <t>Pol67</t>
  </si>
  <si>
    <t>Zkušební provoz vč. vyhodnocení</t>
  </si>
  <si>
    <t>-643693479</t>
  </si>
  <si>
    <t>-96384815</t>
  </si>
  <si>
    <t>-1782394805</t>
  </si>
  <si>
    <t>2119580785</t>
  </si>
  <si>
    <t>Zajištění provizorního chodu zubní laboratoře po dobu realizace stavby</t>
  </si>
  <si>
    <t>-702489787</t>
  </si>
  <si>
    <t>K473</t>
  </si>
  <si>
    <t>Zajištění ochrany provozu gastro po dobu realizace stavby</t>
  </si>
  <si>
    <t>-1023826514</t>
  </si>
  <si>
    <t>II.1.2 - Technika prostředí staveb</t>
  </si>
  <si>
    <t>II.1.2.2 - Zdravotně technické instalace</t>
  </si>
  <si>
    <t>Pol205</t>
  </si>
  <si>
    <t>Rohový ventil 1/2" / 3/4" - pračka</t>
  </si>
  <si>
    <t>Pol206</t>
  </si>
  <si>
    <t xml:space="preserve">Rohový ventil 1/2" /  3/4" - zubařská křesla a autokláv</t>
  </si>
  <si>
    <t>Pol207</t>
  </si>
  <si>
    <t>Odvětrávací hlavice odpadního potrubí PP-HT- DN100</t>
  </si>
  <si>
    <t>Pol208</t>
  </si>
  <si>
    <t>Přivzdušňovací ventil (PV) DN70</t>
  </si>
  <si>
    <t>Pol209</t>
  </si>
  <si>
    <t>Sifon suchý pro pračku a sušičku</t>
  </si>
  <si>
    <t>Pol210</t>
  </si>
  <si>
    <t>Rohové umyvadlo keramické bílé vč. sifonu a montážní sady</t>
  </si>
  <si>
    <t>Pol211</t>
  </si>
  <si>
    <t>Pol212</t>
  </si>
  <si>
    <t>Sprchová skleněná zástěna do 1200x1200 mm, otvírací, výšky min. 190 cm, chrom</t>
  </si>
  <si>
    <t>II.1.2.4a - Vytápění</t>
  </si>
  <si>
    <t>1397143016</t>
  </si>
  <si>
    <t>1657441557</t>
  </si>
  <si>
    <t>1911723416</t>
  </si>
  <si>
    <t>-1197942463</t>
  </si>
  <si>
    <t>278766257</t>
  </si>
  <si>
    <t>819856207</t>
  </si>
  <si>
    <t>308928298</t>
  </si>
  <si>
    <t>1820618285</t>
  </si>
  <si>
    <t>47428965</t>
  </si>
  <si>
    <t>-285526468</t>
  </si>
  <si>
    <t>-1601436490</t>
  </si>
  <si>
    <t>K664</t>
  </si>
  <si>
    <t>Deskové otopné těleso s vestavěnou ventilovou vložkou provedení Hygiene 22-500/600</t>
  </si>
  <si>
    <t>1832752234</t>
  </si>
  <si>
    <t>K665</t>
  </si>
  <si>
    <t>Deskové otopné těleso s vestavěnou ventilovou vložkou provedení Hygiene 22-500/800</t>
  </si>
  <si>
    <t>1877436977</t>
  </si>
  <si>
    <t>329020676</t>
  </si>
  <si>
    <t>1651088105</t>
  </si>
  <si>
    <t>K666</t>
  </si>
  <si>
    <t>Deskové otopné těleso s vestavěnou ventilovou vložkou provedení Hygiene 22-500/1200</t>
  </si>
  <si>
    <t>-916818233</t>
  </si>
  <si>
    <t>K667</t>
  </si>
  <si>
    <t>Deskové otopné těleso s vestavěnou ventilovou vložkou provedení Hygiene 22-500/1400</t>
  </si>
  <si>
    <t>-856750950</t>
  </si>
  <si>
    <t>K668</t>
  </si>
  <si>
    <t>Deskové otopné těleso s vestavěnou ventilovou vložkou provedení Hygiene 22-900/900</t>
  </si>
  <si>
    <t>1088134509</t>
  </si>
  <si>
    <t>K669</t>
  </si>
  <si>
    <t>Deskové otopné těleso s vestavěnou ventilovou vložkou provedení Hygiene 33-500/900</t>
  </si>
  <si>
    <t>-1714865677</t>
  </si>
  <si>
    <t>K670</t>
  </si>
  <si>
    <t>Deskové otopné těleso s vestavěnou ventilovou vložkou provedení Hygiene 33-500/1400</t>
  </si>
  <si>
    <t>-2134011551</t>
  </si>
  <si>
    <t>-1353506394</t>
  </si>
  <si>
    <t>-1917739941</t>
  </si>
  <si>
    <t>1241917864</t>
  </si>
  <si>
    <t>-958987011</t>
  </si>
  <si>
    <t>-1833356303</t>
  </si>
  <si>
    <t>1810056881</t>
  </si>
  <si>
    <t>1604992430</t>
  </si>
  <si>
    <t>-933965290</t>
  </si>
  <si>
    <t>-1999909723</t>
  </si>
  <si>
    <t>-1377121427</t>
  </si>
  <si>
    <t>-27211727</t>
  </si>
  <si>
    <t>-323327177</t>
  </si>
  <si>
    <t>-1692540011</t>
  </si>
  <si>
    <t>1398537724</t>
  </si>
  <si>
    <t>1197890849</t>
  </si>
  <si>
    <t>-294207558</t>
  </si>
  <si>
    <t>-1623656884</t>
  </si>
  <si>
    <t>-2027335127</t>
  </si>
  <si>
    <t>1678288366</t>
  </si>
  <si>
    <t>1676695793</t>
  </si>
  <si>
    <t>1542407425</t>
  </si>
  <si>
    <t>644282013</t>
  </si>
  <si>
    <t>-1957671430</t>
  </si>
  <si>
    <t>-608430110</t>
  </si>
  <si>
    <t>1912827570</t>
  </si>
  <si>
    <t>II.1.2.4b - Vzduchotechnika</t>
  </si>
  <si>
    <t>D1 - Vzduchotechnika</t>
  </si>
  <si>
    <t xml:space="preserve">    D14 - Ostatní</t>
  </si>
  <si>
    <t xml:space="preserve">    D2 - Zař. č.15 - Větrání administrativa levá část</t>
  </si>
  <si>
    <t xml:space="preserve">    D3 - Zař. č.16 - Větrání administrativa levá část</t>
  </si>
  <si>
    <t xml:space="preserve">    D4 - Zař. č.17 - Větrání ordinace levá část</t>
  </si>
  <si>
    <t xml:space="preserve">    D5 - Zař. č.18 -  Větrání ordinace pravá část</t>
  </si>
  <si>
    <t xml:space="preserve">    D6 - Zař. č.19 - Větrání bytů</t>
  </si>
  <si>
    <t xml:space="preserve">    D7 - Zař. č.20 - Větrání techniky, odpadů</t>
  </si>
  <si>
    <t xml:space="preserve">    D8 - Zař. č.21 - Chlazení administrativa levá část</t>
  </si>
  <si>
    <t xml:space="preserve">    D9 - Zař. č.22 - Chlazení administrativa pravá část</t>
  </si>
  <si>
    <t xml:space="preserve">    D10 - Zař. č.23 - Chlazení bytů</t>
  </si>
  <si>
    <t xml:space="preserve">    D11 - Zař. č.24 - Chlazení bytů</t>
  </si>
  <si>
    <t xml:space="preserve">    D12 - Zař. č.25 - Chlazení ordinace levá část</t>
  </si>
  <si>
    <t xml:space="preserve">    D13 - Zař. č.26 - Chlazení ordinace pravá část</t>
  </si>
  <si>
    <t>D14</t>
  </si>
  <si>
    <t>Pol13</t>
  </si>
  <si>
    <t>Orientační štítky, popisové tabulky, směr proudění, schéma na stěnu ve formátu A1</t>
  </si>
  <si>
    <t>-907350868</t>
  </si>
  <si>
    <t>Pol18</t>
  </si>
  <si>
    <t>Ochrana VZT zařízení a rozvodů proti poškození a prašnosti</t>
  </si>
  <si>
    <t>1600578055</t>
  </si>
  <si>
    <t>Pol19</t>
  </si>
  <si>
    <t>Čištění stávající VZT jedna VZT jednotka zůstáva (strojovna 4.NP, vetrá 2.NP cca 200m2)</t>
  </si>
  <si>
    <t>1337217275</t>
  </si>
  <si>
    <t>Zař. č.15 - Větrání administrativa levá část</t>
  </si>
  <si>
    <t>15.01</t>
  </si>
  <si>
    <t>Kompaktní VZT jednotka (Vp=440 m³/h/ Pext=200 Pa; Vo=440 m³/h/ Pext=200 Pa; Pp=1,84 kW; 230 V; 9,5 A) ve složení na přívodu filtr F7, rotační výměník ZZT, elektrický ohřívač; ventilátor, vč. uzavírací klapky se servopohonem, na odvodu ve složení filtr M5,</t>
  </si>
  <si>
    <t>-1235179340</t>
  </si>
  <si>
    <t>15.02</t>
  </si>
  <si>
    <t>-732687088</t>
  </si>
  <si>
    <t>15.04</t>
  </si>
  <si>
    <t>Kruhový tlumič hluku ø200/900</t>
  </si>
  <si>
    <t>-337182721</t>
  </si>
  <si>
    <t>15.06</t>
  </si>
  <si>
    <t>Požární klapka ø200 mm-.40 TPM 140/19</t>
  </si>
  <si>
    <t>-1456429256</t>
  </si>
  <si>
    <t>15.10</t>
  </si>
  <si>
    <t>30670808</t>
  </si>
  <si>
    <t>15.14</t>
  </si>
  <si>
    <t>Přeslechový tlumič hluku 125/300</t>
  </si>
  <si>
    <t>-1789752958</t>
  </si>
  <si>
    <t>15.20</t>
  </si>
  <si>
    <t>-1373927439</t>
  </si>
  <si>
    <t>15.30</t>
  </si>
  <si>
    <t>VZT potrubí SPIRO SAFE sk.I ø 100 mm, vč. tvarovek 10% v provedení pozink. Plech</t>
  </si>
  <si>
    <t>-193082099</t>
  </si>
  <si>
    <t>15.31</t>
  </si>
  <si>
    <t>-770935629</t>
  </si>
  <si>
    <t>15.32</t>
  </si>
  <si>
    <t>153140281</t>
  </si>
  <si>
    <t>15.33</t>
  </si>
  <si>
    <t>VZT potrubí SPIRO SAFE sk.I ø 200 mm, vč. tvarovek 30% v provedení pozink. Plech</t>
  </si>
  <si>
    <t>-305438513</t>
  </si>
  <si>
    <t>15.34</t>
  </si>
  <si>
    <t>Ohebné hluktlumící potrubí ø 100 mm,</t>
  </si>
  <si>
    <t>1830499947</t>
  </si>
  <si>
    <t>15.35</t>
  </si>
  <si>
    <t>998620182</t>
  </si>
  <si>
    <t>15.36</t>
  </si>
  <si>
    <t>461589726</t>
  </si>
  <si>
    <t>15.37</t>
  </si>
  <si>
    <t>-1392505779</t>
  </si>
  <si>
    <t>15.38</t>
  </si>
  <si>
    <t>-2120679508</t>
  </si>
  <si>
    <t>15.39</t>
  </si>
  <si>
    <t>477569634</t>
  </si>
  <si>
    <t>15.40</t>
  </si>
  <si>
    <t>-559389457</t>
  </si>
  <si>
    <t>15A.03</t>
  </si>
  <si>
    <t>-908453209</t>
  </si>
  <si>
    <t>15A.05</t>
  </si>
  <si>
    <t>-1987195837</t>
  </si>
  <si>
    <t>15A.07</t>
  </si>
  <si>
    <t>-142706505</t>
  </si>
  <si>
    <t>15A.11</t>
  </si>
  <si>
    <t>Regulátor konstantního průtoku vzduchu 100/E01</t>
  </si>
  <si>
    <t>-2113908941</t>
  </si>
  <si>
    <t>15A.12</t>
  </si>
  <si>
    <t>-90427036</t>
  </si>
  <si>
    <t>15A.13</t>
  </si>
  <si>
    <t>1141797860</t>
  </si>
  <si>
    <t>15A.15</t>
  </si>
  <si>
    <t>Přeslechový tlumič hluku 100/300</t>
  </si>
  <si>
    <t>995853044</t>
  </si>
  <si>
    <t>15A.16</t>
  </si>
  <si>
    <t>949829573</t>
  </si>
  <si>
    <t>15A.17</t>
  </si>
  <si>
    <t>1583700533</t>
  </si>
  <si>
    <t>15A.21</t>
  </si>
  <si>
    <t>Talířový ventil odvodní ø100 mm</t>
  </si>
  <si>
    <t>711554870</t>
  </si>
  <si>
    <t>15A.22</t>
  </si>
  <si>
    <t>-261292073</t>
  </si>
  <si>
    <t>15A.23</t>
  </si>
  <si>
    <t>Talířový ventil přívodní ø160 mm</t>
  </si>
  <si>
    <t>635422255</t>
  </si>
  <si>
    <t>15A.24</t>
  </si>
  <si>
    <t>Krycí síto na potrubí ø160 mm</t>
  </si>
  <si>
    <t>-1758384742</t>
  </si>
  <si>
    <t>15A.25</t>
  </si>
  <si>
    <t xml:space="preserve">Vířivý anemostat  odvodní 300x8, bez plenum boxu, pozink. Plech</t>
  </si>
  <si>
    <t>2024342253</t>
  </si>
  <si>
    <t>Zař. č.16 - Větrání administrativa levá část</t>
  </si>
  <si>
    <t>16.01</t>
  </si>
  <si>
    <t>Kompaktní VZT jednotka (Vp=1050 m³/h/ Pext=200 Pa; Vo=1050 m³/h/ Pext=200 Pa; Pp=6,7 kW; 400 V; 12,1 A) ve složení na přívodu filtr F7, rotační výměník ZZT, elektrický ohřívač; ventilátor, vč. uzavírací klapky se servopohonem, na odvodu ve složení filtr M</t>
  </si>
  <si>
    <t>1739168220</t>
  </si>
  <si>
    <t>16.02</t>
  </si>
  <si>
    <t>Kruhový tlumič hluku ø250/900</t>
  </si>
  <si>
    <t>-1762919279</t>
  </si>
  <si>
    <t>16.04</t>
  </si>
  <si>
    <t>757488026</t>
  </si>
  <si>
    <t>16.06</t>
  </si>
  <si>
    <t>Kruhový tlumič hluku ø315/900</t>
  </si>
  <si>
    <t>-884881414</t>
  </si>
  <si>
    <t>16.10</t>
  </si>
  <si>
    <t>-1577658536</t>
  </si>
  <si>
    <t>16.11</t>
  </si>
  <si>
    <t>Regulátor variabilního průtoku vzduchu 250/D2/XM0</t>
  </si>
  <si>
    <t>803714427</t>
  </si>
  <si>
    <t>16.15</t>
  </si>
  <si>
    <t>463246615</t>
  </si>
  <si>
    <t>16.20</t>
  </si>
  <si>
    <t>1484028277</t>
  </si>
  <si>
    <t>16.21</t>
  </si>
  <si>
    <t>-1803914722</t>
  </si>
  <si>
    <t>16.27</t>
  </si>
  <si>
    <t>166425241</t>
  </si>
  <si>
    <t>16.35</t>
  </si>
  <si>
    <t>-2033886055</t>
  </si>
  <si>
    <t>16.36</t>
  </si>
  <si>
    <t>VZT potrubí SPIRO SAFE sk.I ø 100 mm, v provedení pozink. Plech</t>
  </si>
  <si>
    <t>-437112940</t>
  </si>
  <si>
    <t>16.37</t>
  </si>
  <si>
    <t>-1274720206</t>
  </si>
  <si>
    <t>16.38</t>
  </si>
  <si>
    <t>-1149335216</t>
  </si>
  <si>
    <t>16.39</t>
  </si>
  <si>
    <t>769067811</t>
  </si>
  <si>
    <t>16.40</t>
  </si>
  <si>
    <t xml:space="preserve">VZT potrubí SPIRO SAFE sk.I ø 250 mm,  vč. tvarovek 30% v provedení pozink. Plech</t>
  </si>
  <si>
    <t>1268636264</t>
  </si>
  <si>
    <t>16.41</t>
  </si>
  <si>
    <t>8298728</t>
  </si>
  <si>
    <t>16.42</t>
  </si>
  <si>
    <t>703821524</t>
  </si>
  <si>
    <t>16.43</t>
  </si>
  <si>
    <t>2092013718</t>
  </si>
  <si>
    <t>16.44</t>
  </si>
  <si>
    <t>1627556328</t>
  </si>
  <si>
    <t>16.45</t>
  </si>
  <si>
    <t>291774370</t>
  </si>
  <si>
    <t>16.46</t>
  </si>
  <si>
    <t>-1759652154</t>
  </si>
  <si>
    <t>16.47</t>
  </si>
  <si>
    <t>494820014</t>
  </si>
  <si>
    <t>16A.03</t>
  </si>
  <si>
    <t>948213968</t>
  </si>
  <si>
    <t>16A.05</t>
  </si>
  <si>
    <t>-1462513712</t>
  </si>
  <si>
    <t>16A.07</t>
  </si>
  <si>
    <t>1625244791</t>
  </si>
  <si>
    <t>16A.12</t>
  </si>
  <si>
    <t>1054659599</t>
  </si>
  <si>
    <t>16A.13</t>
  </si>
  <si>
    <t>1430818463</t>
  </si>
  <si>
    <t>16A.14</t>
  </si>
  <si>
    <t>566309769</t>
  </si>
  <si>
    <t>16A.16</t>
  </si>
  <si>
    <t>-1238449248</t>
  </si>
  <si>
    <t>16A.17</t>
  </si>
  <si>
    <t>-997914277</t>
  </si>
  <si>
    <t>16A.22</t>
  </si>
  <si>
    <t>2118359110</t>
  </si>
  <si>
    <t>16A.23</t>
  </si>
  <si>
    <t xml:space="preserve">Vířivý anemostat  odvodní 300x8, bez Plenum boxu, pozink. Plech</t>
  </si>
  <si>
    <t>861194876</t>
  </si>
  <si>
    <t>16A.25</t>
  </si>
  <si>
    <t>574980673</t>
  </si>
  <si>
    <t>16A.26</t>
  </si>
  <si>
    <t>-1622841520</t>
  </si>
  <si>
    <t>16A.28</t>
  </si>
  <si>
    <t>Krycí síto na potrubí 450x250</t>
  </si>
  <si>
    <t>-1024036582</t>
  </si>
  <si>
    <t>16A.30</t>
  </si>
  <si>
    <t>Protidešťová žaluzie 450x450, materiál pozink. Plech</t>
  </si>
  <si>
    <t>-1338464152</t>
  </si>
  <si>
    <t>Pol14</t>
  </si>
  <si>
    <t>Čidlo kouře kanálové</t>
  </si>
  <si>
    <t>-1628181837</t>
  </si>
  <si>
    <t>Zař. č.17 - Větrání ordinace levá část</t>
  </si>
  <si>
    <t>17.01</t>
  </si>
  <si>
    <t xml:space="preserve">VZT jednotka (Vp=3100 m³/h/ Pext=450 Pa; Vo=3000 m³/h/ Pext=450 Pa; Pp=4,8 kW; 400 V;7,6A) ve složení na přívodu filtr M5, deskovýí výměník ZZT, přímý chladič, vodní ohřívač.ventilátor, filtr F9, vč. uzavírací klapky se servopohonem, na odvodu ve složení </t>
  </si>
  <si>
    <t>-139412697</t>
  </si>
  <si>
    <t>17.02</t>
  </si>
  <si>
    <t>Tepelné čerpadlo pro VZT jednotku (Qch=14kW, Pp= 4,9kW, 400V, 15,6A), vč. připojovacího modulu</t>
  </si>
  <si>
    <t>-1903606035</t>
  </si>
  <si>
    <t>17.02a</t>
  </si>
  <si>
    <t>687632311</t>
  </si>
  <si>
    <t>17.02b</t>
  </si>
  <si>
    <t>276858150</t>
  </si>
  <si>
    <t>17.03</t>
  </si>
  <si>
    <t>Buňkový tlumič hluku 200x500x1000</t>
  </si>
  <si>
    <t>1948245810</t>
  </si>
  <si>
    <t>17.05</t>
  </si>
  <si>
    <t>Buňkový tlumič hluku 200x500x1500</t>
  </si>
  <si>
    <t>-362021076</t>
  </si>
  <si>
    <t>17.10</t>
  </si>
  <si>
    <t>Požární klapka 450x250-.40 TPM 103/14</t>
  </si>
  <si>
    <t>-960882281</t>
  </si>
  <si>
    <t>17.12</t>
  </si>
  <si>
    <t>Požární klapka 560x315-.40 TPM 103/14</t>
  </si>
  <si>
    <t>905697004</t>
  </si>
  <si>
    <t>17.15</t>
  </si>
  <si>
    <t>-1139793731</t>
  </si>
  <si>
    <t>17.17</t>
  </si>
  <si>
    <t>744920910</t>
  </si>
  <si>
    <t>17.19</t>
  </si>
  <si>
    <t>-1549382752</t>
  </si>
  <si>
    <t>17.20</t>
  </si>
  <si>
    <t>1411644769</t>
  </si>
  <si>
    <t>17.22</t>
  </si>
  <si>
    <t>-2065346747</t>
  </si>
  <si>
    <t>17.25</t>
  </si>
  <si>
    <t>-708373086</t>
  </si>
  <si>
    <t>17.26</t>
  </si>
  <si>
    <t>-1460767054</t>
  </si>
  <si>
    <t>17.32</t>
  </si>
  <si>
    <t>Protidešťová žaluzie 900x710, materiál pozink. Plech</t>
  </si>
  <si>
    <t>-163145327</t>
  </si>
  <si>
    <t>17.40</t>
  </si>
  <si>
    <t>-2026111349</t>
  </si>
  <si>
    <t>17.41</t>
  </si>
  <si>
    <t>1817597247</t>
  </si>
  <si>
    <t>17.42</t>
  </si>
  <si>
    <t>-557096344</t>
  </si>
  <si>
    <t>17.43</t>
  </si>
  <si>
    <t>-1813584345</t>
  </si>
  <si>
    <t>17.44</t>
  </si>
  <si>
    <t>-201638183</t>
  </si>
  <si>
    <t>17.45</t>
  </si>
  <si>
    <t>VZT potrubí SPIRO SAFE sk.I ø 200 mm, vč. tvarovek 60% v provedení pozink. Plech</t>
  </si>
  <si>
    <t>1695136296</t>
  </si>
  <si>
    <t>17.46</t>
  </si>
  <si>
    <t>1840397870</t>
  </si>
  <si>
    <t>17.47</t>
  </si>
  <si>
    <t>1774692045</t>
  </si>
  <si>
    <t>17.48</t>
  </si>
  <si>
    <t>951016809</t>
  </si>
  <si>
    <t>17.49</t>
  </si>
  <si>
    <t>226803754</t>
  </si>
  <si>
    <t>17.50</t>
  </si>
  <si>
    <t>-1510793563</t>
  </si>
  <si>
    <t>17.51</t>
  </si>
  <si>
    <t>1303299853</t>
  </si>
  <si>
    <t>17.52</t>
  </si>
  <si>
    <t>-1230619695</t>
  </si>
  <si>
    <t>17A.04</t>
  </si>
  <si>
    <t>-666460713</t>
  </si>
  <si>
    <t>17A.11</t>
  </si>
  <si>
    <t>-736658456</t>
  </si>
  <si>
    <t>17A.13</t>
  </si>
  <si>
    <t>-162117782</t>
  </si>
  <si>
    <t>17A.16</t>
  </si>
  <si>
    <t>29177952</t>
  </si>
  <si>
    <t>17A.18</t>
  </si>
  <si>
    <t>1376115620</t>
  </si>
  <si>
    <t>17A.21</t>
  </si>
  <si>
    <t>-1495712761</t>
  </si>
  <si>
    <t>17A.23</t>
  </si>
  <si>
    <t>-1118696004</t>
  </si>
  <si>
    <t>17A.24</t>
  </si>
  <si>
    <t>379695640</t>
  </si>
  <si>
    <t>17A.27</t>
  </si>
  <si>
    <t>1180214195</t>
  </si>
  <si>
    <t>17A.28</t>
  </si>
  <si>
    <t>2141056153</t>
  </si>
  <si>
    <t>17A.29</t>
  </si>
  <si>
    <t>-1142460315</t>
  </si>
  <si>
    <t>17A.30</t>
  </si>
  <si>
    <t>517575763</t>
  </si>
  <si>
    <t>17A.31</t>
  </si>
  <si>
    <t>-1299360938</t>
  </si>
  <si>
    <t>17A.33</t>
  </si>
  <si>
    <t>1009579521</t>
  </si>
  <si>
    <t>-1819945877</t>
  </si>
  <si>
    <t xml:space="preserve">Zař. č.18 -  Větrání ordinace pravá část</t>
  </si>
  <si>
    <t>18.01</t>
  </si>
  <si>
    <t xml:space="preserve">VZT jednotka (Vp=3000 m³/h/ Pext=450 Pa; Vo=2900 m³/h/ Pext=450 Pa; Pp=4,8 kW; 400 V;7,6A) ve složení na přívodu filtr M5, deskovýí výměník ZZT, přímý chladič, vodní ohřívač.ventilátor, filtr F9, vč. uzavírací klapky se servopohonem, na odvodu ve složení </t>
  </si>
  <si>
    <t>-1715969578</t>
  </si>
  <si>
    <t>18.02</t>
  </si>
  <si>
    <t>-363340290</t>
  </si>
  <si>
    <t>18.02a</t>
  </si>
  <si>
    <t>-1364229698</t>
  </si>
  <si>
    <t>18.02b</t>
  </si>
  <si>
    <t>-283801085</t>
  </si>
  <si>
    <t>18.03</t>
  </si>
  <si>
    <t>77724961</t>
  </si>
  <si>
    <t>18.05</t>
  </si>
  <si>
    <t>594603536</t>
  </si>
  <si>
    <t>18.10</t>
  </si>
  <si>
    <t>-150034374</t>
  </si>
  <si>
    <t>18.12</t>
  </si>
  <si>
    <t>71307738</t>
  </si>
  <si>
    <t>18.14</t>
  </si>
  <si>
    <t>-1183291525</t>
  </si>
  <si>
    <t>18.20</t>
  </si>
  <si>
    <t>-225807546</t>
  </si>
  <si>
    <t>18.22</t>
  </si>
  <si>
    <t>583270803</t>
  </si>
  <si>
    <t>18.24</t>
  </si>
  <si>
    <t>-1628921460</t>
  </si>
  <si>
    <t>18.26</t>
  </si>
  <si>
    <t>662539198</t>
  </si>
  <si>
    <t>18.30</t>
  </si>
  <si>
    <t>-261632444</t>
  </si>
  <si>
    <t>18.31</t>
  </si>
  <si>
    <t>-1597797169</t>
  </si>
  <si>
    <t>18.37</t>
  </si>
  <si>
    <t>Protidešťová žaluzie 630x710, materiál pozink. Plech</t>
  </si>
  <si>
    <t>1006749398</t>
  </si>
  <si>
    <t>18.40</t>
  </si>
  <si>
    <t>323753749</t>
  </si>
  <si>
    <t>18.41</t>
  </si>
  <si>
    <t>307690962</t>
  </si>
  <si>
    <t>18.42</t>
  </si>
  <si>
    <t>VZT potrubí SPIRO SAFE sk.I ø 100 mm, vč. tvarovek 20% v provedení pozink. Plech</t>
  </si>
  <si>
    <t>1599607869</t>
  </si>
  <si>
    <t>18.43</t>
  </si>
  <si>
    <t>-1696072267</t>
  </si>
  <si>
    <t>18.44</t>
  </si>
  <si>
    <t>VZT potrubí SPIRO SAFE sk.I ø 160 mm, vč. tvarovek 30% v provedení pozink. Plech</t>
  </si>
  <si>
    <t>1684792957</t>
  </si>
  <si>
    <t>18.45</t>
  </si>
  <si>
    <t>-2034225624</t>
  </si>
  <si>
    <t>18.46</t>
  </si>
  <si>
    <t>-443660540</t>
  </si>
  <si>
    <t>18.47</t>
  </si>
  <si>
    <t>149033674</t>
  </si>
  <si>
    <t>18.48</t>
  </si>
  <si>
    <t>-1774354804</t>
  </si>
  <si>
    <t>18.49</t>
  </si>
  <si>
    <t>-1153281080</t>
  </si>
  <si>
    <t>18.50</t>
  </si>
  <si>
    <t>-393291237</t>
  </si>
  <si>
    <t>18.51</t>
  </si>
  <si>
    <t>938151240</t>
  </si>
  <si>
    <t>18A.04</t>
  </si>
  <si>
    <t>171597797</t>
  </si>
  <si>
    <t>18A.06</t>
  </si>
  <si>
    <t>-2039512439</t>
  </si>
  <si>
    <t>18A.11</t>
  </si>
  <si>
    <t>376669703</t>
  </si>
  <si>
    <t>18A.13</t>
  </si>
  <si>
    <t>608781130</t>
  </si>
  <si>
    <t>18A.15</t>
  </si>
  <si>
    <t>-500073207</t>
  </si>
  <si>
    <t>18A.21</t>
  </si>
  <si>
    <t>-1857824620</t>
  </si>
  <si>
    <t>18A.23</t>
  </si>
  <si>
    <t>2128844934</t>
  </si>
  <si>
    <t>18A.25</t>
  </si>
  <si>
    <t>-2092164811</t>
  </si>
  <si>
    <t>18A.27</t>
  </si>
  <si>
    <t>838530360</t>
  </si>
  <si>
    <t>18A.32</t>
  </si>
  <si>
    <t>-948302258</t>
  </si>
  <si>
    <t>18A.33</t>
  </si>
  <si>
    <t>819457009</t>
  </si>
  <si>
    <t>18A.34</t>
  </si>
  <si>
    <t>1757850014</t>
  </si>
  <si>
    <t>18A.35</t>
  </si>
  <si>
    <t>720764772</t>
  </si>
  <si>
    <t>18A.36</t>
  </si>
  <si>
    <t>-1861729846</t>
  </si>
  <si>
    <t>18A.38</t>
  </si>
  <si>
    <t>1118975113</t>
  </si>
  <si>
    <t>-672887884</t>
  </si>
  <si>
    <t>-952549349</t>
  </si>
  <si>
    <t>Zař. č.19 - Větrání bytů</t>
  </si>
  <si>
    <t>19A.01</t>
  </si>
  <si>
    <t>Ventilátor do kruhového potrubí 350/125 SILENT (Vo=100 m3/h, Pext=90 Pa), vč. automatické zpětné klapky</t>
  </si>
  <si>
    <t>-711338130</t>
  </si>
  <si>
    <t>19A.05</t>
  </si>
  <si>
    <t>1003881914</t>
  </si>
  <si>
    <t>19A.06</t>
  </si>
  <si>
    <t>296584148</t>
  </si>
  <si>
    <t>19A.07</t>
  </si>
  <si>
    <t>Protidešťová žaluzie 200x200, materiál pozink. Plech</t>
  </si>
  <si>
    <t>390955213</t>
  </si>
  <si>
    <t>19A.08</t>
  </si>
  <si>
    <t xml:space="preserve">VZT potrubí SPIRO SAFE sk.I ø 100 mm,vč. tvarovek 20%,  v provedení pozink. Plech</t>
  </si>
  <si>
    <t>-686899529</t>
  </si>
  <si>
    <t>19A.09</t>
  </si>
  <si>
    <t>1225756146</t>
  </si>
  <si>
    <t>19A.10</t>
  </si>
  <si>
    <t>-811543573</t>
  </si>
  <si>
    <t>19A.11</t>
  </si>
  <si>
    <t>1452570516</t>
  </si>
  <si>
    <t>19A.12</t>
  </si>
  <si>
    <t>-2040027436</t>
  </si>
  <si>
    <t>Zař. č.20 - Větrání techniky, odpadů</t>
  </si>
  <si>
    <t>20A.01</t>
  </si>
  <si>
    <t>Ventilátor do kruhového potrubí 350/125 (Vo=50 m3/h, Pext=120 Pa), vč. automatické zpětné klapky</t>
  </si>
  <si>
    <t>-648560444</t>
  </si>
  <si>
    <t>20A.02</t>
  </si>
  <si>
    <t>864766552</t>
  </si>
  <si>
    <t>20A.03</t>
  </si>
  <si>
    <t>-224945011</t>
  </si>
  <si>
    <t>20A.04</t>
  </si>
  <si>
    <t>1533489452</t>
  </si>
  <si>
    <t>20A.05</t>
  </si>
  <si>
    <t>1730967417</t>
  </si>
  <si>
    <t>20A.06</t>
  </si>
  <si>
    <t>2116129078</t>
  </si>
  <si>
    <t>20A.07</t>
  </si>
  <si>
    <t>Protidešťová žaluzie ø200, materiál pozink. Plech</t>
  </si>
  <si>
    <t>1355478745</t>
  </si>
  <si>
    <t>20A.10</t>
  </si>
  <si>
    <t>-1851293787</t>
  </si>
  <si>
    <t>20A.11</t>
  </si>
  <si>
    <t>-1715845971</t>
  </si>
  <si>
    <t>20A.12</t>
  </si>
  <si>
    <t xml:space="preserve">VZT potrubí SPIRO SAFE sk.I ø 200 mm,vč. tvarovek 10%,  v provedení pozink. Plech</t>
  </si>
  <si>
    <t>-561833325</t>
  </si>
  <si>
    <t>20A.13</t>
  </si>
  <si>
    <t>1696596277</t>
  </si>
  <si>
    <t>20A.14</t>
  </si>
  <si>
    <t>-1786831137</t>
  </si>
  <si>
    <t>Zař. č.21 - Chlazení administrativa levá část</t>
  </si>
  <si>
    <t>21.01</t>
  </si>
  <si>
    <t>Venkovní jednotka (Qch=15,5kW, Pp=5,64kW, 400V, 16,1A)</t>
  </si>
  <si>
    <t>-1341505191</t>
  </si>
  <si>
    <t>21.02</t>
  </si>
  <si>
    <t>-1888397863</t>
  </si>
  <si>
    <t>21.03</t>
  </si>
  <si>
    <t>-2112302940</t>
  </si>
  <si>
    <t>21.04</t>
  </si>
  <si>
    <t>-2126225488</t>
  </si>
  <si>
    <t>21.05</t>
  </si>
  <si>
    <t>-2085933964</t>
  </si>
  <si>
    <t>21.06</t>
  </si>
  <si>
    <t>-610530234</t>
  </si>
  <si>
    <t>21.07</t>
  </si>
  <si>
    <t>1183978702</t>
  </si>
  <si>
    <t>21.08</t>
  </si>
  <si>
    <t>-1495487179</t>
  </si>
  <si>
    <t>21.09</t>
  </si>
  <si>
    <t>-1569687375</t>
  </si>
  <si>
    <t>821167352</t>
  </si>
  <si>
    <t>Zař. č.22 - Chlazení administrativa pravá část</t>
  </si>
  <si>
    <t>22.01</t>
  </si>
  <si>
    <t>Venkovní jednotka (Qch=9kW, Pp=2,81kW, 400V, 14,5A)</t>
  </si>
  <si>
    <t>1786752942</t>
  </si>
  <si>
    <t>22.02</t>
  </si>
  <si>
    <t>1563255311</t>
  </si>
  <si>
    <t>22.03</t>
  </si>
  <si>
    <t>2023310475</t>
  </si>
  <si>
    <t>22.04</t>
  </si>
  <si>
    <t>-481139890</t>
  </si>
  <si>
    <t>22.05</t>
  </si>
  <si>
    <t>-608685962</t>
  </si>
  <si>
    <t>22.06</t>
  </si>
  <si>
    <t>1915656216</t>
  </si>
  <si>
    <t>22.07</t>
  </si>
  <si>
    <t>1639574495</t>
  </si>
  <si>
    <t>22.08</t>
  </si>
  <si>
    <t>304589919</t>
  </si>
  <si>
    <t>22.09</t>
  </si>
  <si>
    <t>-1314830885</t>
  </si>
  <si>
    <t>22.10</t>
  </si>
  <si>
    <t>1147370162</t>
  </si>
  <si>
    <t>22.11</t>
  </si>
  <si>
    <t>-359637038</t>
  </si>
  <si>
    <t>22.12</t>
  </si>
  <si>
    <t>1776511298</t>
  </si>
  <si>
    <t>1424415490</t>
  </si>
  <si>
    <t>Zař. č.23 - Chlazení bytů</t>
  </si>
  <si>
    <t>23.01</t>
  </si>
  <si>
    <t>Venkovní jednotka (Qch=2,5kW, Pp=0,85kW, 230V, 5,4A)</t>
  </si>
  <si>
    <t>-297038786</t>
  </si>
  <si>
    <t>23.02</t>
  </si>
  <si>
    <t>-652295253</t>
  </si>
  <si>
    <t>23.03</t>
  </si>
  <si>
    <t>Infra ovladač</t>
  </si>
  <si>
    <t>1377820273</t>
  </si>
  <si>
    <t>23.04</t>
  </si>
  <si>
    <t>227579420</t>
  </si>
  <si>
    <t>23.05</t>
  </si>
  <si>
    <t>-1479743345</t>
  </si>
  <si>
    <t>23.06</t>
  </si>
  <si>
    <t>1998910249</t>
  </si>
  <si>
    <t>23.07</t>
  </si>
  <si>
    <t>-687993879</t>
  </si>
  <si>
    <t>1606626773</t>
  </si>
  <si>
    <t>Zař. č.24 - Chlazení bytů</t>
  </si>
  <si>
    <t>23.02.1</t>
  </si>
  <si>
    <t>Nástěnná jednotka (Qch=2,1kW)</t>
  </si>
  <si>
    <t>873910420</t>
  </si>
  <si>
    <t>23.03.1</t>
  </si>
  <si>
    <t>-861345254</t>
  </si>
  <si>
    <t>23.04.1</t>
  </si>
  <si>
    <t>-508556425</t>
  </si>
  <si>
    <t>23.06.1</t>
  </si>
  <si>
    <t>1961447573</t>
  </si>
  <si>
    <t>23.07.1</t>
  </si>
  <si>
    <t>-156820558</t>
  </si>
  <si>
    <t>23.08</t>
  </si>
  <si>
    <t>-1038169160</t>
  </si>
  <si>
    <t>24.01</t>
  </si>
  <si>
    <t>Venkovní jednotka (Qch=4,7kW, Pp=1,8kW, 230V, 11A)</t>
  </si>
  <si>
    <t>924943475</t>
  </si>
  <si>
    <t>24.05</t>
  </si>
  <si>
    <t>2079853964</t>
  </si>
  <si>
    <t>1145861927</t>
  </si>
  <si>
    <t>Zař. č.25 - Chlazení ordinace levá část</t>
  </si>
  <si>
    <t>25.01</t>
  </si>
  <si>
    <t>Venkovní jednotka (Qch=33,6kW, Pp=11,65kW, 400V, 28A)</t>
  </si>
  <si>
    <t>1274510110</t>
  </si>
  <si>
    <t>25.02</t>
  </si>
  <si>
    <t>Nástěnná jednotka (Qch=2,2kW)</t>
  </si>
  <si>
    <t>723773629</t>
  </si>
  <si>
    <t>25.03</t>
  </si>
  <si>
    <t>1247042061</t>
  </si>
  <si>
    <t>25.04</t>
  </si>
  <si>
    <t>1918274591</t>
  </si>
  <si>
    <t>25.05</t>
  </si>
  <si>
    <t>196854498</t>
  </si>
  <si>
    <t>25.06</t>
  </si>
  <si>
    <t>-1250349259</t>
  </si>
  <si>
    <t>25.08</t>
  </si>
  <si>
    <t>1533567336</t>
  </si>
  <si>
    <t>25.09</t>
  </si>
  <si>
    <t>1334482088</t>
  </si>
  <si>
    <t>25.10</t>
  </si>
  <si>
    <t>53628992</t>
  </si>
  <si>
    <t>25.11</t>
  </si>
  <si>
    <t>-1277851196</t>
  </si>
  <si>
    <t>25.12</t>
  </si>
  <si>
    <t>-1101661165</t>
  </si>
  <si>
    <t>1204222431</t>
  </si>
  <si>
    <t>D13</t>
  </si>
  <si>
    <t>Zař. č.26 - Chlazení ordinace pravá část</t>
  </si>
  <si>
    <t>26.01</t>
  </si>
  <si>
    <t>-1887657536</t>
  </si>
  <si>
    <t>26.02</t>
  </si>
  <si>
    <t>1940434097</t>
  </si>
  <si>
    <t>26.03</t>
  </si>
  <si>
    <t>-639178938</t>
  </si>
  <si>
    <t>26.04</t>
  </si>
  <si>
    <t>1203731626</t>
  </si>
  <si>
    <t>26.05</t>
  </si>
  <si>
    <t>641716048</t>
  </si>
  <si>
    <t>26.06</t>
  </si>
  <si>
    <t>-490247575</t>
  </si>
  <si>
    <t>26.07</t>
  </si>
  <si>
    <t>1575036056</t>
  </si>
  <si>
    <t>26.08</t>
  </si>
  <si>
    <t>469176902</t>
  </si>
  <si>
    <t>26.09</t>
  </si>
  <si>
    <t>1868127885</t>
  </si>
  <si>
    <t>26.10</t>
  </si>
  <si>
    <t>838940863</t>
  </si>
  <si>
    <t>26.11</t>
  </si>
  <si>
    <t>269603402</t>
  </si>
  <si>
    <t>26.12</t>
  </si>
  <si>
    <t>148048586</t>
  </si>
  <si>
    <t>321436151</t>
  </si>
  <si>
    <t>II.1.2.5 - Silnoproud</t>
  </si>
  <si>
    <t>1101465548</t>
  </si>
  <si>
    <t>-1344209063</t>
  </si>
  <si>
    <t>1591330414</t>
  </si>
  <si>
    <t>1473888230</t>
  </si>
  <si>
    <t>1137097557</t>
  </si>
  <si>
    <t>1346019537</t>
  </si>
  <si>
    <t>394235908</t>
  </si>
  <si>
    <t>-358797013</t>
  </si>
  <si>
    <t>365400916</t>
  </si>
  <si>
    <t>-1845589926</t>
  </si>
  <si>
    <t>1326400895</t>
  </si>
  <si>
    <t>1752744301</t>
  </si>
  <si>
    <t>-348657594</t>
  </si>
  <si>
    <t>-330886760</t>
  </si>
  <si>
    <t>527376969</t>
  </si>
  <si>
    <t>214550631</t>
  </si>
  <si>
    <t>585562925</t>
  </si>
  <si>
    <t>461183078</t>
  </si>
  <si>
    <t>1572535235</t>
  </si>
  <si>
    <t>M017</t>
  </si>
  <si>
    <t>Zásuvka 400V/16A IP44</t>
  </si>
  <si>
    <t>-1933115530</t>
  </si>
  <si>
    <t>500767179</t>
  </si>
  <si>
    <t>2072311448</t>
  </si>
  <si>
    <t>-1471817363</t>
  </si>
  <si>
    <t>-322473038</t>
  </si>
  <si>
    <t>-442284976</t>
  </si>
  <si>
    <t>-1184822829</t>
  </si>
  <si>
    <t>1014898701</t>
  </si>
  <si>
    <t>558260210</t>
  </si>
  <si>
    <t>1769653592</t>
  </si>
  <si>
    <t>-638454912</t>
  </si>
  <si>
    <t>-1991810582</t>
  </si>
  <si>
    <t>-184444350</t>
  </si>
  <si>
    <t>998440294</t>
  </si>
  <si>
    <t>-577626320</t>
  </si>
  <si>
    <t>Kompletace a montáž rozvaděče R22</t>
  </si>
  <si>
    <t>902743265</t>
  </si>
  <si>
    <t>M029</t>
  </si>
  <si>
    <t xml:space="preserve">rozvaděč  R22</t>
  </si>
  <si>
    <t>-1608337161</t>
  </si>
  <si>
    <t>Kompletace a montáž rozvaděče R31</t>
  </si>
  <si>
    <t>-361741716</t>
  </si>
  <si>
    <t>M030</t>
  </si>
  <si>
    <t xml:space="preserve">rozvaděč  R31</t>
  </si>
  <si>
    <t>2079565357</t>
  </si>
  <si>
    <t>Kompletace a montáž rozvaděče R32</t>
  </si>
  <si>
    <t>644283867</t>
  </si>
  <si>
    <t>M031</t>
  </si>
  <si>
    <t xml:space="preserve">rozvaděč  R32</t>
  </si>
  <si>
    <t>1055632660</t>
  </si>
  <si>
    <t>Kompletace a montáž rozvaděče R41</t>
  </si>
  <si>
    <t>-1134180779</t>
  </si>
  <si>
    <t>M032</t>
  </si>
  <si>
    <t xml:space="preserve">rozvaděč  R41</t>
  </si>
  <si>
    <t>-1086709904</t>
  </si>
  <si>
    <t>Kompletace a montáž rozvaděče R42</t>
  </si>
  <si>
    <t>407212907</t>
  </si>
  <si>
    <t>M033</t>
  </si>
  <si>
    <t xml:space="preserve">rozvaděč  R42</t>
  </si>
  <si>
    <t>-2136598580</t>
  </si>
  <si>
    <t>Kompletace a montáž rozvaděče RB</t>
  </si>
  <si>
    <t>-1218026509</t>
  </si>
  <si>
    <t>M034</t>
  </si>
  <si>
    <t xml:space="preserve">rozvaděč  RB</t>
  </si>
  <si>
    <t>-804711408</t>
  </si>
  <si>
    <t>1714899649</t>
  </si>
  <si>
    <t>1039894089</t>
  </si>
  <si>
    <t>1602263009</t>
  </si>
  <si>
    <t>-965959707</t>
  </si>
  <si>
    <t>-1169361386</t>
  </si>
  <si>
    <t>502061234</t>
  </si>
  <si>
    <t>646407954</t>
  </si>
  <si>
    <t>1742999176</t>
  </si>
  <si>
    <t>448004710</t>
  </si>
  <si>
    <t>-33956930</t>
  </si>
  <si>
    <t>1939062779</t>
  </si>
  <si>
    <t>-1521112691</t>
  </si>
  <si>
    <t>-843805992</t>
  </si>
  <si>
    <t>464934082</t>
  </si>
  <si>
    <t>-114138262</t>
  </si>
  <si>
    <t>234277965</t>
  </si>
  <si>
    <t>1231655108</t>
  </si>
  <si>
    <t>-1771743616</t>
  </si>
  <si>
    <t>K046</t>
  </si>
  <si>
    <t>40649312</t>
  </si>
  <si>
    <t>1834687516</t>
  </si>
  <si>
    <t>K048</t>
  </si>
  <si>
    <t>montážní práce</t>
  </si>
  <si>
    <t>-699873668</t>
  </si>
  <si>
    <t>K053</t>
  </si>
  <si>
    <t>přesun</t>
  </si>
  <si>
    <t>676144185</t>
  </si>
  <si>
    <t>II.1.2.6.1 - Strukturovaná kabeláž</t>
  </si>
  <si>
    <t>1 - Strukturovaná kabeláž</t>
  </si>
  <si>
    <t>1994732671</t>
  </si>
  <si>
    <t>-1479923173</t>
  </si>
  <si>
    <t>-10329817</t>
  </si>
  <si>
    <t>-1432577974</t>
  </si>
  <si>
    <t>-727254966</t>
  </si>
  <si>
    <t>-1590948489</t>
  </si>
  <si>
    <t>1806603927</t>
  </si>
  <si>
    <t>K386</t>
  </si>
  <si>
    <t>Kabel optický 24 vláken SM 9/125, G.652D, MLT, HDPE černý, d5,9mm, 700N</t>
  </si>
  <si>
    <t>-1330339022</t>
  </si>
  <si>
    <t>K387</t>
  </si>
  <si>
    <t>Kompletně vybavená optická vana 19" 1U, výsuvná, včetně popisek, vyvazovací oka pro organizaci, černá, 24x pigtail 9/125 SC/LC, optické kazety, ochrany svárů</t>
  </si>
  <si>
    <t>-450974657</t>
  </si>
  <si>
    <t>44674033</t>
  </si>
  <si>
    <t>K388</t>
  </si>
  <si>
    <t>kabelová trasa pro SLP optika bez požadavku na zachování funkčnosti celé kabelové instalace při požáru (vrut, šroub, hřeb, příchytka) v podhledu, ve stávajících kabelových žabech, úprava a doplnění optické trasy mezi RD7 a RD7.1</t>
  </si>
  <si>
    <t>-1458837311</t>
  </si>
  <si>
    <t>408736663</t>
  </si>
  <si>
    <t>208131581</t>
  </si>
  <si>
    <t>196036766</t>
  </si>
  <si>
    <t>828112732</t>
  </si>
  <si>
    <t>-547546716</t>
  </si>
  <si>
    <t>-563611829</t>
  </si>
  <si>
    <t>1235456468</t>
  </si>
  <si>
    <t>-732443507</t>
  </si>
  <si>
    <t>3101056</t>
  </si>
  <si>
    <t>591624130</t>
  </si>
  <si>
    <t>1645508332</t>
  </si>
  <si>
    <t>-1207139011</t>
  </si>
  <si>
    <t>1175382003</t>
  </si>
  <si>
    <t>-1003323179</t>
  </si>
  <si>
    <t>-962150076</t>
  </si>
  <si>
    <t>1759647754</t>
  </si>
  <si>
    <t>-1213465616</t>
  </si>
  <si>
    <t>-1820765100</t>
  </si>
  <si>
    <t>989667876</t>
  </si>
  <si>
    <t>-664371217</t>
  </si>
  <si>
    <t>1305428711</t>
  </si>
  <si>
    <t>1942366963</t>
  </si>
  <si>
    <t>K390</t>
  </si>
  <si>
    <t>Korugovaná ohebná trubka, samozhášivá, bezhalogenová, PP, 750N, vnější průměr min. 50mm, šedá</t>
  </si>
  <si>
    <t>-505805990</t>
  </si>
  <si>
    <t>-197294265</t>
  </si>
  <si>
    <t>-1176185110</t>
  </si>
  <si>
    <t>1772727193</t>
  </si>
  <si>
    <t>-2022911489</t>
  </si>
  <si>
    <t>-2143085234</t>
  </si>
  <si>
    <t>1443122034</t>
  </si>
  <si>
    <t>786965116</t>
  </si>
  <si>
    <t>-186058719</t>
  </si>
  <si>
    <t>-87675793</t>
  </si>
  <si>
    <t>-1051864845</t>
  </si>
  <si>
    <t>1856557199</t>
  </si>
  <si>
    <t>481477161</t>
  </si>
  <si>
    <t>1936063105</t>
  </si>
  <si>
    <t>1874627939</t>
  </si>
  <si>
    <t>1576110609</t>
  </si>
  <si>
    <t>902170041</t>
  </si>
  <si>
    <t>K393</t>
  </si>
  <si>
    <t>Uzamykatelný 19" datový rozváděč s výškou 42U, půdorysné rozměry 600x800mm s prosklenými dveřmi, napájecím panelem, ventilační jednotkou a potřebným montážním příslušenstvím pro instalaci prvků ústředny</t>
  </si>
  <si>
    <t>-521308664</t>
  </si>
  <si>
    <t>-1125607075</t>
  </si>
  <si>
    <t>1688668576</t>
  </si>
  <si>
    <t>1446716772</t>
  </si>
  <si>
    <t>K394</t>
  </si>
  <si>
    <t>kabelová trasa pro SLP telefonní kabel bez požadavku na zachování funkčnosti celé kabelové instalace při požáru (vrut, šroub, hřeb, příchytka) v podhledu, ve stávajících kabelových žabech, úprava a doplnění mezi podlažími</t>
  </si>
  <si>
    <t>292807404</t>
  </si>
  <si>
    <t>-1578005776</t>
  </si>
  <si>
    <t>-2021851168</t>
  </si>
  <si>
    <t>919932953</t>
  </si>
  <si>
    <t>1806125895</t>
  </si>
  <si>
    <t>156811413</t>
  </si>
  <si>
    <t>-2017371851</t>
  </si>
  <si>
    <t>1665463852</t>
  </si>
  <si>
    <t>779212607</t>
  </si>
  <si>
    <t>1725083234</t>
  </si>
  <si>
    <t>-1463576422</t>
  </si>
  <si>
    <t>-576553574</t>
  </si>
  <si>
    <t>-527676680</t>
  </si>
  <si>
    <t>-1321404727</t>
  </si>
  <si>
    <t>-1668967524</t>
  </si>
  <si>
    <t>1778531705</t>
  </si>
  <si>
    <t>506335598</t>
  </si>
  <si>
    <t>-1995319568</t>
  </si>
  <si>
    <t>453391584</t>
  </si>
  <si>
    <t>529521772</t>
  </si>
  <si>
    <t>1455071870</t>
  </si>
  <si>
    <t>2079975955</t>
  </si>
  <si>
    <t>94566662</t>
  </si>
  <si>
    <t>584494487</t>
  </si>
  <si>
    <t>-60890806</t>
  </si>
  <si>
    <t>1301831420</t>
  </si>
  <si>
    <t>1976047656</t>
  </si>
  <si>
    <t>-64940938</t>
  </si>
  <si>
    <t>-1005796438</t>
  </si>
  <si>
    <t>-1633707769</t>
  </si>
  <si>
    <t>77207062</t>
  </si>
  <si>
    <t>1226282221</t>
  </si>
  <si>
    <t>145458543</t>
  </si>
  <si>
    <t>1424183429</t>
  </si>
  <si>
    <t>72037035</t>
  </si>
  <si>
    <t>-1065311252</t>
  </si>
  <si>
    <t>1038251229</t>
  </si>
  <si>
    <t>1159402652</t>
  </si>
  <si>
    <t>1112703863</t>
  </si>
  <si>
    <t>580670381</t>
  </si>
  <si>
    <t>1833112945</t>
  </si>
  <si>
    <t>678890940</t>
  </si>
  <si>
    <t>-1796187069</t>
  </si>
  <si>
    <t>1719050253</t>
  </si>
  <si>
    <t>-1649830080</t>
  </si>
  <si>
    <t>1055437001</t>
  </si>
  <si>
    <t>1571877227</t>
  </si>
  <si>
    <t>-1873426759</t>
  </si>
  <si>
    <t>620713876</t>
  </si>
  <si>
    <t>702680072</t>
  </si>
  <si>
    <t>-938430813</t>
  </si>
  <si>
    <t>1750941980</t>
  </si>
  <si>
    <t>-254581024</t>
  </si>
  <si>
    <t>-561033312</t>
  </si>
  <si>
    <t>36043001</t>
  </si>
  <si>
    <t>721244558</t>
  </si>
  <si>
    <t>-1999517745</t>
  </si>
  <si>
    <t>-1671582054</t>
  </si>
  <si>
    <t>-1529574677</t>
  </si>
  <si>
    <t>183205736</t>
  </si>
  <si>
    <t>1875564978</t>
  </si>
  <si>
    <t>1724329122</t>
  </si>
  <si>
    <t>-506938071</t>
  </si>
  <si>
    <t>-857261092</t>
  </si>
  <si>
    <t>1314817635</t>
  </si>
  <si>
    <t>II.1.2.6.2 - Kamerové systémy</t>
  </si>
  <si>
    <t>1048697190</t>
  </si>
  <si>
    <t>K113</t>
  </si>
  <si>
    <t>Adaptér-krabice pro instalaci do podhledu / zeď, ref.v. ds-1280</t>
  </si>
  <si>
    <t>-1317662604</t>
  </si>
  <si>
    <t>-274083946</t>
  </si>
  <si>
    <t>-2137659423</t>
  </si>
  <si>
    <t>-1022176215</t>
  </si>
  <si>
    <t>-1529886685</t>
  </si>
  <si>
    <t>II.1.2.6.3 - IP Domácí telefon</t>
  </si>
  <si>
    <t>Hlavní jednotka modulárního IP interkom systému, 1 tlačítko - dvoumodulové řešení pro zápustnou montáž, ref.v. DS-KD8003</t>
  </si>
  <si>
    <t>-856123368</t>
  </si>
  <si>
    <t>1565948542</t>
  </si>
  <si>
    <t>237938179</t>
  </si>
  <si>
    <t>-1272051173</t>
  </si>
  <si>
    <t>-1912985842</t>
  </si>
  <si>
    <t>-1326741389</t>
  </si>
  <si>
    <t>1370084132</t>
  </si>
  <si>
    <t>II.1.2.6.4 - Aktivní prvky</t>
  </si>
  <si>
    <t>K145</t>
  </si>
  <si>
    <t>Switch, podpora L3, QoS, 370 W PoE+. Rozhraní: 24 x RJ-45 autosensing 10/100/1000 porty; 4 x SFP+ 1000/10000 porty, max. přenosová rychlost 128 Gbps, web management, QoS, stohovatelný, VLAN, 24 PoE portů, PoE budget 370W</t>
  </si>
  <si>
    <t>761293343</t>
  </si>
  <si>
    <t>-280142790</t>
  </si>
  <si>
    <t>-1604571975</t>
  </si>
  <si>
    <t>-77562800</t>
  </si>
  <si>
    <t>1111964336</t>
  </si>
  <si>
    <t>II.1.2.6.5 - Access point WIFI</t>
  </si>
  <si>
    <t>-1426168029</t>
  </si>
  <si>
    <t>-98929017</t>
  </si>
  <si>
    <t>1549937210</t>
  </si>
  <si>
    <t>121261668</t>
  </si>
  <si>
    <t>-394492599</t>
  </si>
  <si>
    <t>II.1.2.6.6 - IP Jednotný čas</t>
  </si>
  <si>
    <t>-1664024188</t>
  </si>
  <si>
    <t>-1089785778</t>
  </si>
  <si>
    <t>170288587</t>
  </si>
  <si>
    <t>1221120778</t>
  </si>
  <si>
    <t>740621277</t>
  </si>
  <si>
    <t>626948997</t>
  </si>
  <si>
    <t>-1799604194</t>
  </si>
  <si>
    <t>K176</t>
  </si>
  <si>
    <t>Ekologická likvidace vytříděného odpadu vč.doložení dokladu o likvidaci</t>
  </si>
  <si>
    <t>-63879191</t>
  </si>
  <si>
    <t>II.1.2.6.7 - Společná televizní anténa a televize</t>
  </si>
  <si>
    <t>K454</t>
  </si>
  <si>
    <t>Kompletní plechový rozvaděč STA 600x600x200, perforovaná montážní deska, 3 bodový zámek, kabelové prostupy spodem i horem vč. vnitřního vybavení na podlaží 3.NP</t>
  </si>
  <si>
    <t>964315285</t>
  </si>
  <si>
    <t>K455</t>
  </si>
  <si>
    <t>Kompletní plechový rozvaděč STA 600x600x200, perforovaná montážní deska, 3 bodový zámek, kabelové prostupy spodem i horem vč. vnitřního vybavení na podlaží 4.NP</t>
  </si>
  <si>
    <t>-278336669</t>
  </si>
  <si>
    <t>-304378222</t>
  </si>
  <si>
    <t>-1696948642</t>
  </si>
  <si>
    <t>41172369</t>
  </si>
  <si>
    <t>1225481919</t>
  </si>
  <si>
    <t>1173330228</t>
  </si>
  <si>
    <t>303920092</t>
  </si>
  <si>
    <t>-146689777</t>
  </si>
  <si>
    <t>1894362001</t>
  </si>
  <si>
    <t>1289037340</t>
  </si>
  <si>
    <t>904641538</t>
  </si>
  <si>
    <t>-1707945112</t>
  </si>
  <si>
    <t>1309808282</t>
  </si>
  <si>
    <t>682539436</t>
  </si>
  <si>
    <t>-1591898840</t>
  </si>
  <si>
    <t>-2021775405</t>
  </si>
  <si>
    <t>-1609326823</t>
  </si>
  <si>
    <t>-1030087374</t>
  </si>
  <si>
    <t>-914808126</t>
  </si>
  <si>
    <t>-501801242</t>
  </si>
  <si>
    <t>969565189</t>
  </si>
  <si>
    <t>-1941934232</t>
  </si>
  <si>
    <t>658656486</t>
  </si>
  <si>
    <t>-1624196792</t>
  </si>
  <si>
    <t>762013095</t>
  </si>
  <si>
    <t>-664193677</t>
  </si>
  <si>
    <t>-648782443</t>
  </si>
  <si>
    <t>1374664371</t>
  </si>
  <si>
    <t>II.1.2.6.8 - Dorozumívací zařízení sestra-pacient</t>
  </si>
  <si>
    <t>K456</t>
  </si>
  <si>
    <t xml:space="preserve">Sada zařízení pro tísňové volání WC pacienti 2.NP č.m.C211 -  1xSignalizační jednotka, 1x svítidlo, 1x táhlo NV, 2x táhlo NV s tlačítkem, 1x switch modul, 1x zařízení pro potvrzení volání, 1x napájecí zdroj 230VAC/24VDC</t>
  </si>
  <si>
    <t>1585681651</t>
  </si>
  <si>
    <t>K457</t>
  </si>
  <si>
    <t xml:space="preserve">Sada zařízení pro tísňové volání WC pacienti 3.NP č.m.C308 -  1xSignalizační jednotka, 1x svítidlo, 1x táhlo NV, 2x táhlo NV s tlačítkem, 1x switch modul, 1x zařízení pro potvrzení volání, 1x napájecí zdroj 230VAC/24VDC</t>
  </si>
  <si>
    <t>-1811937835</t>
  </si>
  <si>
    <t>K458</t>
  </si>
  <si>
    <t xml:space="preserve">Sada zařízení pro tísňové volání WC pacienti 3.NP č.m.C343 -  1xSignalizační jednotka, 1x svítidlo, 1x táhlo NV, 2x táhlo NV s tlačítkem, 1x switch modul, 1x zařízení pro potvrzení volání, 1x napájecí zdroj 230VAC/24VDC</t>
  </si>
  <si>
    <t>1967519297</t>
  </si>
  <si>
    <t>865248384</t>
  </si>
  <si>
    <t>-1129862000</t>
  </si>
  <si>
    <t>-252086435</t>
  </si>
  <si>
    <t>-172540255</t>
  </si>
  <si>
    <t>163344046</t>
  </si>
  <si>
    <t>-408923651</t>
  </si>
  <si>
    <t>1864864096</t>
  </si>
  <si>
    <t>765999041</t>
  </si>
  <si>
    <t>876293075</t>
  </si>
  <si>
    <t>-2141241429</t>
  </si>
  <si>
    <t>-1239342992</t>
  </si>
  <si>
    <t>-1018013822</t>
  </si>
  <si>
    <t>K459</t>
  </si>
  <si>
    <t>silové rozvody - kabel B2ca..., jistič, zásuvka, uzemnění - pro napáječ systému sestra-pacient</t>
  </si>
  <si>
    <t>400222785</t>
  </si>
  <si>
    <t>-976504842</t>
  </si>
  <si>
    <t>-1494117740</t>
  </si>
  <si>
    <t>-612936959</t>
  </si>
  <si>
    <t>1336377476</t>
  </si>
  <si>
    <t>1880064672</t>
  </si>
  <si>
    <t>940227794</t>
  </si>
  <si>
    <t>941526328</t>
  </si>
  <si>
    <t>K461</t>
  </si>
  <si>
    <t>-1736962654</t>
  </si>
  <si>
    <t>II.1.2.6.12 - Elektronická kontrola vstupu</t>
  </si>
  <si>
    <t>-1531646145</t>
  </si>
  <si>
    <t>-1831316955</t>
  </si>
  <si>
    <t>-1890071168</t>
  </si>
  <si>
    <t>-760978555</t>
  </si>
  <si>
    <t>-2010185979</t>
  </si>
  <si>
    <t>-50584166</t>
  </si>
  <si>
    <t>1933525545</t>
  </si>
  <si>
    <t>1725413523</t>
  </si>
  <si>
    <t>-1595074810</t>
  </si>
  <si>
    <t>-1098145514</t>
  </si>
  <si>
    <t>-325055205</t>
  </si>
  <si>
    <t>856405586</t>
  </si>
  <si>
    <t>K251</t>
  </si>
  <si>
    <t>-814660070</t>
  </si>
  <si>
    <t>1842978528</t>
  </si>
  <si>
    <t>-33774778</t>
  </si>
  <si>
    <t>-843181361</t>
  </si>
  <si>
    <t>1906916343</t>
  </si>
  <si>
    <t>2101276809</t>
  </si>
  <si>
    <t>1725945716</t>
  </si>
  <si>
    <t>287941850</t>
  </si>
  <si>
    <t>-846388250</t>
  </si>
  <si>
    <t>1012287259</t>
  </si>
  <si>
    <t>1787797558</t>
  </si>
  <si>
    <t>1909633369</t>
  </si>
  <si>
    <t>-308751886</t>
  </si>
  <si>
    <t>658423676</t>
  </si>
  <si>
    <t>-1593651846</t>
  </si>
  <si>
    <t>1093584036</t>
  </si>
  <si>
    <t>1015912945</t>
  </si>
  <si>
    <t>-32802564</t>
  </si>
  <si>
    <t>-991045893</t>
  </si>
  <si>
    <t xml:space="preserve">II.1.2.6.14 - Grafická nadstavba </t>
  </si>
  <si>
    <t>1022731090</t>
  </si>
  <si>
    <t>439513941</t>
  </si>
  <si>
    <t>1603707789</t>
  </si>
  <si>
    <t>939303298</t>
  </si>
  <si>
    <t>-1293054904</t>
  </si>
  <si>
    <t>K463</t>
  </si>
  <si>
    <t>Jednotlivé datové body v grafické nadstavbě EPS</t>
  </si>
  <si>
    <t>-105751923</t>
  </si>
  <si>
    <t>1188895227</t>
  </si>
  <si>
    <t>1330986753</t>
  </si>
  <si>
    <t>II.1.2.7.9 - Elektrická požární signalizace</t>
  </si>
  <si>
    <t>-1557007596</t>
  </si>
  <si>
    <t>-819556876</t>
  </si>
  <si>
    <t>-34859058</t>
  </si>
  <si>
    <t>K464</t>
  </si>
  <si>
    <t>Termodiferenciální hlásič, s časovou analýzou signálu, ​korelačním vyhodnocením dat obou propojených funkcí hlásiče k detekci ​požárů s vývinem vysoké teploty. Prvek kompatibilní se stávajícícm adresným EPS systémem.</t>
  </si>
  <si>
    <t>-614381477</t>
  </si>
  <si>
    <t>783497527</t>
  </si>
  <si>
    <t>1382312134</t>
  </si>
  <si>
    <t>-706250959</t>
  </si>
  <si>
    <t>-1370725925</t>
  </si>
  <si>
    <t>-931912601</t>
  </si>
  <si>
    <t>-1679341098</t>
  </si>
  <si>
    <t>1908216022</t>
  </si>
  <si>
    <t>1914552252</t>
  </si>
  <si>
    <t>-1308651932</t>
  </si>
  <si>
    <t>K465</t>
  </si>
  <si>
    <t>Obslužné pole požární ochrany (OPPO) univerzální, 5 tlačítkové</t>
  </si>
  <si>
    <t>1294683224</t>
  </si>
  <si>
    <t>K466</t>
  </si>
  <si>
    <t>Kompletní modul pro vzduchotechnická potrubí pro hlásiče IQ8Quad OTblue-LKM</t>
  </si>
  <si>
    <t>1706709114</t>
  </si>
  <si>
    <t>-1661819126</t>
  </si>
  <si>
    <t>2109998628</t>
  </si>
  <si>
    <t>1644438402</t>
  </si>
  <si>
    <t>-1185775063</t>
  </si>
  <si>
    <t>K467</t>
  </si>
  <si>
    <t>Kabel 1x2x0,8 B2ca s1d1a1 pro hlásičovou linku; není požadavek na zachování funkčnosti celé kabelovéinstalace při požáru. Kabel v případě požáru uvolňuje malé množství tepla a kouře.</t>
  </si>
  <si>
    <t>-1377859830</t>
  </si>
  <si>
    <t>417028124</t>
  </si>
  <si>
    <t>1162105822</t>
  </si>
  <si>
    <t>1822398153</t>
  </si>
  <si>
    <t>1700352831</t>
  </si>
  <si>
    <t>1931167680</t>
  </si>
  <si>
    <t>-1458640757</t>
  </si>
  <si>
    <t>838431348</t>
  </si>
  <si>
    <t>1613196665</t>
  </si>
  <si>
    <t>1513940417</t>
  </si>
  <si>
    <t>-1927666266</t>
  </si>
  <si>
    <t>1682737084</t>
  </si>
  <si>
    <t>810689188</t>
  </si>
  <si>
    <t>-369879208</t>
  </si>
  <si>
    <t>-1527139972</t>
  </si>
  <si>
    <t>-268816913</t>
  </si>
  <si>
    <t>176243264</t>
  </si>
  <si>
    <t>708920274</t>
  </si>
  <si>
    <t>-1903042386</t>
  </si>
  <si>
    <t>-1782107953</t>
  </si>
  <si>
    <t>583195685</t>
  </si>
  <si>
    <t>1696842134</t>
  </si>
  <si>
    <t>764072872</t>
  </si>
  <si>
    <t>837030873</t>
  </si>
  <si>
    <t>-893262124</t>
  </si>
  <si>
    <t>1294925244</t>
  </si>
  <si>
    <t>1229756388</t>
  </si>
  <si>
    <t>-494042134</t>
  </si>
  <si>
    <t>906921655</t>
  </si>
  <si>
    <t>-1763073138</t>
  </si>
  <si>
    <t>538877877</t>
  </si>
  <si>
    <t>710484706</t>
  </si>
  <si>
    <t>-501993903</t>
  </si>
  <si>
    <t>67312389</t>
  </si>
  <si>
    <t>-493717907</t>
  </si>
  <si>
    <t>-1200818119</t>
  </si>
  <si>
    <t>K468</t>
  </si>
  <si>
    <t>921718716</t>
  </si>
  <si>
    <t>II.1.2.7.10 - Evakuační rozhlas</t>
  </si>
  <si>
    <t>523025481</t>
  </si>
  <si>
    <t>1231127837</t>
  </si>
  <si>
    <t>1196447725</t>
  </si>
  <si>
    <t>-1843382937</t>
  </si>
  <si>
    <t>K318</t>
  </si>
  <si>
    <t>Síťová systémová jednotka digitálního evakuačního zvukového systému dle EN54-16, 8 zón s možností možnost rozšíření až na 32 zón na společném zesilovači, 3 sloty pro instalaci výkonových zesilovačů,</t>
  </si>
  <si>
    <t>-1333894409</t>
  </si>
  <si>
    <t>K319</t>
  </si>
  <si>
    <t>Modul výkonového zesilovače digitálního evakuačního zvukového systému dle EN54-16 pro instalaci do síťové systémové jednotky VX-30xxF, 500W @ 100V, digitální topologie Class-D s vysokou účinností, frekvenční rozsah 40Hz-20kHz, odstup S/N &gt;100dB,</t>
  </si>
  <si>
    <t>-1270639967</t>
  </si>
  <si>
    <t>K320</t>
  </si>
  <si>
    <t>Systémový napájecí zdroj a manager napájení, dohled a dobíjení záložních akumulátorů EN54-4 certifikovaný</t>
  </si>
  <si>
    <t>1959305727</t>
  </si>
  <si>
    <t>K321</t>
  </si>
  <si>
    <t>Bezúdržbový ventilem řízený olověný akumulátor 12V / min. 200Ah</t>
  </si>
  <si>
    <t>-1271181229</t>
  </si>
  <si>
    <t>K322</t>
  </si>
  <si>
    <t>Systémová mikrofonní stanice digitálního evakuačního zvukového systému dle EN54-16, 10+3 softwarově (do recepce a na vrátnici)</t>
  </si>
  <si>
    <t>-597940675</t>
  </si>
  <si>
    <t>K323</t>
  </si>
  <si>
    <t>Rozšíření systémové mikrofonní stanice digitálního evakuačního zvukového systému dle EN54-16, 10 softwarově konfigurovatelných tlačítek, certifikace dle EN54-16</t>
  </si>
  <si>
    <t>1630613820</t>
  </si>
  <si>
    <t>K324</t>
  </si>
  <si>
    <t>Uzamykatelný 19" datový rozváděč s výškou 37U, půdorysné rozměry 800x1000mm s prosklenými dveřmi, napájecím panelem, ventilační jednotkou a potřebným montážním příslušenstvím pro instalaci prvků ústředny</t>
  </si>
  <si>
    <t>471594121</t>
  </si>
  <si>
    <t>K325</t>
  </si>
  <si>
    <t>Ethernet switch s 4 x 10/100 Base-TX porty a 2 x Multi Mode 100Base-FX porty, celokovové provedení, LED indikace, napájení 12-48VDC redundantní, možnost montáže na DIN lištu, rozsah prac. teplot -40 ~70°C, podporuje redundantní Ethernet, vč. optických pat</t>
  </si>
  <si>
    <t>-757295905</t>
  </si>
  <si>
    <t>K326</t>
  </si>
  <si>
    <t>HW / SW konfigurace systému, česká lokalizace FW, oživení vč. SERVIS POLOŽKY a příslušenství (propojovací kabely k akumulátorům, propojovací kabely systémové atd.) vč.osazení prvků ústředny do rozváděče, propojení,</t>
  </si>
  <si>
    <t>1714594585</t>
  </si>
  <si>
    <t>K327</t>
  </si>
  <si>
    <t>Přepěťová ochrana III.stupně, 230V, 1f, 25A</t>
  </si>
  <si>
    <t>-1147708343</t>
  </si>
  <si>
    <t>-613494729</t>
  </si>
  <si>
    <t>1962905509</t>
  </si>
  <si>
    <t>-1595068816</t>
  </si>
  <si>
    <t>687434837</t>
  </si>
  <si>
    <t>-1669833310</t>
  </si>
  <si>
    <t>-553460371</t>
  </si>
  <si>
    <t>-2040204913</t>
  </si>
  <si>
    <t>436250660</t>
  </si>
  <si>
    <t>-389511984</t>
  </si>
  <si>
    <t>-836158082</t>
  </si>
  <si>
    <t>-324065153</t>
  </si>
  <si>
    <t>-652995498</t>
  </si>
  <si>
    <t>-1135822330</t>
  </si>
  <si>
    <t>784940496</t>
  </si>
  <si>
    <t>-47176089</t>
  </si>
  <si>
    <t>-56485476</t>
  </si>
  <si>
    <t>1671917251</t>
  </si>
  <si>
    <t>-1500624791</t>
  </si>
  <si>
    <t>-1928002332</t>
  </si>
  <si>
    <t>215491151</t>
  </si>
  <si>
    <t>-778257106</t>
  </si>
  <si>
    <t>-2122473823</t>
  </si>
  <si>
    <t>-1170780855</t>
  </si>
  <si>
    <t>1425753101</t>
  </si>
  <si>
    <t>K470</t>
  </si>
  <si>
    <t>186166375</t>
  </si>
  <si>
    <t>II.1.2.8 - Měření a regulace</t>
  </si>
  <si>
    <t>Pol36</t>
  </si>
  <si>
    <t>Síťový modul NS8000, snímač teploty, CO2, setpoint, přepínač ventilátoru, dotykový LCD, bílý</t>
  </si>
  <si>
    <t>Pol39</t>
  </si>
  <si>
    <t>Připojení signalizace do výtahů</t>
  </si>
  <si>
    <t>Pol42</t>
  </si>
  <si>
    <t>Požární ucpávky</t>
  </si>
  <si>
    <t>Pol45</t>
  </si>
  <si>
    <t>Rozvaděčová skříň 100x2000x400 v provedení do vnitřního prostoru, veškeré jištění, trafa,zdroje včetně potřebného příslušenství</t>
  </si>
  <si>
    <t>Pol57</t>
  </si>
  <si>
    <t>Demontáže MaR VZT11</t>
  </si>
  <si>
    <t>Pol58</t>
  </si>
  <si>
    <t>Odpojení a opětovné připojené periferních přístrojů pro VZT11</t>
  </si>
  <si>
    <t>Pol60</t>
  </si>
  <si>
    <t>Pol61</t>
  </si>
  <si>
    <t>II.2 - Technická a technologická zařízení</t>
  </si>
  <si>
    <t>II.2.2 - Výtahy</t>
  </si>
  <si>
    <t xml:space="preserve">    H023 - Výtahy a zdvihací zařízení</t>
  </si>
  <si>
    <t>H023</t>
  </si>
  <si>
    <t>Výtahy a zdvihací zařízení</t>
  </si>
  <si>
    <t>D+M - Výtah - 5stanic, nostnost 1250kg, počet osob 16, průchozí kabina viz. PD vč. automatického vyproštění, trakční pohon: nosné prostředky lana</t>
  </si>
  <si>
    <t>1341573577</t>
  </si>
  <si>
    <t>K1,1</t>
  </si>
  <si>
    <t>D+M - Výtah - 5stanic, nostnost 1600kg, počet osob 21, průchozí kabina viz. PD vč. automatického vyproštění, trakční pohon: nosné prostředky lana</t>
  </si>
  <si>
    <t>603897682</t>
  </si>
  <si>
    <t>K002.1</t>
  </si>
  <si>
    <t>Demontáž a likvidace stávajících výtahů (2x velký, 1x malý)</t>
  </si>
  <si>
    <t>-302335182</t>
  </si>
  <si>
    <t>II.4 - Požárně bezpečnostní řešení</t>
  </si>
  <si>
    <t>401848786</t>
  </si>
  <si>
    <t>954352144</t>
  </si>
  <si>
    <t>1356927858</t>
  </si>
  <si>
    <t>-1015929873</t>
  </si>
  <si>
    <t>Poznámka k položce:_x000d_
- 4NP_x000d_
- 3NP_x000d_
- 2NP zubní klinika</t>
  </si>
  <si>
    <t>II.VRN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</si>
  <si>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</si>
  <si>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</si>
  <si>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</si>
  <si>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</si>
  <si>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</si>
  <si>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</si>
  <si>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VRN1</t>
  </si>
  <si>
    <t>Průzkumné, geodetické a projektové práce</t>
  </si>
  <si>
    <t>013274000</t>
  </si>
  <si>
    <t>Pasportizace objektu před započetím prací</t>
  </si>
  <si>
    <t>1024</t>
  </si>
  <si>
    <t>-1568184434</t>
  </si>
  <si>
    <t>013284000</t>
  </si>
  <si>
    <t>Pasportizace objektu po provedení prací</t>
  </si>
  <si>
    <t>1599072914</t>
  </si>
  <si>
    <t>VRN3</t>
  </si>
  <si>
    <t>Zařízení staveniště</t>
  </si>
  <si>
    <t>032903000R</t>
  </si>
  <si>
    <t>Náklady na zřízení, provoz, likvidaci a údržbu zařízení staveniště</t>
  </si>
  <si>
    <t>-575083504</t>
  </si>
  <si>
    <t>034103000</t>
  </si>
  <si>
    <t>Oplocení staveniště</t>
  </si>
  <si>
    <t>293893879</t>
  </si>
  <si>
    <t>034303000</t>
  </si>
  <si>
    <t>Dopravní značení na staveništi - DIO, DIR</t>
  </si>
  <si>
    <t>842415870</t>
  </si>
  <si>
    <t>034503000</t>
  </si>
  <si>
    <t>Informační tabule na staveništi</t>
  </si>
  <si>
    <t>1997772565</t>
  </si>
  <si>
    <t>VRN4</t>
  </si>
  <si>
    <t>Inženýrská činnost</t>
  </si>
  <si>
    <t>045203000</t>
  </si>
  <si>
    <t>Kompletační činnost</t>
  </si>
  <si>
    <t>-1101617611</t>
  </si>
  <si>
    <t>045303000</t>
  </si>
  <si>
    <t>Koordinační činnost</t>
  </si>
  <si>
    <t>1281081737</t>
  </si>
  <si>
    <t>VRN9</t>
  </si>
  <si>
    <t>Ostatní náklady</t>
  </si>
  <si>
    <t>094103000</t>
  </si>
  <si>
    <t>Náklady na plánované vyklizení objektu</t>
  </si>
  <si>
    <t>1882976286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</si>
</sst>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left"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3" borderId="6" xfId="0" applyFont="1" applyFill="1" applyBorder="1" applyAlignment="1" applyProtection="1">
      <alignment horizontal="center" vertical="center"/>
    </xf>
    <xf numFmtId="0" fontId="21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21" fillId="3" borderId="7" xfId="0" applyFont="1" applyFill="1" applyBorder="1" applyAlignment="1" applyProtection="1">
      <alignment horizontal="center" vertical="center"/>
    </xf>
    <xf numFmtId="0" fontId="21" fillId="3" borderId="7" xfId="0" applyFont="1" applyFill="1" applyBorder="1" applyAlignment="1" applyProtection="1">
      <alignment horizontal="right" vertical="center"/>
    </xf>
    <xf numFmtId="0" fontId="21" fillId="3" borderId="8" xfId="0" applyFont="1" applyFill="1" applyBorder="1" applyAlignment="1" applyProtection="1">
      <alignment horizontal="left" vertical="center"/>
    </xf>
    <xf numFmtId="0" fontId="21" fillId="3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21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21" fillId="3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3" borderId="16" xfId="0" applyFont="1" applyFill="1" applyBorder="1" applyAlignment="1" applyProtection="1">
      <alignment horizontal="center" vertical="center" wrapText="1"/>
    </xf>
    <xf numFmtId="0" fontId="21" fillId="3" borderId="17" xfId="0" applyFont="1" applyFill="1" applyBorder="1" applyAlignment="1" applyProtection="1">
      <alignment horizontal="center" vertical="center" wrapText="1"/>
    </xf>
    <xf numFmtId="0" fontId="21" fillId="3" borderId="18" xfId="0" applyFont="1" applyFill="1" applyBorder="1" applyAlignment="1" applyProtection="1">
      <alignment horizontal="center" vertical="center" wrapText="1"/>
    </xf>
    <xf numFmtId="0" fontId="21" fillId="3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2" fillId="0" borderId="19" xfId="0" applyFont="1" applyBorder="1" applyAlignment="1" applyProtection="1">
      <alignment horizontal="left" vertical="center"/>
    </xf>
    <xf numFmtId="0" fontId="22" fillId="0" borderId="20" xfId="0" applyFont="1" applyBorder="1" applyAlignment="1" applyProtection="1">
      <alignment horizontal="center"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worksheet" Target="worksheets/sheet44.xml" /><Relationship Id="rId45" Type="http://schemas.openxmlformats.org/officeDocument/2006/relationships/worksheet" Target="worksheets/sheet45.xml" /><Relationship Id="rId46" Type="http://schemas.openxmlformats.org/officeDocument/2006/relationships/styles" Target="styles.xml" /><Relationship Id="rId47" Type="http://schemas.openxmlformats.org/officeDocument/2006/relationships/theme" Target="theme/theme1.xml" /><Relationship Id="rId48" Type="http://schemas.openxmlformats.org/officeDocument/2006/relationships/calcChain" Target="calcChain.xml" /><Relationship Id="rId4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drawing" Target="../drawings/drawing41.xml" /></Relationships>
</file>

<file path=xl/worksheets/_rels/sheet42.xml.rels>&#65279;<?xml version="1.0" encoding="utf-8"?><Relationships xmlns="http://schemas.openxmlformats.org/package/2006/relationships"><Relationship Id="rId1" Type="http://schemas.openxmlformats.org/officeDocument/2006/relationships/drawing" Target="../drawings/drawing42.xml" /></Relationships>
</file>

<file path=xl/worksheets/_rels/sheet43.xml.rels>&#65279;<?xml version="1.0" encoding="utf-8"?><Relationships xmlns="http://schemas.openxmlformats.org/package/2006/relationships"><Relationship Id="rId1" Type="http://schemas.openxmlformats.org/officeDocument/2006/relationships/drawing" Target="../drawings/drawing43.xml" /></Relationships>
</file>

<file path=xl/worksheets/_rels/sheet44.xml.rels>&#65279;<?xml version="1.0" encoding="utf-8"?><Relationships xmlns="http://schemas.openxmlformats.org/package/2006/relationships"><Relationship Id="rId1" Type="http://schemas.openxmlformats.org/officeDocument/2006/relationships/drawing" Target="../drawings/drawing44.xml" /></Relationships>
</file>

<file path=xl/worksheets/_rels/sheet45.xml.rels>&#65279;<?xml version="1.0" encoding="utf-8"?><Relationships xmlns="http://schemas.openxmlformats.org/package/2006/relationships"><Relationship Id="rId1" Type="http://schemas.openxmlformats.org/officeDocument/2006/relationships/drawing" Target="../drawings/drawing4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S4" s="18" t="s">
        <v>11</v>
      </c>
    </row>
    <row r="5" s="1" customFormat="1" ht="12" customHeight="1">
      <c r="B5" s="22"/>
      <c r="C5" s="23"/>
      <c r="D5" s="26" t="s">
        <v>12</v>
      </c>
      <c r="E5" s="23"/>
      <c r="F5" s="23"/>
      <c r="G5" s="23"/>
      <c r="H5" s="23"/>
      <c r="I5" s="23"/>
      <c r="J5" s="23"/>
      <c r="K5" s="27" t="s">
        <v>13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S5" s="18" t="s">
        <v>6</v>
      </c>
    </row>
    <row r="6" s="1" customFormat="1" ht="36.96" customHeight="1">
      <c r="B6" s="22"/>
      <c r="C6" s="23"/>
      <c r="D6" s="28" t="s">
        <v>14</v>
      </c>
      <c r="E6" s="23"/>
      <c r="F6" s="23"/>
      <c r="G6" s="23"/>
      <c r="H6" s="23"/>
      <c r="I6" s="23"/>
      <c r="J6" s="23"/>
      <c r="K6" s="29" t="s">
        <v>15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S6" s="18" t="s">
        <v>6</v>
      </c>
    </row>
    <row r="7" s="1" customFormat="1" ht="12" customHeight="1">
      <c r="B7" s="22"/>
      <c r="C7" s="23"/>
      <c r="D7" s="30" t="s">
        <v>16</v>
      </c>
      <c r="E7" s="23"/>
      <c r="F7" s="23"/>
      <c r="G7" s="23"/>
      <c r="H7" s="23"/>
      <c r="I7" s="23"/>
      <c r="J7" s="23"/>
      <c r="K7" s="27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17</v>
      </c>
      <c r="AL7" s="23"/>
      <c r="AM7" s="23"/>
      <c r="AN7" s="27" t="s">
        <v>1</v>
      </c>
      <c r="AO7" s="23"/>
      <c r="AP7" s="23"/>
      <c r="AQ7" s="23"/>
      <c r="AR7" s="21"/>
      <c r="BS7" s="18" t="s">
        <v>6</v>
      </c>
    </row>
    <row r="8" s="1" customFormat="1" ht="12" customHeight="1">
      <c r="B8" s="22"/>
      <c r="C8" s="23"/>
      <c r="D8" s="30" t="s">
        <v>18</v>
      </c>
      <c r="E8" s="23"/>
      <c r="F8" s="23"/>
      <c r="G8" s="23"/>
      <c r="H8" s="23"/>
      <c r="I8" s="23"/>
      <c r="J8" s="23"/>
      <c r="K8" s="27" t="s">
        <v>19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20</v>
      </c>
      <c r="AL8" s="23"/>
      <c r="AM8" s="23"/>
      <c r="AN8" s="27" t="s">
        <v>21</v>
      </c>
      <c r="AO8" s="23"/>
      <c r="AP8" s="23"/>
      <c r="AQ8" s="23"/>
      <c r="AR8" s="21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S9" s="18" t="s">
        <v>6</v>
      </c>
    </row>
    <row r="10" s="1" customFormat="1" ht="12" customHeight="1">
      <c r="B10" s="22"/>
      <c r="C10" s="23"/>
      <c r="D10" s="30" t="s">
        <v>22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23</v>
      </c>
      <c r="AL10" s="23"/>
      <c r="AM10" s="23"/>
      <c r="AN10" s="27" t="s">
        <v>1</v>
      </c>
      <c r="AO10" s="23"/>
      <c r="AP10" s="23"/>
      <c r="AQ10" s="23"/>
      <c r="AR10" s="21"/>
      <c r="BS10" s="18" t="s">
        <v>6</v>
      </c>
    </row>
    <row r="11" s="1" customFormat="1" ht="18.48" customHeight="1">
      <c r="B11" s="22"/>
      <c r="C11" s="23"/>
      <c r="D11" s="23"/>
      <c r="E11" s="27" t="s">
        <v>24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25</v>
      </c>
      <c r="AL11" s="23"/>
      <c r="AM11" s="23"/>
      <c r="AN11" s="27" t="s">
        <v>1</v>
      </c>
      <c r="AO11" s="23"/>
      <c r="AP11" s="23"/>
      <c r="AQ11" s="23"/>
      <c r="AR11" s="21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S12" s="18" t="s">
        <v>6</v>
      </c>
    </row>
    <row r="13" s="1" customFormat="1" ht="12" customHeight="1">
      <c r="B13" s="22"/>
      <c r="C13" s="23"/>
      <c r="D13" s="30" t="s">
        <v>26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23</v>
      </c>
      <c r="AL13" s="23"/>
      <c r="AM13" s="23"/>
      <c r="AN13" s="27" t="s">
        <v>1</v>
      </c>
      <c r="AO13" s="23"/>
      <c r="AP13" s="23"/>
      <c r="AQ13" s="23"/>
      <c r="AR13" s="21"/>
      <c r="BS13" s="18" t="s">
        <v>6</v>
      </c>
    </row>
    <row r="14">
      <c r="B14" s="22"/>
      <c r="C14" s="23"/>
      <c r="D14" s="23"/>
      <c r="E14" s="27" t="s">
        <v>24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30" t="s">
        <v>25</v>
      </c>
      <c r="AL14" s="23"/>
      <c r="AM14" s="23"/>
      <c r="AN14" s="27" t="s">
        <v>1</v>
      </c>
      <c r="AO14" s="23"/>
      <c r="AP14" s="23"/>
      <c r="AQ14" s="23"/>
      <c r="AR14" s="21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S15" s="18" t="s">
        <v>4</v>
      </c>
    </row>
    <row r="16" s="1" customFormat="1" ht="12" customHeight="1">
      <c r="B16" s="22"/>
      <c r="C16" s="23"/>
      <c r="D16" s="30" t="s">
        <v>27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23</v>
      </c>
      <c r="AL16" s="23"/>
      <c r="AM16" s="23"/>
      <c r="AN16" s="27" t="s">
        <v>28</v>
      </c>
      <c r="AO16" s="23"/>
      <c r="AP16" s="23"/>
      <c r="AQ16" s="23"/>
      <c r="AR16" s="21"/>
      <c r="BS16" s="18" t="s">
        <v>4</v>
      </c>
    </row>
    <row r="17" s="1" customFormat="1" ht="18.48" customHeight="1">
      <c r="B17" s="22"/>
      <c r="C17" s="23"/>
      <c r="D17" s="23"/>
      <c r="E17" s="27" t="s">
        <v>29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25</v>
      </c>
      <c r="AL17" s="23"/>
      <c r="AM17" s="23"/>
      <c r="AN17" s="27" t="s">
        <v>1</v>
      </c>
      <c r="AO17" s="23"/>
      <c r="AP17" s="23"/>
      <c r="AQ17" s="23"/>
      <c r="AR17" s="21"/>
      <c r="BS17" s="18" t="s">
        <v>30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S18" s="18" t="s">
        <v>6</v>
      </c>
    </row>
    <row r="19" s="1" customFormat="1" ht="12" customHeight="1">
      <c r="B19" s="22"/>
      <c r="C19" s="23"/>
      <c r="D19" s="30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23</v>
      </c>
      <c r="AL19" s="23"/>
      <c r="AM19" s="23"/>
      <c r="AN19" s="27" t="s">
        <v>1</v>
      </c>
      <c r="AO19" s="23"/>
      <c r="AP19" s="23"/>
      <c r="AQ19" s="23"/>
      <c r="AR19" s="21"/>
      <c r="BS19" s="18" t="s">
        <v>6</v>
      </c>
    </row>
    <row r="20" s="1" customFormat="1" ht="18.48" customHeight="1">
      <c r="B20" s="22"/>
      <c r="C20" s="23"/>
      <c r="D20" s="23"/>
      <c r="E20" s="27" t="s">
        <v>24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25</v>
      </c>
      <c r="AL20" s="23"/>
      <c r="AM20" s="23"/>
      <c r="AN20" s="27" t="s">
        <v>1</v>
      </c>
      <c r="AO20" s="23"/>
      <c r="AP20" s="23"/>
      <c r="AQ20" s="23"/>
      <c r="AR20" s="21"/>
      <c r="BS20" s="18" t="s">
        <v>30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</row>
    <row r="22" s="1" customFormat="1" ht="12" customHeight="1">
      <c r="B22" s="22"/>
      <c r="C22" s="23"/>
      <c r="D22" s="30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</row>
    <row r="23" s="1" customFormat="1" ht="47.25" customHeight="1">
      <c r="B23" s="22"/>
      <c r="C23" s="23"/>
      <c r="D23" s="23"/>
      <c r="E23" s="31" t="s">
        <v>33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23"/>
      <c r="AP23" s="23"/>
      <c r="AQ23" s="23"/>
      <c r="AR23" s="21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</row>
    <row r="25" s="1" customFormat="1" ht="6.96" customHeight="1">
      <c r="B25" s="22"/>
      <c r="C25" s="23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3"/>
      <c r="AQ25" s="23"/>
      <c r="AR25" s="21"/>
    </row>
    <row r="26" s="2" customFormat="1" ht="25.92" customHeight="1">
      <c r="A26" s="33"/>
      <c r="B26" s="34"/>
      <c r="C26" s="35"/>
      <c r="D26" s="36" t="s">
        <v>34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106536427.58</v>
      </c>
      <c r="AL26" s="37"/>
      <c r="AM26" s="37"/>
      <c r="AN26" s="37"/>
      <c r="AO26" s="37"/>
      <c r="AP26" s="35"/>
      <c r="AQ26" s="35"/>
      <c r="AR26" s="39"/>
      <c r="BE26" s="33"/>
    </row>
    <row r="27" s="2" customFormat="1" ht="6.96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9"/>
      <c r="BE27" s="33"/>
    </row>
    <row r="28" s="2" customFormat="1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35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36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37</v>
      </c>
      <c r="AL28" s="40"/>
      <c r="AM28" s="40"/>
      <c r="AN28" s="40"/>
      <c r="AO28" s="40"/>
      <c r="AP28" s="35"/>
      <c r="AQ28" s="35"/>
      <c r="AR28" s="39"/>
      <c r="BE28" s="33"/>
    </row>
    <row r="29" s="3" customFormat="1" ht="14.4" customHeight="1">
      <c r="A29" s="3"/>
      <c r="B29" s="41"/>
      <c r="C29" s="42"/>
      <c r="D29" s="30" t="s">
        <v>38</v>
      </c>
      <c r="E29" s="42"/>
      <c r="F29" s="30" t="s">
        <v>39</v>
      </c>
      <c r="G29" s="42"/>
      <c r="H29" s="42"/>
      <c r="I29" s="42"/>
      <c r="J29" s="42"/>
      <c r="K29" s="42"/>
      <c r="L29" s="43">
        <v>0.20999999999999999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4">
        <f>ROUND(AZ94, 2)</f>
        <v>106536427.58</v>
      </c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4">
        <f>ROUND(AV94, 2)</f>
        <v>22372649.789999999</v>
      </c>
      <c r="AL29" s="42"/>
      <c r="AM29" s="42"/>
      <c r="AN29" s="42"/>
      <c r="AO29" s="42"/>
      <c r="AP29" s="42"/>
      <c r="AQ29" s="42"/>
      <c r="AR29" s="45"/>
      <c r="BE29" s="3"/>
    </row>
    <row r="30" s="3" customFormat="1" ht="14.4" customHeight="1">
      <c r="A30" s="3"/>
      <c r="B30" s="41"/>
      <c r="C30" s="42"/>
      <c r="D30" s="42"/>
      <c r="E30" s="42"/>
      <c r="F30" s="30" t="s">
        <v>40</v>
      </c>
      <c r="G30" s="42"/>
      <c r="H30" s="42"/>
      <c r="I30" s="42"/>
      <c r="J30" s="42"/>
      <c r="K30" s="42"/>
      <c r="L30" s="43">
        <v>0.12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4">
        <f>ROUND(BA94, 2)</f>
        <v>0</v>
      </c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4">
        <f>ROUND(AW94, 2)</f>
        <v>0</v>
      </c>
      <c r="AL30" s="42"/>
      <c r="AM30" s="42"/>
      <c r="AN30" s="42"/>
      <c r="AO30" s="42"/>
      <c r="AP30" s="42"/>
      <c r="AQ30" s="42"/>
      <c r="AR30" s="45"/>
      <c r="BE30" s="3"/>
    </row>
    <row r="31" hidden="1" s="3" customFormat="1" ht="14.4" customHeight="1">
      <c r="A31" s="3"/>
      <c r="B31" s="41"/>
      <c r="C31" s="42"/>
      <c r="D31" s="42"/>
      <c r="E31" s="42"/>
      <c r="F31" s="30" t="s">
        <v>41</v>
      </c>
      <c r="G31" s="42"/>
      <c r="H31" s="42"/>
      <c r="I31" s="42"/>
      <c r="J31" s="42"/>
      <c r="K31" s="42"/>
      <c r="L31" s="43">
        <v>0.20999999999999999</v>
      </c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4">
        <f>ROUND(BB94, 2)</f>
        <v>0</v>
      </c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4">
        <v>0</v>
      </c>
      <c r="AL31" s="42"/>
      <c r="AM31" s="42"/>
      <c r="AN31" s="42"/>
      <c r="AO31" s="42"/>
      <c r="AP31" s="42"/>
      <c r="AQ31" s="42"/>
      <c r="AR31" s="45"/>
      <c r="BE31" s="3"/>
    </row>
    <row r="32" hidden="1" s="3" customFormat="1" ht="14.4" customHeight="1">
      <c r="A32" s="3"/>
      <c r="B32" s="41"/>
      <c r="C32" s="42"/>
      <c r="D32" s="42"/>
      <c r="E32" s="42"/>
      <c r="F32" s="30" t="s">
        <v>42</v>
      </c>
      <c r="G32" s="42"/>
      <c r="H32" s="42"/>
      <c r="I32" s="42"/>
      <c r="J32" s="42"/>
      <c r="K32" s="42"/>
      <c r="L32" s="43">
        <v>0.12</v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4">
        <f>ROUND(BC94, 2)</f>
        <v>0</v>
      </c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4">
        <v>0</v>
      </c>
      <c r="AL32" s="42"/>
      <c r="AM32" s="42"/>
      <c r="AN32" s="42"/>
      <c r="AO32" s="42"/>
      <c r="AP32" s="42"/>
      <c r="AQ32" s="42"/>
      <c r="AR32" s="45"/>
      <c r="BE32" s="3"/>
    </row>
    <row r="33" hidden="1" s="3" customFormat="1" ht="14.4" customHeight="1">
      <c r="A33" s="3"/>
      <c r="B33" s="41"/>
      <c r="C33" s="42"/>
      <c r="D33" s="42"/>
      <c r="E33" s="42"/>
      <c r="F33" s="30" t="s">
        <v>43</v>
      </c>
      <c r="G33" s="42"/>
      <c r="H33" s="42"/>
      <c r="I33" s="42"/>
      <c r="J33" s="42"/>
      <c r="K33" s="42"/>
      <c r="L33" s="43">
        <v>0</v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4">
        <f>ROUND(BD94, 2)</f>
        <v>0</v>
      </c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4">
        <v>0</v>
      </c>
      <c r="AL33" s="42"/>
      <c r="AM33" s="42"/>
      <c r="AN33" s="42"/>
      <c r="AO33" s="42"/>
      <c r="AP33" s="42"/>
      <c r="AQ33" s="42"/>
      <c r="AR33" s="45"/>
      <c r="BE33" s="3"/>
    </row>
    <row r="34" s="2" customFormat="1" ht="6.96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9"/>
      <c r="BE34" s="33"/>
    </row>
    <row r="35" s="2" customFormat="1" ht="25.92" customHeight="1">
      <c r="A35" s="33"/>
      <c r="B35" s="34"/>
      <c r="C35" s="46"/>
      <c r="D35" s="47" t="s">
        <v>44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45</v>
      </c>
      <c r="U35" s="48"/>
      <c r="V35" s="48"/>
      <c r="W35" s="48"/>
      <c r="X35" s="50" t="s">
        <v>46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128909077.37000001</v>
      </c>
      <c r="AL35" s="48"/>
      <c r="AM35" s="48"/>
      <c r="AN35" s="48"/>
      <c r="AO35" s="52"/>
      <c r="AP35" s="46"/>
      <c r="AQ35" s="46"/>
      <c r="AR35" s="39"/>
      <c r="BE35" s="33"/>
    </row>
    <row r="36" s="2" customFormat="1" ht="6.96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9"/>
      <c r="BE36" s="33"/>
    </row>
    <row r="37" s="2" customFormat="1" ht="14.4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9"/>
      <c r="BE37" s="33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53"/>
      <c r="C49" s="54"/>
      <c r="D49" s="55" t="s">
        <v>47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48</v>
      </c>
      <c r="AI49" s="56"/>
      <c r="AJ49" s="56"/>
      <c r="AK49" s="56"/>
      <c r="AL49" s="56"/>
      <c r="AM49" s="56"/>
      <c r="AN49" s="56"/>
      <c r="AO49" s="56"/>
      <c r="AP49" s="54"/>
      <c r="AQ49" s="54"/>
      <c r="AR49" s="57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3"/>
      <c r="B60" s="34"/>
      <c r="C60" s="35"/>
      <c r="D60" s="58" t="s">
        <v>49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8" t="s">
        <v>50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8" t="s">
        <v>49</v>
      </c>
      <c r="AI60" s="37"/>
      <c r="AJ60" s="37"/>
      <c r="AK60" s="37"/>
      <c r="AL60" s="37"/>
      <c r="AM60" s="58" t="s">
        <v>50</v>
      </c>
      <c r="AN60" s="37"/>
      <c r="AO60" s="37"/>
      <c r="AP60" s="35"/>
      <c r="AQ60" s="35"/>
      <c r="AR60" s="39"/>
      <c r="BE60" s="33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3"/>
      <c r="B64" s="34"/>
      <c r="C64" s="35"/>
      <c r="D64" s="55" t="s">
        <v>51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5" t="s">
        <v>52</v>
      </c>
      <c r="AI64" s="59"/>
      <c r="AJ64" s="59"/>
      <c r="AK64" s="59"/>
      <c r="AL64" s="59"/>
      <c r="AM64" s="59"/>
      <c r="AN64" s="59"/>
      <c r="AO64" s="59"/>
      <c r="AP64" s="35"/>
      <c r="AQ64" s="35"/>
      <c r="AR64" s="39"/>
      <c r="BE64" s="33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3"/>
      <c r="B75" s="34"/>
      <c r="C75" s="35"/>
      <c r="D75" s="58" t="s">
        <v>49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8" t="s">
        <v>50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8" t="s">
        <v>49</v>
      </c>
      <c r="AI75" s="37"/>
      <c r="AJ75" s="37"/>
      <c r="AK75" s="37"/>
      <c r="AL75" s="37"/>
      <c r="AM75" s="58" t="s">
        <v>50</v>
      </c>
      <c r="AN75" s="37"/>
      <c r="AO75" s="37"/>
      <c r="AP75" s="35"/>
      <c r="AQ75" s="35"/>
      <c r="AR75" s="39"/>
      <c r="BE75" s="33"/>
    </row>
    <row r="76" s="2" customForma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9"/>
      <c r="BE76" s="33"/>
    </row>
    <row r="77" s="2" customFormat="1" ht="6.96" customHeight="1">
      <c r="A77" s="33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3"/>
    </row>
    <row r="81" s="2" customFormat="1" ht="6.96" customHeight="1">
      <c r="A81" s="33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3"/>
    </row>
    <row r="82" s="2" customFormat="1" ht="24.96" customHeight="1">
      <c r="A82" s="33"/>
      <c r="B82" s="34"/>
      <c r="C82" s="24" t="s">
        <v>53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9"/>
      <c r="BE82" s="33"/>
    </row>
    <row r="83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9"/>
      <c r="BE83" s="33"/>
    </row>
    <row r="84" s="4" customFormat="1" ht="12" customHeight="1">
      <c r="A84" s="4"/>
      <c r="B84" s="64"/>
      <c r="C84" s="30" t="s">
        <v>12</v>
      </c>
      <c r="D84" s="65"/>
      <c r="E84" s="65"/>
      <c r="F84" s="65"/>
      <c r="G84" s="65"/>
      <c r="H84" s="65"/>
      <c r="I84" s="65"/>
      <c r="J84" s="65"/>
      <c r="K84" s="65"/>
      <c r="L84" s="65" t="str">
        <f>K5</f>
        <v>241129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6"/>
      <c r="BE84" s="4"/>
    </row>
    <row r="85" s="5" customFormat="1" ht="36.96" customHeight="1">
      <c r="A85" s="5"/>
      <c r="B85" s="67"/>
      <c r="C85" s="68" t="s">
        <v>14</v>
      </c>
      <c r="D85" s="69"/>
      <c r="E85" s="69"/>
      <c r="F85" s="69"/>
      <c r="G85" s="69"/>
      <c r="H85" s="69"/>
      <c r="I85" s="69"/>
      <c r="J85" s="69"/>
      <c r="K85" s="69"/>
      <c r="L85" s="70" t="str">
        <f>K6</f>
        <v>Cheb - Onkologie a zubní klinika rev.11.02.2025</v>
      </c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1"/>
      <c r="BE85" s="5"/>
    </row>
    <row r="86" s="2" customFormat="1" ht="6.96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9"/>
      <c r="BE86" s="33"/>
    </row>
    <row r="87" s="2" customFormat="1" ht="12" customHeight="1">
      <c r="A87" s="33"/>
      <c r="B87" s="34"/>
      <c r="C87" s="30" t="s">
        <v>18</v>
      </c>
      <c r="D87" s="35"/>
      <c r="E87" s="35"/>
      <c r="F87" s="35"/>
      <c r="G87" s="35"/>
      <c r="H87" s="35"/>
      <c r="I87" s="35"/>
      <c r="J87" s="35"/>
      <c r="K87" s="35"/>
      <c r="L87" s="72" t="str">
        <f>IF(K8="","",K8)</f>
        <v>Cheb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0" t="s">
        <v>20</v>
      </c>
      <c r="AJ87" s="35"/>
      <c r="AK87" s="35"/>
      <c r="AL87" s="35"/>
      <c r="AM87" s="73" t="str">
        <f>IF(AN8= "","",AN8)</f>
        <v>10. 12. 2024</v>
      </c>
      <c r="AN87" s="73"/>
      <c r="AO87" s="35"/>
      <c r="AP87" s="35"/>
      <c r="AQ87" s="35"/>
      <c r="AR87" s="39"/>
      <c r="BE87" s="33"/>
    </row>
    <row r="88" s="2" customFormat="1" ht="6.96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9"/>
      <c r="BE88" s="33"/>
    </row>
    <row r="89" s="2" customFormat="1" ht="15.15" customHeight="1">
      <c r="A89" s="33"/>
      <c r="B89" s="34"/>
      <c r="C89" s="30" t="s">
        <v>22</v>
      </c>
      <c r="D89" s="35"/>
      <c r="E89" s="35"/>
      <c r="F89" s="35"/>
      <c r="G89" s="35"/>
      <c r="H89" s="35"/>
      <c r="I89" s="35"/>
      <c r="J89" s="35"/>
      <c r="K89" s="35"/>
      <c r="L89" s="65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0" t="s">
        <v>27</v>
      </c>
      <c r="AJ89" s="35"/>
      <c r="AK89" s="35"/>
      <c r="AL89" s="35"/>
      <c r="AM89" s="74" t="str">
        <f>IF(E17="","",E17)</f>
        <v>M Projekt Cheb</v>
      </c>
      <c r="AN89" s="65"/>
      <c r="AO89" s="65"/>
      <c r="AP89" s="65"/>
      <c r="AQ89" s="35"/>
      <c r="AR89" s="39"/>
      <c r="AS89" s="75" t="s">
        <v>54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  <c r="BE89" s="33"/>
    </row>
    <row r="90" s="2" customFormat="1" ht="15.15" customHeight="1">
      <c r="A90" s="33"/>
      <c r="B90" s="34"/>
      <c r="C90" s="30" t="s">
        <v>26</v>
      </c>
      <c r="D90" s="35"/>
      <c r="E90" s="35"/>
      <c r="F90" s="35"/>
      <c r="G90" s="35"/>
      <c r="H90" s="35"/>
      <c r="I90" s="35"/>
      <c r="J90" s="35"/>
      <c r="K90" s="35"/>
      <c r="L90" s="65" t="str">
        <f>IF(E14="","",E14)</f>
        <v xml:space="preserve"> </v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0" t="s">
        <v>31</v>
      </c>
      <c r="AJ90" s="35"/>
      <c r="AK90" s="35"/>
      <c r="AL90" s="35"/>
      <c r="AM90" s="74" t="str">
        <f>IF(E20="","",E20)</f>
        <v xml:space="preserve"> </v>
      </c>
      <c r="AN90" s="65"/>
      <c r="AO90" s="65"/>
      <c r="AP90" s="65"/>
      <c r="AQ90" s="35"/>
      <c r="AR90" s="39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  <c r="BE90" s="33"/>
    </row>
    <row r="91" s="2" customFormat="1" ht="10.8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9"/>
      <c r="AS91" s="83"/>
      <c r="AT91" s="84"/>
      <c r="AU91" s="85"/>
      <c r="AV91" s="85"/>
      <c r="AW91" s="85"/>
      <c r="AX91" s="85"/>
      <c r="AY91" s="85"/>
      <c r="AZ91" s="85"/>
      <c r="BA91" s="85"/>
      <c r="BB91" s="85"/>
      <c r="BC91" s="85"/>
      <c r="BD91" s="86"/>
      <c r="BE91" s="33"/>
    </row>
    <row r="92" s="2" customFormat="1" ht="29.28" customHeight="1">
      <c r="A92" s="33"/>
      <c r="B92" s="34"/>
      <c r="C92" s="87" t="s">
        <v>55</v>
      </c>
      <c r="D92" s="88"/>
      <c r="E92" s="88"/>
      <c r="F92" s="88"/>
      <c r="G92" s="88"/>
      <c r="H92" s="89"/>
      <c r="I92" s="90" t="s">
        <v>56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1" t="s">
        <v>57</v>
      </c>
      <c r="AH92" s="88"/>
      <c r="AI92" s="88"/>
      <c r="AJ92" s="88"/>
      <c r="AK92" s="88"/>
      <c r="AL92" s="88"/>
      <c r="AM92" s="88"/>
      <c r="AN92" s="90" t="s">
        <v>58</v>
      </c>
      <c r="AO92" s="88"/>
      <c r="AP92" s="92"/>
      <c r="AQ92" s="93" t="s">
        <v>59</v>
      </c>
      <c r="AR92" s="39"/>
      <c r="AS92" s="94" t="s">
        <v>60</v>
      </c>
      <c r="AT92" s="95" t="s">
        <v>61</v>
      </c>
      <c r="AU92" s="95" t="s">
        <v>62</v>
      </c>
      <c r="AV92" s="95" t="s">
        <v>63</v>
      </c>
      <c r="AW92" s="95" t="s">
        <v>64</v>
      </c>
      <c r="AX92" s="95" t="s">
        <v>65</v>
      </c>
      <c r="AY92" s="95" t="s">
        <v>66</v>
      </c>
      <c r="AZ92" s="95" t="s">
        <v>67</v>
      </c>
      <c r="BA92" s="95" t="s">
        <v>68</v>
      </c>
      <c r="BB92" s="95" t="s">
        <v>69</v>
      </c>
      <c r="BC92" s="95" t="s">
        <v>70</v>
      </c>
      <c r="BD92" s="96" t="s">
        <v>71</v>
      </c>
      <c r="BE92" s="33"/>
    </row>
    <row r="93" s="2" customFormat="1" ht="10.8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9"/>
      <c r="AS93" s="97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9"/>
      <c r="BE93" s="33"/>
    </row>
    <row r="94" s="6" customFormat="1" ht="32.4" customHeight="1">
      <c r="A94" s="6"/>
      <c r="B94" s="100"/>
      <c r="C94" s="101" t="s">
        <v>72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>
        <f>ROUND(AG95+AG123,2)</f>
        <v>106536427.58</v>
      </c>
      <c r="AH94" s="103"/>
      <c r="AI94" s="103"/>
      <c r="AJ94" s="103"/>
      <c r="AK94" s="103"/>
      <c r="AL94" s="103"/>
      <c r="AM94" s="103"/>
      <c r="AN94" s="104">
        <f>SUM(AG94,AT94)</f>
        <v>128909077.37000001</v>
      </c>
      <c r="AO94" s="104"/>
      <c r="AP94" s="104"/>
      <c r="AQ94" s="105" t="s">
        <v>1</v>
      </c>
      <c r="AR94" s="106"/>
      <c r="AS94" s="107">
        <f>ROUND(AS95+AS123,2)</f>
        <v>0</v>
      </c>
      <c r="AT94" s="108">
        <f>ROUND(SUM(AV94:AW94),2)</f>
        <v>22372649.789999999</v>
      </c>
      <c r="AU94" s="109">
        <f>ROUND(AU95+AU123,5)</f>
        <v>29040.751189999999</v>
      </c>
      <c r="AV94" s="108">
        <f>ROUND(AZ94*L29,2)</f>
        <v>22372649.789999999</v>
      </c>
      <c r="AW94" s="108">
        <f>ROUND(BA94*L30,2)</f>
        <v>0</v>
      </c>
      <c r="AX94" s="108">
        <f>ROUND(BB94*L29,2)</f>
        <v>0</v>
      </c>
      <c r="AY94" s="108">
        <f>ROUND(BC94*L30,2)</f>
        <v>0</v>
      </c>
      <c r="AZ94" s="108">
        <f>ROUND(AZ95+AZ123,2)</f>
        <v>106536427.58</v>
      </c>
      <c r="BA94" s="108">
        <f>ROUND(BA95+BA123,2)</f>
        <v>0</v>
      </c>
      <c r="BB94" s="108">
        <f>ROUND(BB95+BB123,2)</f>
        <v>0</v>
      </c>
      <c r="BC94" s="108">
        <f>ROUND(BC95+BC123,2)</f>
        <v>0</v>
      </c>
      <c r="BD94" s="110">
        <f>ROUND(BD95+BD123,2)</f>
        <v>0</v>
      </c>
      <c r="BE94" s="6"/>
      <c r="BS94" s="111" t="s">
        <v>73</v>
      </c>
      <c r="BT94" s="111" t="s">
        <v>74</v>
      </c>
      <c r="BU94" s="112" t="s">
        <v>75</v>
      </c>
      <c r="BV94" s="111" t="s">
        <v>76</v>
      </c>
      <c r="BW94" s="111" t="s">
        <v>5</v>
      </c>
      <c r="BX94" s="111" t="s">
        <v>77</v>
      </c>
      <c r="CL94" s="111" t="s">
        <v>1</v>
      </c>
    </row>
    <row r="95" s="7" customFormat="1" ht="24.75" customHeight="1">
      <c r="A95" s="7"/>
      <c r="B95" s="113"/>
      <c r="C95" s="114"/>
      <c r="D95" s="115" t="s">
        <v>78</v>
      </c>
      <c r="E95" s="115"/>
      <c r="F95" s="115"/>
      <c r="G95" s="115"/>
      <c r="H95" s="115"/>
      <c r="I95" s="116"/>
      <c r="J95" s="115" t="s">
        <v>79</v>
      </c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7">
        <f>ROUND(AG96+AG99+AG119+AG121+AG122,2)</f>
        <v>57637809.600000001</v>
      </c>
      <c r="AH95" s="116"/>
      <c r="AI95" s="116"/>
      <c r="AJ95" s="116"/>
      <c r="AK95" s="116"/>
      <c r="AL95" s="116"/>
      <c r="AM95" s="116"/>
      <c r="AN95" s="118">
        <f>SUM(AG95,AT95)</f>
        <v>69741749.620000005</v>
      </c>
      <c r="AO95" s="116"/>
      <c r="AP95" s="116"/>
      <c r="AQ95" s="119" t="s">
        <v>80</v>
      </c>
      <c r="AR95" s="120"/>
      <c r="AS95" s="121">
        <f>ROUND(AS96+AS99+AS119+AS121+AS122,2)</f>
        <v>0</v>
      </c>
      <c r="AT95" s="122">
        <f>ROUND(SUM(AV95:AW95),2)</f>
        <v>12103940.02</v>
      </c>
      <c r="AU95" s="123">
        <f>ROUND(AU96+AU99+AU119+AU121+AU122,5)</f>
        <v>16140.766680000001</v>
      </c>
      <c r="AV95" s="122">
        <f>ROUND(AZ95*L29,2)</f>
        <v>12103940.02</v>
      </c>
      <c r="AW95" s="122">
        <f>ROUND(BA95*L30,2)</f>
        <v>0</v>
      </c>
      <c r="AX95" s="122">
        <f>ROUND(BB95*L29,2)</f>
        <v>0</v>
      </c>
      <c r="AY95" s="122">
        <f>ROUND(BC95*L30,2)</f>
        <v>0</v>
      </c>
      <c r="AZ95" s="122">
        <f>ROUND(AZ96+AZ99+AZ119+AZ121+AZ122,2)</f>
        <v>57637809.600000001</v>
      </c>
      <c r="BA95" s="122">
        <f>ROUND(BA96+BA99+BA119+BA121+BA122,2)</f>
        <v>0</v>
      </c>
      <c r="BB95" s="122">
        <f>ROUND(BB96+BB99+BB119+BB121+BB122,2)</f>
        <v>0</v>
      </c>
      <c r="BC95" s="122">
        <f>ROUND(BC96+BC99+BC119+BC121+BC122,2)</f>
        <v>0</v>
      </c>
      <c r="BD95" s="124">
        <f>ROUND(BD96+BD99+BD119+BD121+BD122,2)</f>
        <v>0</v>
      </c>
      <c r="BE95" s="7"/>
      <c r="BS95" s="125" t="s">
        <v>73</v>
      </c>
      <c r="BT95" s="125" t="s">
        <v>81</v>
      </c>
      <c r="BU95" s="125" t="s">
        <v>75</v>
      </c>
      <c r="BV95" s="125" t="s">
        <v>76</v>
      </c>
      <c r="BW95" s="125" t="s">
        <v>82</v>
      </c>
      <c r="BX95" s="125" t="s">
        <v>5</v>
      </c>
      <c r="CL95" s="125" t="s">
        <v>1</v>
      </c>
      <c r="CM95" s="125" t="s">
        <v>83</v>
      </c>
    </row>
    <row r="96" s="4" customFormat="1" ht="16.5" customHeight="1">
      <c r="A96" s="4"/>
      <c r="B96" s="64"/>
      <c r="C96" s="126"/>
      <c r="D96" s="126"/>
      <c r="E96" s="127" t="s">
        <v>84</v>
      </c>
      <c r="F96" s="127"/>
      <c r="G96" s="127"/>
      <c r="H96" s="127"/>
      <c r="I96" s="127"/>
      <c r="J96" s="126"/>
      <c r="K96" s="127" t="s">
        <v>85</v>
      </c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8">
        <f>ROUND(SUM(AG97:AG98),2)</f>
        <v>25358489.98</v>
      </c>
      <c r="AH96" s="126"/>
      <c r="AI96" s="126"/>
      <c r="AJ96" s="126"/>
      <c r="AK96" s="126"/>
      <c r="AL96" s="126"/>
      <c r="AM96" s="126"/>
      <c r="AN96" s="129">
        <f>SUM(AG96,AT96)</f>
        <v>30683772.880000003</v>
      </c>
      <c r="AO96" s="126"/>
      <c r="AP96" s="126"/>
      <c r="AQ96" s="130" t="s">
        <v>86</v>
      </c>
      <c r="AR96" s="66"/>
      <c r="AS96" s="131">
        <f>ROUND(SUM(AS97:AS98),2)</f>
        <v>0</v>
      </c>
      <c r="AT96" s="132">
        <f>ROUND(SUM(AV96:AW96),2)</f>
        <v>5325282.9000000004</v>
      </c>
      <c r="AU96" s="133">
        <f>ROUND(SUM(AU97:AU98),5)</f>
        <v>14733.87449</v>
      </c>
      <c r="AV96" s="132">
        <f>ROUND(AZ96*L29,2)</f>
        <v>5325282.9000000004</v>
      </c>
      <c r="AW96" s="132">
        <f>ROUND(BA96*L30,2)</f>
        <v>0</v>
      </c>
      <c r="AX96" s="132">
        <f>ROUND(BB96*L29,2)</f>
        <v>0</v>
      </c>
      <c r="AY96" s="132">
        <f>ROUND(BC96*L30,2)</f>
        <v>0</v>
      </c>
      <c r="AZ96" s="132">
        <f>ROUND(SUM(AZ97:AZ98),2)</f>
        <v>25358489.98</v>
      </c>
      <c r="BA96" s="132">
        <f>ROUND(SUM(BA97:BA98),2)</f>
        <v>0</v>
      </c>
      <c r="BB96" s="132">
        <f>ROUND(SUM(BB97:BB98),2)</f>
        <v>0</v>
      </c>
      <c r="BC96" s="132">
        <f>ROUND(SUM(BC97:BC98),2)</f>
        <v>0</v>
      </c>
      <c r="BD96" s="134">
        <f>ROUND(SUM(BD97:BD98),2)</f>
        <v>0</v>
      </c>
      <c r="BE96" s="4"/>
      <c r="BS96" s="135" t="s">
        <v>73</v>
      </c>
      <c r="BT96" s="135" t="s">
        <v>83</v>
      </c>
      <c r="BU96" s="135" t="s">
        <v>75</v>
      </c>
      <c r="BV96" s="135" t="s">
        <v>76</v>
      </c>
      <c r="BW96" s="135" t="s">
        <v>87</v>
      </c>
      <c r="BX96" s="135" t="s">
        <v>82</v>
      </c>
      <c r="CL96" s="135" t="s">
        <v>1</v>
      </c>
    </row>
    <row r="97" s="4" customFormat="1" ht="16.5" customHeight="1">
      <c r="A97" s="136" t="s">
        <v>88</v>
      </c>
      <c r="B97" s="64"/>
      <c r="C97" s="126"/>
      <c r="D97" s="126"/>
      <c r="E97" s="126"/>
      <c r="F97" s="127" t="s">
        <v>89</v>
      </c>
      <c r="G97" s="127"/>
      <c r="H97" s="127"/>
      <c r="I97" s="127"/>
      <c r="J97" s="127"/>
      <c r="K97" s="126"/>
      <c r="L97" s="127" t="s">
        <v>90</v>
      </c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9">
        <f>'I.1.1a - Bourací práce'!J34</f>
        <v>3690103.4500000002</v>
      </c>
      <c r="AH97" s="126"/>
      <c r="AI97" s="126"/>
      <c r="AJ97" s="126"/>
      <c r="AK97" s="126"/>
      <c r="AL97" s="126"/>
      <c r="AM97" s="126"/>
      <c r="AN97" s="129">
        <f>SUM(AG97,AT97)</f>
        <v>4465025.1699999999</v>
      </c>
      <c r="AO97" s="126"/>
      <c r="AP97" s="126"/>
      <c r="AQ97" s="130" t="s">
        <v>86</v>
      </c>
      <c r="AR97" s="66"/>
      <c r="AS97" s="131">
        <v>0</v>
      </c>
      <c r="AT97" s="132">
        <f>ROUND(SUM(AV97:AW97),2)</f>
        <v>774921.71999999997</v>
      </c>
      <c r="AU97" s="133">
        <f>'I.1.1a - Bourací práce'!P144</f>
        <v>4934.5776529999994</v>
      </c>
      <c r="AV97" s="132">
        <f>'I.1.1a - Bourací práce'!J37</f>
        <v>774921.71999999997</v>
      </c>
      <c r="AW97" s="132">
        <f>'I.1.1a - Bourací práce'!J38</f>
        <v>0</v>
      </c>
      <c r="AX97" s="132">
        <f>'I.1.1a - Bourací práce'!J39</f>
        <v>0</v>
      </c>
      <c r="AY97" s="132">
        <f>'I.1.1a - Bourací práce'!J40</f>
        <v>0</v>
      </c>
      <c r="AZ97" s="132">
        <f>'I.1.1a - Bourací práce'!F37</f>
        <v>3690103.4500000002</v>
      </c>
      <c r="BA97" s="132">
        <f>'I.1.1a - Bourací práce'!F38</f>
        <v>0</v>
      </c>
      <c r="BB97" s="132">
        <f>'I.1.1a - Bourací práce'!F39</f>
        <v>0</v>
      </c>
      <c r="BC97" s="132">
        <f>'I.1.1a - Bourací práce'!F40</f>
        <v>0</v>
      </c>
      <c r="BD97" s="134">
        <f>'I.1.1a - Bourací práce'!F41</f>
        <v>0</v>
      </c>
      <c r="BE97" s="4"/>
      <c r="BT97" s="135" t="s">
        <v>91</v>
      </c>
      <c r="BV97" s="135" t="s">
        <v>76</v>
      </c>
      <c r="BW97" s="135" t="s">
        <v>92</v>
      </c>
      <c r="BX97" s="135" t="s">
        <v>87</v>
      </c>
      <c r="CL97" s="135" t="s">
        <v>1</v>
      </c>
    </row>
    <row r="98" s="4" customFormat="1" ht="16.5" customHeight="1">
      <c r="A98" s="136" t="s">
        <v>88</v>
      </c>
      <c r="B98" s="64"/>
      <c r="C98" s="126"/>
      <c r="D98" s="126"/>
      <c r="E98" s="126"/>
      <c r="F98" s="127" t="s">
        <v>93</v>
      </c>
      <c r="G98" s="127"/>
      <c r="H98" s="127"/>
      <c r="I98" s="127"/>
      <c r="J98" s="127"/>
      <c r="K98" s="126"/>
      <c r="L98" s="127" t="s">
        <v>94</v>
      </c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9">
        <f>'I.1.1b - Nové práce'!J34</f>
        <v>21668386.530000001</v>
      </c>
      <c r="AH98" s="126"/>
      <c r="AI98" s="126"/>
      <c r="AJ98" s="126"/>
      <c r="AK98" s="126"/>
      <c r="AL98" s="126"/>
      <c r="AM98" s="126"/>
      <c r="AN98" s="129">
        <f>SUM(AG98,AT98)</f>
        <v>26218747.700000003</v>
      </c>
      <c r="AO98" s="126"/>
      <c r="AP98" s="126"/>
      <c r="AQ98" s="130" t="s">
        <v>86</v>
      </c>
      <c r="AR98" s="66"/>
      <c r="AS98" s="131">
        <v>0</v>
      </c>
      <c r="AT98" s="132">
        <f>ROUND(SUM(AV98:AW98),2)</f>
        <v>4550361.1699999999</v>
      </c>
      <c r="AU98" s="133">
        <f>'I.1.1b - Nové práce'!P141</f>
        <v>9799.2968399999991</v>
      </c>
      <c r="AV98" s="132">
        <f>'I.1.1b - Nové práce'!J37</f>
        <v>4550361.1699999999</v>
      </c>
      <c r="AW98" s="132">
        <f>'I.1.1b - Nové práce'!J38</f>
        <v>0</v>
      </c>
      <c r="AX98" s="132">
        <f>'I.1.1b - Nové práce'!J39</f>
        <v>0</v>
      </c>
      <c r="AY98" s="132">
        <f>'I.1.1b - Nové práce'!J40</f>
        <v>0</v>
      </c>
      <c r="AZ98" s="132">
        <f>'I.1.1b - Nové práce'!F37</f>
        <v>21668386.530000001</v>
      </c>
      <c r="BA98" s="132">
        <f>'I.1.1b - Nové práce'!F38</f>
        <v>0</v>
      </c>
      <c r="BB98" s="132">
        <f>'I.1.1b - Nové práce'!F39</f>
        <v>0</v>
      </c>
      <c r="BC98" s="132">
        <f>'I.1.1b - Nové práce'!F40</f>
        <v>0</v>
      </c>
      <c r="BD98" s="134">
        <f>'I.1.1b - Nové práce'!F41</f>
        <v>0</v>
      </c>
      <c r="BE98" s="4"/>
      <c r="BT98" s="135" t="s">
        <v>91</v>
      </c>
      <c r="BV98" s="135" t="s">
        <v>76</v>
      </c>
      <c r="BW98" s="135" t="s">
        <v>95</v>
      </c>
      <c r="BX98" s="135" t="s">
        <v>87</v>
      </c>
      <c r="CL98" s="135" t="s">
        <v>1</v>
      </c>
    </row>
    <row r="99" s="4" customFormat="1" ht="16.5" customHeight="1">
      <c r="A99" s="4"/>
      <c r="B99" s="64"/>
      <c r="C99" s="126"/>
      <c r="D99" s="126"/>
      <c r="E99" s="127" t="s">
        <v>96</v>
      </c>
      <c r="F99" s="127"/>
      <c r="G99" s="127"/>
      <c r="H99" s="127"/>
      <c r="I99" s="127"/>
      <c r="J99" s="126"/>
      <c r="K99" s="127" t="s">
        <v>97</v>
      </c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8">
        <f>ROUND(AG100+SUM(AG101:AG104)+AG115+AG118,2)</f>
        <v>29660352.07</v>
      </c>
      <c r="AH99" s="126"/>
      <c r="AI99" s="126"/>
      <c r="AJ99" s="126"/>
      <c r="AK99" s="126"/>
      <c r="AL99" s="126"/>
      <c r="AM99" s="126"/>
      <c r="AN99" s="129">
        <f>SUM(AG99,AT99)</f>
        <v>35889026</v>
      </c>
      <c r="AO99" s="126"/>
      <c r="AP99" s="126"/>
      <c r="AQ99" s="130" t="s">
        <v>86</v>
      </c>
      <c r="AR99" s="66"/>
      <c r="AS99" s="131">
        <f>ROUND(AS100+SUM(AS101:AS104)+AS115+AS118,2)</f>
        <v>0</v>
      </c>
      <c r="AT99" s="132">
        <f>ROUND(SUM(AV99:AW99),2)</f>
        <v>6228673.9299999997</v>
      </c>
      <c r="AU99" s="133">
        <f>ROUND(AU100+SUM(AU101:AU104)+AU115+AU118,5)</f>
        <v>17.579000000000001</v>
      </c>
      <c r="AV99" s="132">
        <f>ROUND(AZ99*L29,2)</f>
        <v>6228673.9299999997</v>
      </c>
      <c r="AW99" s="132">
        <f>ROUND(BA99*L30,2)</f>
        <v>0</v>
      </c>
      <c r="AX99" s="132">
        <f>ROUND(BB99*L29,2)</f>
        <v>0</v>
      </c>
      <c r="AY99" s="132">
        <f>ROUND(BC99*L30,2)</f>
        <v>0</v>
      </c>
      <c r="AZ99" s="132">
        <f>ROUND(AZ100+SUM(AZ101:AZ104)+AZ115+AZ118,2)</f>
        <v>29660352.07</v>
      </c>
      <c r="BA99" s="132">
        <f>ROUND(BA100+SUM(BA101:BA104)+BA115+BA118,2)</f>
        <v>0</v>
      </c>
      <c r="BB99" s="132">
        <f>ROUND(BB100+SUM(BB101:BB104)+BB115+BB118,2)</f>
        <v>0</v>
      </c>
      <c r="BC99" s="132">
        <f>ROUND(BC100+SUM(BC101:BC104)+BC115+BC118,2)</f>
        <v>0</v>
      </c>
      <c r="BD99" s="134">
        <f>ROUND(BD100+SUM(BD101:BD104)+BD115+BD118,2)</f>
        <v>0</v>
      </c>
      <c r="BE99" s="4"/>
      <c r="BS99" s="135" t="s">
        <v>73</v>
      </c>
      <c r="BT99" s="135" t="s">
        <v>83</v>
      </c>
      <c r="BU99" s="135" t="s">
        <v>75</v>
      </c>
      <c r="BV99" s="135" t="s">
        <v>76</v>
      </c>
      <c r="BW99" s="135" t="s">
        <v>98</v>
      </c>
      <c r="BX99" s="135" t="s">
        <v>82</v>
      </c>
      <c r="CL99" s="135" t="s">
        <v>1</v>
      </c>
    </row>
    <row r="100" s="4" customFormat="1" ht="16.5" customHeight="1">
      <c r="A100" s="136" t="s">
        <v>88</v>
      </c>
      <c r="B100" s="64"/>
      <c r="C100" s="126"/>
      <c r="D100" s="126"/>
      <c r="E100" s="126"/>
      <c r="F100" s="127" t="s">
        <v>99</v>
      </c>
      <c r="G100" s="127"/>
      <c r="H100" s="127"/>
      <c r="I100" s="127"/>
      <c r="J100" s="127"/>
      <c r="K100" s="126"/>
      <c r="L100" s="127" t="s">
        <v>100</v>
      </c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9">
        <f>'I.1.2.2 - Zdravotně techn...'!J34</f>
        <v>2829225.54</v>
      </c>
      <c r="AH100" s="126"/>
      <c r="AI100" s="126"/>
      <c r="AJ100" s="126"/>
      <c r="AK100" s="126"/>
      <c r="AL100" s="126"/>
      <c r="AM100" s="126"/>
      <c r="AN100" s="129">
        <f>SUM(AG100,AT100)</f>
        <v>3423362.8999999999</v>
      </c>
      <c r="AO100" s="126"/>
      <c r="AP100" s="126"/>
      <c r="AQ100" s="130" t="s">
        <v>86</v>
      </c>
      <c r="AR100" s="66"/>
      <c r="AS100" s="131">
        <v>0</v>
      </c>
      <c r="AT100" s="132">
        <f>ROUND(SUM(AV100:AW100),2)</f>
        <v>594137.35999999999</v>
      </c>
      <c r="AU100" s="133">
        <f>'I.1.2.2 - Zdravotně techn...'!P128</f>
        <v>17.579000000000001</v>
      </c>
      <c r="AV100" s="132">
        <f>'I.1.2.2 - Zdravotně techn...'!J37</f>
        <v>594137.35999999999</v>
      </c>
      <c r="AW100" s="132">
        <f>'I.1.2.2 - Zdravotně techn...'!J38</f>
        <v>0</v>
      </c>
      <c r="AX100" s="132">
        <f>'I.1.2.2 - Zdravotně techn...'!J39</f>
        <v>0</v>
      </c>
      <c r="AY100" s="132">
        <f>'I.1.2.2 - Zdravotně techn...'!J40</f>
        <v>0</v>
      </c>
      <c r="AZ100" s="132">
        <f>'I.1.2.2 - Zdravotně techn...'!F37</f>
        <v>2829225.54</v>
      </c>
      <c r="BA100" s="132">
        <f>'I.1.2.2 - Zdravotně techn...'!F38</f>
        <v>0</v>
      </c>
      <c r="BB100" s="132">
        <f>'I.1.2.2 - Zdravotně techn...'!F39</f>
        <v>0</v>
      </c>
      <c r="BC100" s="132">
        <f>'I.1.2.2 - Zdravotně techn...'!F40</f>
        <v>0</v>
      </c>
      <c r="BD100" s="134">
        <f>'I.1.2.2 - Zdravotně techn...'!F41</f>
        <v>0</v>
      </c>
      <c r="BE100" s="4"/>
      <c r="BT100" s="135" t="s">
        <v>91</v>
      </c>
      <c r="BV100" s="135" t="s">
        <v>76</v>
      </c>
      <c r="BW100" s="135" t="s">
        <v>101</v>
      </c>
      <c r="BX100" s="135" t="s">
        <v>98</v>
      </c>
      <c r="CL100" s="135" t="s">
        <v>1</v>
      </c>
    </row>
    <row r="101" s="4" customFormat="1" ht="16.5" customHeight="1">
      <c r="A101" s="136" t="s">
        <v>88</v>
      </c>
      <c r="B101" s="64"/>
      <c r="C101" s="126"/>
      <c r="D101" s="126"/>
      <c r="E101" s="126"/>
      <c r="F101" s="127" t="s">
        <v>102</v>
      </c>
      <c r="G101" s="127"/>
      <c r="H101" s="127"/>
      <c r="I101" s="127"/>
      <c r="J101" s="127"/>
      <c r="K101" s="126"/>
      <c r="L101" s="127" t="s">
        <v>103</v>
      </c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9">
        <f>'I.1.2.4a - Vytápění'!J34</f>
        <v>2650344</v>
      </c>
      <c r="AH101" s="126"/>
      <c r="AI101" s="126"/>
      <c r="AJ101" s="126"/>
      <c r="AK101" s="126"/>
      <c r="AL101" s="126"/>
      <c r="AM101" s="126"/>
      <c r="AN101" s="129">
        <f>SUM(AG101,AT101)</f>
        <v>3206916.2400000002</v>
      </c>
      <c r="AO101" s="126"/>
      <c r="AP101" s="126"/>
      <c r="AQ101" s="130" t="s">
        <v>86</v>
      </c>
      <c r="AR101" s="66"/>
      <c r="AS101" s="131">
        <v>0</v>
      </c>
      <c r="AT101" s="132">
        <f>ROUND(SUM(AV101:AW101),2)</f>
        <v>556572.23999999999</v>
      </c>
      <c r="AU101" s="133">
        <f>'I.1.2.4a - Vytápění'!P125</f>
        <v>0</v>
      </c>
      <c r="AV101" s="132">
        <f>'I.1.2.4a - Vytápění'!J37</f>
        <v>556572.23999999999</v>
      </c>
      <c r="AW101" s="132">
        <f>'I.1.2.4a - Vytápění'!J38</f>
        <v>0</v>
      </c>
      <c r="AX101" s="132">
        <f>'I.1.2.4a - Vytápění'!J39</f>
        <v>0</v>
      </c>
      <c r="AY101" s="132">
        <f>'I.1.2.4a - Vytápění'!J40</f>
        <v>0</v>
      </c>
      <c r="AZ101" s="132">
        <f>'I.1.2.4a - Vytápění'!F37</f>
        <v>2650344</v>
      </c>
      <c r="BA101" s="132">
        <f>'I.1.2.4a - Vytápění'!F38</f>
        <v>0</v>
      </c>
      <c r="BB101" s="132">
        <f>'I.1.2.4a - Vytápění'!F39</f>
        <v>0</v>
      </c>
      <c r="BC101" s="132">
        <f>'I.1.2.4a - Vytápění'!F40</f>
        <v>0</v>
      </c>
      <c r="BD101" s="134">
        <f>'I.1.2.4a - Vytápění'!F41</f>
        <v>0</v>
      </c>
      <c r="BE101" s="4"/>
      <c r="BT101" s="135" t="s">
        <v>91</v>
      </c>
      <c r="BV101" s="135" t="s">
        <v>76</v>
      </c>
      <c r="BW101" s="135" t="s">
        <v>104</v>
      </c>
      <c r="BX101" s="135" t="s">
        <v>98</v>
      </c>
      <c r="CL101" s="135" t="s">
        <v>1</v>
      </c>
    </row>
    <row r="102" s="4" customFormat="1" ht="16.5" customHeight="1">
      <c r="A102" s="136" t="s">
        <v>88</v>
      </c>
      <c r="B102" s="64"/>
      <c r="C102" s="126"/>
      <c r="D102" s="126"/>
      <c r="E102" s="126"/>
      <c r="F102" s="127" t="s">
        <v>105</v>
      </c>
      <c r="G102" s="127"/>
      <c r="H102" s="127"/>
      <c r="I102" s="127"/>
      <c r="J102" s="127"/>
      <c r="K102" s="126"/>
      <c r="L102" s="127" t="s">
        <v>106</v>
      </c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9">
        <f>'I.1.2.4b - Vzduchotechnika'!J34</f>
        <v>8522933</v>
      </c>
      <c r="AH102" s="126"/>
      <c r="AI102" s="126"/>
      <c r="AJ102" s="126"/>
      <c r="AK102" s="126"/>
      <c r="AL102" s="126"/>
      <c r="AM102" s="126"/>
      <c r="AN102" s="129">
        <f>SUM(AG102,AT102)</f>
        <v>10312748.93</v>
      </c>
      <c r="AO102" s="126"/>
      <c r="AP102" s="126"/>
      <c r="AQ102" s="130" t="s">
        <v>86</v>
      </c>
      <c r="AR102" s="66"/>
      <c r="AS102" s="131">
        <v>0</v>
      </c>
      <c r="AT102" s="132">
        <f>ROUND(SUM(AV102:AW102),2)</f>
        <v>1789815.9299999999</v>
      </c>
      <c r="AU102" s="133">
        <f>'I.1.2.4b - Vzduchotechnika'!P137</f>
        <v>0</v>
      </c>
      <c r="AV102" s="132">
        <f>'I.1.2.4b - Vzduchotechnika'!J37</f>
        <v>1789815.9299999999</v>
      </c>
      <c r="AW102" s="132">
        <f>'I.1.2.4b - Vzduchotechnika'!J38</f>
        <v>0</v>
      </c>
      <c r="AX102" s="132">
        <f>'I.1.2.4b - Vzduchotechnika'!J39</f>
        <v>0</v>
      </c>
      <c r="AY102" s="132">
        <f>'I.1.2.4b - Vzduchotechnika'!J40</f>
        <v>0</v>
      </c>
      <c r="AZ102" s="132">
        <f>'I.1.2.4b - Vzduchotechnika'!F37</f>
        <v>8522933</v>
      </c>
      <c r="BA102" s="132">
        <f>'I.1.2.4b - Vzduchotechnika'!F38</f>
        <v>0</v>
      </c>
      <c r="BB102" s="132">
        <f>'I.1.2.4b - Vzduchotechnika'!F39</f>
        <v>0</v>
      </c>
      <c r="BC102" s="132">
        <f>'I.1.2.4b - Vzduchotechnika'!F40</f>
        <v>0</v>
      </c>
      <c r="BD102" s="134">
        <f>'I.1.2.4b - Vzduchotechnika'!F41</f>
        <v>0</v>
      </c>
      <c r="BE102" s="4"/>
      <c r="BT102" s="135" t="s">
        <v>91</v>
      </c>
      <c r="BV102" s="135" t="s">
        <v>76</v>
      </c>
      <c r="BW102" s="135" t="s">
        <v>107</v>
      </c>
      <c r="BX102" s="135" t="s">
        <v>98</v>
      </c>
      <c r="CL102" s="135" t="s">
        <v>1</v>
      </c>
    </row>
    <row r="103" s="4" customFormat="1" ht="16.5" customHeight="1">
      <c r="A103" s="136" t="s">
        <v>88</v>
      </c>
      <c r="B103" s="64"/>
      <c r="C103" s="126"/>
      <c r="D103" s="126"/>
      <c r="E103" s="126"/>
      <c r="F103" s="127" t="s">
        <v>108</v>
      </c>
      <c r="G103" s="127"/>
      <c r="H103" s="127"/>
      <c r="I103" s="127"/>
      <c r="J103" s="127"/>
      <c r="K103" s="126"/>
      <c r="L103" s="127" t="s">
        <v>109</v>
      </c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9">
        <f>'I.1.2.5 - Silnoproud'!J34</f>
        <v>5124651.3600000003</v>
      </c>
      <c r="AH103" s="126"/>
      <c r="AI103" s="126"/>
      <c r="AJ103" s="126"/>
      <c r="AK103" s="126"/>
      <c r="AL103" s="126"/>
      <c r="AM103" s="126"/>
      <c r="AN103" s="129">
        <f>SUM(AG103,AT103)</f>
        <v>6200828.1500000004</v>
      </c>
      <c r="AO103" s="126"/>
      <c r="AP103" s="126"/>
      <c r="AQ103" s="130" t="s">
        <v>86</v>
      </c>
      <c r="AR103" s="66"/>
      <c r="AS103" s="131">
        <v>0</v>
      </c>
      <c r="AT103" s="132">
        <f>ROUND(SUM(AV103:AW103),2)</f>
        <v>1076176.79</v>
      </c>
      <c r="AU103" s="133">
        <f>'I.1.2.5 - Silnoproud'!P125</f>
        <v>0</v>
      </c>
      <c r="AV103" s="132">
        <f>'I.1.2.5 - Silnoproud'!J37</f>
        <v>1076176.79</v>
      </c>
      <c r="AW103" s="132">
        <f>'I.1.2.5 - Silnoproud'!J38</f>
        <v>0</v>
      </c>
      <c r="AX103" s="132">
        <f>'I.1.2.5 - Silnoproud'!J39</f>
        <v>0</v>
      </c>
      <c r="AY103" s="132">
        <f>'I.1.2.5 - Silnoproud'!J40</f>
        <v>0</v>
      </c>
      <c r="AZ103" s="132">
        <f>'I.1.2.5 - Silnoproud'!F37</f>
        <v>5124651.3600000003</v>
      </c>
      <c r="BA103" s="132">
        <f>'I.1.2.5 - Silnoproud'!F38</f>
        <v>0</v>
      </c>
      <c r="BB103" s="132">
        <f>'I.1.2.5 - Silnoproud'!F39</f>
        <v>0</v>
      </c>
      <c r="BC103" s="132">
        <f>'I.1.2.5 - Silnoproud'!F40</f>
        <v>0</v>
      </c>
      <c r="BD103" s="134">
        <f>'I.1.2.5 - Silnoproud'!F41</f>
        <v>0</v>
      </c>
      <c r="BE103" s="4"/>
      <c r="BT103" s="135" t="s">
        <v>91</v>
      </c>
      <c r="BV103" s="135" t="s">
        <v>76</v>
      </c>
      <c r="BW103" s="135" t="s">
        <v>110</v>
      </c>
      <c r="BX103" s="135" t="s">
        <v>98</v>
      </c>
      <c r="CL103" s="135" t="s">
        <v>1</v>
      </c>
    </row>
    <row r="104" s="4" customFormat="1" ht="16.5" customHeight="1">
      <c r="A104" s="4"/>
      <c r="B104" s="64"/>
      <c r="C104" s="126"/>
      <c r="D104" s="126"/>
      <c r="E104" s="126"/>
      <c r="F104" s="127" t="s">
        <v>111</v>
      </c>
      <c r="G104" s="127"/>
      <c r="H104" s="127"/>
      <c r="I104" s="127"/>
      <c r="J104" s="127"/>
      <c r="K104" s="126"/>
      <c r="L104" s="127" t="s">
        <v>112</v>
      </c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8">
        <f>ROUND(SUM(AG105:AG114),2)</f>
        <v>4865115.9699999997</v>
      </c>
      <c r="AH104" s="126"/>
      <c r="AI104" s="126"/>
      <c r="AJ104" s="126"/>
      <c r="AK104" s="126"/>
      <c r="AL104" s="126"/>
      <c r="AM104" s="126"/>
      <c r="AN104" s="129">
        <f>SUM(AG104,AT104)</f>
        <v>5886790.3199999994</v>
      </c>
      <c r="AO104" s="126"/>
      <c r="AP104" s="126"/>
      <c r="AQ104" s="130" t="s">
        <v>86</v>
      </c>
      <c r="AR104" s="66"/>
      <c r="AS104" s="131">
        <f>ROUND(SUM(AS105:AS114),2)</f>
        <v>0</v>
      </c>
      <c r="AT104" s="132">
        <f>ROUND(SUM(AV104:AW104),2)</f>
        <v>1021674.35</v>
      </c>
      <c r="AU104" s="133">
        <f>ROUND(SUM(AU105:AU114),5)</f>
        <v>0</v>
      </c>
      <c r="AV104" s="132">
        <f>ROUND(AZ104*L29,2)</f>
        <v>1021674.35</v>
      </c>
      <c r="AW104" s="132">
        <f>ROUND(BA104*L30,2)</f>
        <v>0</v>
      </c>
      <c r="AX104" s="132">
        <f>ROUND(BB104*L29,2)</f>
        <v>0</v>
      </c>
      <c r="AY104" s="132">
        <f>ROUND(BC104*L30,2)</f>
        <v>0</v>
      </c>
      <c r="AZ104" s="132">
        <f>ROUND(SUM(AZ105:AZ114),2)</f>
        <v>4865115.9699999997</v>
      </c>
      <c r="BA104" s="132">
        <f>ROUND(SUM(BA105:BA114),2)</f>
        <v>0</v>
      </c>
      <c r="BB104" s="132">
        <f>ROUND(SUM(BB105:BB114),2)</f>
        <v>0</v>
      </c>
      <c r="BC104" s="132">
        <f>ROUND(SUM(BC105:BC114),2)</f>
        <v>0</v>
      </c>
      <c r="BD104" s="134">
        <f>ROUND(SUM(BD105:BD114),2)</f>
        <v>0</v>
      </c>
      <c r="BE104" s="4"/>
      <c r="BS104" s="135" t="s">
        <v>73</v>
      </c>
      <c r="BT104" s="135" t="s">
        <v>91</v>
      </c>
      <c r="BU104" s="135" t="s">
        <v>75</v>
      </c>
      <c r="BV104" s="135" t="s">
        <v>76</v>
      </c>
      <c r="BW104" s="135" t="s">
        <v>113</v>
      </c>
      <c r="BX104" s="135" t="s">
        <v>98</v>
      </c>
      <c r="CL104" s="135" t="s">
        <v>1</v>
      </c>
    </row>
    <row r="105" s="4" customFormat="1" ht="16.5" customHeight="1">
      <c r="A105" s="136" t="s">
        <v>88</v>
      </c>
      <c r="B105" s="64"/>
      <c r="C105" s="126"/>
      <c r="D105" s="126"/>
      <c r="E105" s="126"/>
      <c r="F105" s="126"/>
      <c r="G105" s="127" t="s">
        <v>114</v>
      </c>
      <c r="H105" s="127"/>
      <c r="I105" s="127"/>
      <c r="J105" s="127"/>
      <c r="K105" s="127"/>
      <c r="L105" s="126"/>
      <c r="M105" s="127" t="s">
        <v>115</v>
      </c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9">
        <f>'I.1.2.6.1 - Strukturovaná...'!J34</f>
        <v>2109144.3999999999</v>
      </c>
      <c r="AH105" s="126"/>
      <c r="AI105" s="126"/>
      <c r="AJ105" s="126"/>
      <c r="AK105" s="126"/>
      <c r="AL105" s="126"/>
      <c r="AM105" s="126"/>
      <c r="AN105" s="129">
        <f>SUM(AG105,AT105)</f>
        <v>2552064.7199999997</v>
      </c>
      <c r="AO105" s="126"/>
      <c r="AP105" s="126"/>
      <c r="AQ105" s="130" t="s">
        <v>86</v>
      </c>
      <c r="AR105" s="66"/>
      <c r="AS105" s="131">
        <v>0</v>
      </c>
      <c r="AT105" s="132">
        <f>ROUND(SUM(AV105:AW105),2)</f>
        <v>442920.32000000001</v>
      </c>
      <c r="AU105" s="133">
        <f>'I.1.2.6.1 - Strukturovaná...'!P125</f>
        <v>0</v>
      </c>
      <c r="AV105" s="132">
        <f>'I.1.2.6.1 - Strukturovaná...'!J37</f>
        <v>442920.32000000001</v>
      </c>
      <c r="AW105" s="132">
        <f>'I.1.2.6.1 - Strukturovaná...'!J38</f>
        <v>0</v>
      </c>
      <c r="AX105" s="132">
        <f>'I.1.2.6.1 - Strukturovaná...'!J39</f>
        <v>0</v>
      </c>
      <c r="AY105" s="132">
        <f>'I.1.2.6.1 - Strukturovaná...'!J40</f>
        <v>0</v>
      </c>
      <c r="AZ105" s="132">
        <f>'I.1.2.6.1 - Strukturovaná...'!F37</f>
        <v>2109144.3999999999</v>
      </c>
      <c r="BA105" s="132">
        <f>'I.1.2.6.1 - Strukturovaná...'!F38</f>
        <v>0</v>
      </c>
      <c r="BB105" s="132">
        <f>'I.1.2.6.1 - Strukturovaná...'!F39</f>
        <v>0</v>
      </c>
      <c r="BC105" s="132">
        <f>'I.1.2.6.1 - Strukturovaná...'!F40</f>
        <v>0</v>
      </c>
      <c r="BD105" s="134">
        <f>'I.1.2.6.1 - Strukturovaná...'!F41</f>
        <v>0</v>
      </c>
      <c r="BE105" s="4"/>
      <c r="BT105" s="135" t="s">
        <v>116</v>
      </c>
      <c r="BV105" s="135" t="s">
        <v>76</v>
      </c>
      <c r="BW105" s="135" t="s">
        <v>117</v>
      </c>
      <c r="BX105" s="135" t="s">
        <v>113</v>
      </c>
      <c r="CL105" s="135" t="s">
        <v>1</v>
      </c>
    </row>
    <row r="106" s="4" customFormat="1" ht="16.5" customHeight="1">
      <c r="A106" s="136" t="s">
        <v>88</v>
      </c>
      <c r="B106" s="64"/>
      <c r="C106" s="126"/>
      <c r="D106" s="126"/>
      <c r="E106" s="126"/>
      <c r="F106" s="126"/>
      <c r="G106" s="127" t="s">
        <v>118</v>
      </c>
      <c r="H106" s="127"/>
      <c r="I106" s="127"/>
      <c r="J106" s="127"/>
      <c r="K106" s="127"/>
      <c r="L106" s="126"/>
      <c r="M106" s="127" t="s">
        <v>119</v>
      </c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9">
        <f>'I.1.2.6.2 - Kamerové systémy'!J34</f>
        <v>244276.10000000001</v>
      </c>
      <c r="AH106" s="126"/>
      <c r="AI106" s="126"/>
      <c r="AJ106" s="126"/>
      <c r="AK106" s="126"/>
      <c r="AL106" s="126"/>
      <c r="AM106" s="126"/>
      <c r="AN106" s="129">
        <f>SUM(AG106,AT106)</f>
        <v>295574.08000000002</v>
      </c>
      <c r="AO106" s="126"/>
      <c r="AP106" s="126"/>
      <c r="AQ106" s="130" t="s">
        <v>86</v>
      </c>
      <c r="AR106" s="66"/>
      <c r="AS106" s="131">
        <v>0</v>
      </c>
      <c r="AT106" s="132">
        <f>ROUND(SUM(AV106:AW106),2)</f>
        <v>51297.980000000003</v>
      </c>
      <c r="AU106" s="133">
        <f>'I.1.2.6.2 - Kamerové systémy'!P125</f>
        <v>0</v>
      </c>
      <c r="AV106" s="132">
        <f>'I.1.2.6.2 - Kamerové systémy'!J37</f>
        <v>51297.980000000003</v>
      </c>
      <c r="AW106" s="132">
        <f>'I.1.2.6.2 - Kamerové systémy'!J38</f>
        <v>0</v>
      </c>
      <c r="AX106" s="132">
        <f>'I.1.2.6.2 - Kamerové systémy'!J39</f>
        <v>0</v>
      </c>
      <c r="AY106" s="132">
        <f>'I.1.2.6.2 - Kamerové systémy'!J40</f>
        <v>0</v>
      </c>
      <c r="AZ106" s="132">
        <f>'I.1.2.6.2 - Kamerové systémy'!F37</f>
        <v>244276.10000000001</v>
      </c>
      <c r="BA106" s="132">
        <f>'I.1.2.6.2 - Kamerové systémy'!F38</f>
        <v>0</v>
      </c>
      <c r="BB106" s="132">
        <f>'I.1.2.6.2 - Kamerové systémy'!F39</f>
        <v>0</v>
      </c>
      <c r="BC106" s="132">
        <f>'I.1.2.6.2 - Kamerové systémy'!F40</f>
        <v>0</v>
      </c>
      <c r="BD106" s="134">
        <f>'I.1.2.6.2 - Kamerové systémy'!F41</f>
        <v>0</v>
      </c>
      <c r="BE106" s="4"/>
      <c r="BT106" s="135" t="s">
        <v>116</v>
      </c>
      <c r="BV106" s="135" t="s">
        <v>76</v>
      </c>
      <c r="BW106" s="135" t="s">
        <v>120</v>
      </c>
      <c r="BX106" s="135" t="s">
        <v>113</v>
      </c>
      <c r="CL106" s="135" t="s">
        <v>1</v>
      </c>
    </row>
    <row r="107" s="4" customFormat="1" ht="16.5" customHeight="1">
      <c r="A107" s="136" t="s">
        <v>88</v>
      </c>
      <c r="B107" s="64"/>
      <c r="C107" s="126"/>
      <c r="D107" s="126"/>
      <c r="E107" s="126"/>
      <c r="F107" s="126"/>
      <c r="G107" s="127" t="s">
        <v>121</v>
      </c>
      <c r="H107" s="127"/>
      <c r="I107" s="127"/>
      <c r="J107" s="127"/>
      <c r="K107" s="127"/>
      <c r="L107" s="126"/>
      <c r="M107" s="127" t="s">
        <v>122</v>
      </c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9">
        <f>'I.1.2.6.3 - IP Domácí tel...'!J34</f>
        <v>50272</v>
      </c>
      <c r="AH107" s="126"/>
      <c r="AI107" s="126"/>
      <c r="AJ107" s="126"/>
      <c r="AK107" s="126"/>
      <c r="AL107" s="126"/>
      <c r="AM107" s="126"/>
      <c r="AN107" s="129">
        <f>SUM(AG107,AT107)</f>
        <v>60829.120000000003</v>
      </c>
      <c r="AO107" s="126"/>
      <c r="AP107" s="126"/>
      <c r="AQ107" s="130" t="s">
        <v>86</v>
      </c>
      <c r="AR107" s="66"/>
      <c r="AS107" s="131">
        <v>0</v>
      </c>
      <c r="AT107" s="132">
        <f>ROUND(SUM(AV107:AW107),2)</f>
        <v>10557.120000000001</v>
      </c>
      <c r="AU107" s="133">
        <f>'I.1.2.6.3 - IP Domácí tel...'!P125</f>
        <v>0</v>
      </c>
      <c r="AV107" s="132">
        <f>'I.1.2.6.3 - IP Domácí tel...'!J37</f>
        <v>10557.120000000001</v>
      </c>
      <c r="AW107" s="132">
        <f>'I.1.2.6.3 - IP Domácí tel...'!J38</f>
        <v>0</v>
      </c>
      <c r="AX107" s="132">
        <f>'I.1.2.6.3 - IP Domácí tel...'!J39</f>
        <v>0</v>
      </c>
      <c r="AY107" s="132">
        <f>'I.1.2.6.3 - IP Domácí tel...'!J40</f>
        <v>0</v>
      </c>
      <c r="AZ107" s="132">
        <f>'I.1.2.6.3 - IP Domácí tel...'!F37</f>
        <v>50272</v>
      </c>
      <c r="BA107" s="132">
        <f>'I.1.2.6.3 - IP Domácí tel...'!F38</f>
        <v>0</v>
      </c>
      <c r="BB107" s="132">
        <f>'I.1.2.6.3 - IP Domácí tel...'!F39</f>
        <v>0</v>
      </c>
      <c r="BC107" s="132">
        <f>'I.1.2.6.3 - IP Domácí tel...'!F40</f>
        <v>0</v>
      </c>
      <c r="BD107" s="134">
        <f>'I.1.2.6.3 - IP Domácí tel...'!F41</f>
        <v>0</v>
      </c>
      <c r="BE107" s="4"/>
      <c r="BT107" s="135" t="s">
        <v>116</v>
      </c>
      <c r="BV107" s="135" t="s">
        <v>76</v>
      </c>
      <c r="BW107" s="135" t="s">
        <v>123</v>
      </c>
      <c r="BX107" s="135" t="s">
        <v>113</v>
      </c>
      <c r="CL107" s="135" t="s">
        <v>1</v>
      </c>
    </row>
    <row r="108" s="4" customFormat="1" ht="16.5" customHeight="1">
      <c r="A108" s="136" t="s">
        <v>88</v>
      </c>
      <c r="B108" s="64"/>
      <c r="C108" s="126"/>
      <c r="D108" s="126"/>
      <c r="E108" s="126"/>
      <c r="F108" s="126"/>
      <c r="G108" s="127" t="s">
        <v>124</v>
      </c>
      <c r="H108" s="127"/>
      <c r="I108" s="127"/>
      <c r="J108" s="127"/>
      <c r="K108" s="127"/>
      <c r="L108" s="126"/>
      <c r="M108" s="127" t="s">
        <v>125</v>
      </c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9">
        <f>'I.1.2.6.4 - Aktivní prvky'!J34</f>
        <v>471945.20000000001</v>
      </c>
      <c r="AH108" s="126"/>
      <c r="AI108" s="126"/>
      <c r="AJ108" s="126"/>
      <c r="AK108" s="126"/>
      <c r="AL108" s="126"/>
      <c r="AM108" s="126"/>
      <c r="AN108" s="129">
        <f>SUM(AG108,AT108)</f>
        <v>571053.69000000006</v>
      </c>
      <c r="AO108" s="126"/>
      <c r="AP108" s="126"/>
      <c r="AQ108" s="130" t="s">
        <v>86</v>
      </c>
      <c r="AR108" s="66"/>
      <c r="AS108" s="131">
        <v>0</v>
      </c>
      <c r="AT108" s="132">
        <f>ROUND(SUM(AV108:AW108),2)</f>
        <v>99108.490000000005</v>
      </c>
      <c r="AU108" s="133">
        <f>'I.1.2.6.4 - Aktivní prvky'!P125</f>
        <v>0</v>
      </c>
      <c r="AV108" s="132">
        <f>'I.1.2.6.4 - Aktivní prvky'!J37</f>
        <v>99108.490000000005</v>
      </c>
      <c r="AW108" s="132">
        <f>'I.1.2.6.4 - Aktivní prvky'!J38</f>
        <v>0</v>
      </c>
      <c r="AX108" s="132">
        <f>'I.1.2.6.4 - Aktivní prvky'!J39</f>
        <v>0</v>
      </c>
      <c r="AY108" s="132">
        <f>'I.1.2.6.4 - Aktivní prvky'!J40</f>
        <v>0</v>
      </c>
      <c r="AZ108" s="132">
        <f>'I.1.2.6.4 - Aktivní prvky'!F37</f>
        <v>471945.20000000001</v>
      </c>
      <c r="BA108" s="132">
        <f>'I.1.2.6.4 - Aktivní prvky'!F38</f>
        <v>0</v>
      </c>
      <c r="BB108" s="132">
        <f>'I.1.2.6.4 - Aktivní prvky'!F39</f>
        <v>0</v>
      </c>
      <c r="BC108" s="132">
        <f>'I.1.2.6.4 - Aktivní prvky'!F40</f>
        <v>0</v>
      </c>
      <c r="BD108" s="134">
        <f>'I.1.2.6.4 - Aktivní prvky'!F41</f>
        <v>0</v>
      </c>
      <c r="BE108" s="4"/>
      <c r="BT108" s="135" t="s">
        <v>116</v>
      </c>
      <c r="BV108" s="135" t="s">
        <v>76</v>
      </c>
      <c r="BW108" s="135" t="s">
        <v>126</v>
      </c>
      <c r="BX108" s="135" t="s">
        <v>113</v>
      </c>
      <c r="CL108" s="135" t="s">
        <v>1</v>
      </c>
    </row>
    <row r="109" s="4" customFormat="1" ht="16.5" customHeight="1">
      <c r="A109" s="136" t="s">
        <v>88</v>
      </c>
      <c r="B109" s="64"/>
      <c r="C109" s="126"/>
      <c r="D109" s="126"/>
      <c r="E109" s="126"/>
      <c r="F109" s="126"/>
      <c r="G109" s="127" t="s">
        <v>127</v>
      </c>
      <c r="H109" s="127"/>
      <c r="I109" s="127"/>
      <c r="J109" s="127"/>
      <c r="K109" s="127"/>
      <c r="L109" s="126"/>
      <c r="M109" s="127" t="s">
        <v>128</v>
      </c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9">
        <f>'I.1.2.6.5 - Access point ...'!J34</f>
        <v>77071</v>
      </c>
      <c r="AH109" s="126"/>
      <c r="AI109" s="126"/>
      <c r="AJ109" s="126"/>
      <c r="AK109" s="126"/>
      <c r="AL109" s="126"/>
      <c r="AM109" s="126"/>
      <c r="AN109" s="129">
        <f>SUM(AG109,AT109)</f>
        <v>93255.910000000003</v>
      </c>
      <c r="AO109" s="126"/>
      <c r="AP109" s="126"/>
      <c r="AQ109" s="130" t="s">
        <v>86</v>
      </c>
      <c r="AR109" s="66"/>
      <c r="AS109" s="131">
        <v>0</v>
      </c>
      <c r="AT109" s="132">
        <f>ROUND(SUM(AV109:AW109),2)</f>
        <v>16184.91</v>
      </c>
      <c r="AU109" s="133">
        <f>'I.1.2.6.5 - Access point ...'!P125</f>
        <v>0</v>
      </c>
      <c r="AV109" s="132">
        <f>'I.1.2.6.5 - Access point ...'!J37</f>
        <v>16184.91</v>
      </c>
      <c r="AW109" s="132">
        <f>'I.1.2.6.5 - Access point ...'!J38</f>
        <v>0</v>
      </c>
      <c r="AX109" s="132">
        <f>'I.1.2.6.5 - Access point ...'!J39</f>
        <v>0</v>
      </c>
      <c r="AY109" s="132">
        <f>'I.1.2.6.5 - Access point ...'!J40</f>
        <v>0</v>
      </c>
      <c r="AZ109" s="132">
        <f>'I.1.2.6.5 - Access point ...'!F37</f>
        <v>77071</v>
      </c>
      <c r="BA109" s="132">
        <f>'I.1.2.6.5 - Access point ...'!F38</f>
        <v>0</v>
      </c>
      <c r="BB109" s="132">
        <f>'I.1.2.6.5 - Access point ...'!F39</f>
        <v>0</v>
      </c>
      <c r="BC109" s="132">
        <f>'I.1.2.6.5 - Access point ...'!F40</f>
        <v>0</v>
      </c>
      <c r="BD109" s="134">
        <f>'I.1.2.6.5 - Access point ...'!F41</f>
        <v>0</v>
      </c>
      <c r="BE109" s="4"/>
      <c r="BT109" s="135" t="s">
        <v>116</v>
      </c>
      <c r="BV109" s="135" t="s">
        <v>76</v>
      </c>
      <c r="BW109" s="135" t="s">
        <v>129</v>
      </c>
      <c r="BX109" s="135" t="s">
        <v>113</v>
      </c>
      <c r="CL109" s="135" t="s">
        <v>1</v>
      </c>
    </row>
    <row r="110" s="4" customFormat="1" ht="16.5" customHeight="1">
      <c r="A110" s="136" t="s">
        <v>88</v>
      </c>
      <c r="B110" s="64"/>
      <c r="C110" s="126"/>
      <c r="D110" s="126"/>
      <c r="E110" s="126"/>
      <c r="F110" s="126"/>
      <c r="G110" s="127" t="s">
        <v>130</v>
      </c>
      <c r="H110" s="127"/>
      <c r="I110" s="127"/>
      <c r="J110" s="127"/>
      <c r="K110" s="127"/>
      <c r="L110" s="126"/>
      <c r="M110" s="127" t="s">
        <v>131</v>
      </c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9">
        <f>'I.1.2.6.6 - IP Jednotný čas'!J34</f>
        <v>267348</v>
      </c>
      <c r="AH110" s="126"/>
      <c r="AI110" s="126"/>
      <c r="AJ110" s="126"/>
      <c r="AK110" s="126"/>
      <c r="AL110" s="126"/>
      <c r="AM110" s="126"/>
      <c r="AN110" s="129">
        <f>SUM(AG110,AT110)</f>
        <v>323491.08000000002</v>
      </c>
      <c r="AO110" s="126"/>
      <c r="AP110" s="126"/>
      <c r="AQ110" s="130" t="s">
        <v>86</v>
      </c>
      <c r="AR110" s="66"/>
      <c r="AS110" s="131">
        <v>0</v>
      </c>
      <c r="AT110" s="132">
        <f>ROUND(SUM(AV110:AW110),2)</f>
        <v>56143.080000000002</v>
      </c>
      <c r="AU110" s="133">
        <f>'I.1.2.6.6 - IP Jednotný čas'!P125</f>
        <v>0</v>
      </c>
      <c r="AV110" s="132">
        <f>'I.1.2.6.6 - IP Jednotný čas'!J37</f>
        <v>56143.080000000002</v>
      </c>
      <c r="AW110" s="132">
        <f>'I.1.2.6.6 - IP Jednotný čas'!J38</f>
        <v>0</v>
      </c>
      <c r="AX110" s="132">
        <f>'I.1.2.6.6 - IP Jednotný čas'!J39</f>
        <v>0</v>
      </c>
      <c r="AY110" s="132">
        <f>'I.1.2.6.6 - IP Jednotný čas'!J40</f>
        <v>0</v>
      </c>
      <c r="AZ110" s="132">
        <f>'I.1.2.6.6 - IP Jednotný čas'!F37</f>
        <v>267348</v>
      </c>
      <c r="BA110" s="132">
        <f>'I.1.2.6.6 - IP Jednotný čas'!F38</f>
        <v>0</v>
      </c>
      <c r="BB110" s="132">
        <f>'I.1.2.6.6 - IP Jednotný čas'!F39</f>
        <v>0</v>
      </c>
      <c r="BC110" s="132">
        <f>'I.1.2.6.6 - IP Jednotný čas'!F40</f>
        <v>0</v>
      </c>
      <c r="BD110" s="134">
        <f>'I.1.2.6.6 - IP Jednotný čas'!F41</f>
        <v>0</v>
      </c>
      <c r="BE110" s="4"/>
      <c r="BT110" s="135" t="s">
        <v>116</v>
      </c>
      <c r="BV110" s="135" t="s">
        <v>76</v>
      </c>
      <c r="BW110" s="135" t="s">
        <v>132</v>
      </c>
      <c r="BX110" s="135" t="s">
        <v>113</v>
      </c>
      <c r="CL110" s="135" t="s">
        <v>1</v>
      </c>
    </row>
    <row r="111" s="4" customFormat="1" ht="16.5" customHeight="1">
      <c r="A111" s="136" t="s">
        <v>88</v>
      </c>
      <c r="B111" s="64"/>
      <c r="C111" s="126"/>
      <c r="D111" s="126"/>
      <c r="E111" s="126"/>
      <c r="F111" s="126"/>
      <c r="G111" s="127" t="s">
        <v>133</v>
      </c>
      <c r="H111" s="127"/>
      <c r="I111" s="127"/>
      <c r="J111" s="127"/>
      <c r="K111" s="127"/>
      <c r="L111" s="126"/>
      <c r="M111" s="127" t="s">
        <v>134</v>
      </c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9">
        <f>'I.1.2.6.7 - Společná tele...'!J34</f>
        <v>285713.5</v>
      </c>
      <c r="AH111" s="126"/>
      <c r="AI111" s="126"/>
      <c r="AJ111" s="126"/>
      <c r="AK111" s="126"/>
      <c r="AL111" s="126"/>
      <c r="AM111" s="126"/>
      <c r="AN111" s="129">
        <f>SUM(AG111,AT111)</f>
        <v>345713.33999999997</v>
      </c>
      <c r="AO111" s="126"/>
      <c r="AP111" s="126"/>
      <c r="AQ111" s="130" t="s">
        <v>86</v>
      </c>
      <c r="AR111" s="66"/>
      <c r="AS111" s="131">
        <v>0</v>
      </c>
      <c r="AT111" s="132">
        <f>ROUND(SUM(AV111:AW111),2)</f>
        <v>59999.839999999997</v>
      </c>
      <c r="AU111" s="133">
        <f>'I.1.2.6.7 - Společná tele...'!P125</f>
        <v>0</v>
      </c>
      <c r="AV111" s="132">
        <f>'I.1.2.6.7 - Společná tele...'!J37</f>
        <v>59999.839999999997</v>
      </c>
      <c r="AW111" s="132">
        <f>'I.1.2.6.7 - Společná tele...'!J38</f>
        <v>0</v>
      </c>
      <c r="AX111" s="132">
        <f>'I.1.2.6.7 - Společná tele...'!J39</f>
        <v>0</v>
      </c>
      <c r="AY111" s="132">
        <f>'I.1.2.6.7 - Společná tele...'!J40</f>
        <v>0</v>
      </c>
      <c r="AZ111" s="132">
        <f>'I.1.2.6.7 - Společná tele...'!F37</f>
        <v>285713.5</v>
      </c>
      <c r="BA111" s="132">
        <f>'I.1.2.6.7 - Společná tele...'!F38</f>
        <v>0</v>
      </c>
      <c r="BB111" s="132">
        <f>'I.1.2.6.7 - Společná tele...'!F39</f>
        <v>0</v>
      </c>
      <c r="BC111" s="132">
        <f>'I.1.2.6.7 - Společná tele...'!F40</f>
        <v>0</v>
      </c>
      <c r="BD111" s="134">
        <f>'I.1.2.6.7 - Společná tele...'!F41</f>
        <v>0</v>
      </c>
      <c r="BE111" s="4"/>
      <c r="BT111" s="135" t="s">
        <v>116</v>
      </c>
      <c r="BV111" s="135" t="s">
        <v>76</v>
      </c>
      <c r="BW111" s="135" t="s">
        <v>135</v>
      </c>
      <c r="BX111" s="135" t="s">
        <v>113</v>
      </c>
      <c r="CL111" s="135" t="s">
        <v>1</v>
      </c>
    </row>
    <row r="112" s="4" customFormat="1" ht="16.5" customHeight="1">
      <c r="A112" s="136" t="s">
        <v>88</v>
      </c>
      <c r="B112" s="64"/>
      <c r="C112" s="126"/>
      <c r="D112" s="126"/>
      <c r="E112" s="126"/>
      <c r="F112" s="126"/>
      <c r="G112" s="127" t="s">
        <v>136</v>
      </c>
      <c r="H112" s="127"/>
      <c r="I112" s="127"/>
      <c r="J112" s="127"/>
      <c r="K112" s="127"/>
      <c r="L112" s="126"/>
      <c r="M112" s="127" t="s">
        <v>137</v>
      </c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9">
        <f>'I.1.2.6.8 - Dorozumívací ...'!J34</f>
        <v>732067.06999999995</v>
      </c>
      <c r="AH112" s="126"/>
      <c r="AI112" s="126"/>
      <c r="AJ112" s="126"/>
      <c r="AK112" s="126"/>
      <c r="AL112" s="126"/>
      <c r="AM112" s="126"/>
      <c r="AN112" s="129">
        <f>SUM(AG112,AT112)</f>
        <v>885801.14999999991</v>
      </c>
      <c r="AO112" s="126"/>
      <c r="AP112" s="126"/>
      <c r="AQ112" s="130" t="s">
        <v>86</v>
      </c>
      <c r="AR112" s="66"/>
      <c r="AS112" s="131">
        <v>0</v>
      </c>
      <c r="AT112" s="132">
        <f>ROUND(SUM(AV112:AW112),2)</f>
        <v>153734.07999999999</v>
      </c>
      <c r="AU112" s="133">
        <f>'I.1.2.6.8 - Dorozumívací ...'!P125</f>
        <v>0</v>
      </c>
      <c r="AV112" s="132">
        <f>'I.1.2.6.8 - Dorozumívací ...'!J37</f>
        <v>153734.07999999999</v>
      </c>
      <c r="AW112" s="132">
        <f>'I.1.2.6.8 - Dorozumívací ...'!J38</f>
        <v>0</v>
      </c>
      <c r="AX112" s="132">
        <f>'I.1.2.6.8 - Dorozumívací ...'!J39</f>
        <v>0</v>
      </c>
      <c r="AY112" s="132">
        <f>'I.1.2.6.8 - Dorozumívací ...'!J40</f>
        <v>0</v>
      </c>
      <c r="AZ112" s="132">
        <f>'I.1.2.6.8 - Dorozumívací ...'!F37</f>
        <v>732067.06999999995</v>
      </c>
      <c r="BA112" s="132">
        <f>'I.1.2.6.8 - Dorozumívací ...'!F38</f>
        <v>0</v>
      </c>
      <c r="BB112" s="132">
        <f>'I.1.2.6.8 - Dorozumívací ...'!F39</f>
        <v>0</v>
      </c>
      <c r="BC112" s="132">
        <f>'I.1.2.6.8 - Dorozumívací ...'!F40</f>
        <v>0</v>
      </c>
      <c r="BD112" s="134">
        <f>'I.1.2.6.8 - Dorozumívací ...'!F41</f>
        <v>0</v>
      </c>
      <c r="BE112" s="4"/>
      <c r="BT112" s="135" t="s">
        <v>116</v>
      </c>
      <c r="BV112" s="135" t="s">
        <v>76</v>
      </c>
      <c r="BW112" s="135" t="s">
        <v>138</v>
      </c>
      <c r="BX112" s="135" t="s">
        <v>113</v>
      </c>
      <c r="CL112" s="135" t="s">
        <v>1</v>
      </c>
    </row>
    <row r="113" s="4" customFormat="1" ht="16.5" customHeight="1">
      <c r="A113" s="136" t="s">
        <v>88</v>
      </c>
      <c r="B113" s="64"/>
      <c r="C113" s="126"/>
      <c r="D113" s="126"/>
      <c r="E113" s="126"/>
      <c r="F113" s="126"/>
      <c r="G113" s="127" t="s">
        <v>139</v>
      </c>
      <c r="H113" s="127"/>
      <c r="I113" s="127"/>
      <c r="J113" s="127"/>
      <c r="K113" s="127"/>
      <c r="L113" s="126"/>
      <c r="M113" s="127" t="s">
        <v>140</v>
      </c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9">
        <f>'I.1.2.6.12 - Elektronická...'!J34</f>
        <v>502393.70000000001</v>
      </c>
      <c r="AH113" s="126"/>
      <c r="AI113" s="126"/>
      <c r="AJ113" s="126"/>
      <c r="AK113" s="126"/>
      <c r="AL113" s="126"/>
      <c r="AM113" s="126"/>
      <c r="AN113" s="129">
        <f>SUM(AG113,AT113)</f>
        <v>607896.38</v>
      </c>
      <c r="AO113" s="126"/>
      <c r="AP113" s="126"/>
      <c r="AQ113" s="130" t="s">
        <v>86</v>
      </c>
      <c r="AR113" s="66"/>
      <c r="AS113" s="131">
        <v>0</v>
      </c>
      <c r="AT113" s="132">
        <f>ROUND(SUM(AV113:AW113),2)</f>
        <v>105502.67999999999</v>
      </c>
      <c r="AU113" s="133">
        <f>'I.1.2.6.12 - Elektronická...'!P125</f>
        <v>0</v>
      </c>
      <c r="AV113" s="132">
        <f>'I.1.2.6.12 - Elektronická...'!J37</f>
        <v>105502.67999999999</v>
      </c>
      <c r="AW113" s="132">
        <f>'I.1.2.6.12 - Elektronická...'!J38</f>
        <v>0</v>
      </c>
      <c r="AX113" s="132">
        <f>'I.1.2.6.12 - Elektronická...'!J39</f>
        <v>0</v>
      </c>
      <c r="AY113" s="132">
        <f>'I.1.2.6.12 - Elektronická...'!J40</f>
        <v>0</v>
      </c>
      <c r="AZ113" s="132">
        <f>'I.1.2.6.12 - Elektronická...'!F37</f>
        <v>502393.70000000001</v>
      </c>
      <c r="BA113" s="132">
        <f>'I.1.2.6.12 - Elektronická...'!F38</f>
        <v>0</v>
      </c>
      <c r="BB113" s="132">
        <f>'I.1.2.6.12 - Elektronická...'!F39</f>
        <v>0</v>
      </c>
      <c r="BC113" s="132">
        <f>'I.1.2.6.12 - Elektronická...'!F40</f>
        <v>0</v>
      </c>
      <c r="BD113" s="134">
        <f>'I.1.2.6.12 - Elektronická...'!F41</f>
        <v>0</v>
      </c>
      <c r="BE113" s="4"/>
      <c r="BT113" s="135" t="s">
        <v>116</v>
      </c>
      <c r="BV113" s="135" t="s">
        <v>76</v>
      </c>
      <c r="BW113" s="135" t="s">
        <v>141</v>
      </c>
      <c r="BX113" s="135" t="s">
        <v>113</v>
      </c>
      <c r="CL113" s="135" t="s">
        <v>1</v>
      </c>
    </row>
    <row r="114" s="4" customFormat="1" ht="16.5" customHeight="1">
      <c r="A114" s="136" t="s">
        <v>88</v>
      </c>
      <c r="B114" s="64"/>
      <c r="C114" s="126"/>
      <c r="D114" s="126"/>
      <c r="E114" s="126"/>
      <c r="F114" s="126"/>
      <c r="G114" s="127" t="s">
        <v>142</v>
      </c>
      <c r="H114" s="127"/>
      <c r="I114" s="127"/>
      <c r="J114" s="127"/>
      <c r="K114" s="127"/>
      <c r="L114" s="126"/>
      <c r="M114" s="127" t="s">
        <v>143</v>
      </c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9">
        <f>'I.1.2.6.14 - Grafická nad...'!J34</f>
        <v>124885</v>
      </c>
      <c r="AH114" s="126"/>
      <c r="AI114" s="126"/>
      <c r="AJ114" s="126"/>
      <c r="AK114" s="126"/>
      <c r="AL114" s="126"/>
      <c r="AM114" s="126"/>
      <c r="AN114" s="129">
        <f>SUM(AG114,AT114)</f>
        <v>151110.85000000001</v>
      </c>
      <c r="AO114" s="126"/>
      <c r="AP114" s="126"/>
      <c r="AQ114" s="130" t="s">
        <v>86</v>
      </c>
      <c r="AR114" s="66"/>
      <c r="AS114" s="131">
        <v>0</v>
      </c>
      <c r="AT114" s="132">
        <f>ROUND(SUM(AV114:AW114),2)</f>
        <v>26225.849999999999</v>
      </c>
      <c r="AU114" s="133">
        <f>'I.1.2.6.14 - Grafická nad...'!P125</f>
        <v>0</v>
      </c>
      <c r="AV114" s="132">
        <f>'I.1.2.6.14 - Grafická nad...'!J37</f>
        <v>26225.849999999999</v>
      </c>
      <c r="AW114" s="132">
        <f>'I.1.2.6.14 - Grafická nad...'!J38</f>
        <v>0</v>
      </c>
      <c r="AX114" s="132">
        <f>'I.1.2.6.14 - Grafická nad...'!J39</f>
        <v>0</v>
      </c>
      <c r="AY114" s="132">
        <f>'I.1.2.6.14 - Grafická nad...'!J40</f>
        <v>0</v>
      </c>
      <c r="AZ114" s="132">
        <f>'I.1.2.6.14 - Grafická nad...'!F37</f>
        <v>124885</v>
      </c>
      <c r="BA114" s="132">
        <f>'I.1.2.6.14 - Grafická nad...'!F38</f>
        <v>0</v>
      </c>
      <c r="BB114" s="132">
        <f>'I.1.2.6.14 - Grafická nad...'!F39</f>
        <v>0</v>
      </c>
      <c r="BC114" s="132">
        <f>'I.1.2.6.14 - Grafická nad...'!F40</f>
        <v>0</v>
      </c>
      <c r="BD114" s="134">
        <f>'I.1.2.6.14 - Grafická nad...'!F41</f>
        <v>0</v>
      </c>
      <c r="BE114" s="4"/>
      <c r="BT114" s="135" t="s">
        <v>116</v>
      </c>
      <c r="BV114" s="135" t="s">
        <v>76</v>
      </c>
      <c r="BW114" s="135" t="s">
        <v>144</v>
      </c>
      <c r="BX114" s="135" t="s">
        <v>113</v>
      </c>
      <c r="CL114" s="135" t="s">
        <v>1</v>
      </c>
    </row>
    <row r="115" s="4" customFormat="1" ht="16.5" customHeight="1">
      <c r="A115" s="4"/>
      <c r="B115" s="64"/>
      <c r="C115" s="126"/>
      <c r="D115" s="126"/>
      <c r="E115" s="126"/>
      <c r="F115" s="127" t="s">
        <v>145</v>
      </c>
      <c r="G115" s="127"/>
      <c r="H115" s="127"/>
      <c r="I115" s="127"/>
      <c r="J115" s="127"/>
      <c r="K115" s="126"/>
      <c r="L115" s="127" t="s">
        <v>146</v>
      </c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8">
        <f>ROUND(SUM(AG116:AG117),2)</f>
        <v>2991321.2000000002</v>
      </c>
      <c r="AH115" s="126"/>
      <c r="AI115" s="126"/>
      <c r="AJ115" s="126"/>
      <c r="AK115" s="126"/>
      <c r="AL115" s="126"/>
      <c r="AM115" s="126"/>
      <c r="AN115" s="129">
        <f>SUM(AG115,AT115)</f>
        <v>3619498.6500000004</v>
      </c>
      <c r="AO115" s="126"/>
      <c r="AP115" s="126"/>
      <c r="AQ115" s="130" t="s">
        <v>86</v>
      </c>
      <c r="AR115" s="66"/>
      <c r="AS115" s="131">
        <f>ROUND(SUM(AS116:AS117),2)</f>
        <v>0</v>
      </c>
      <c r="AT115" s="132">
        <f>ROUND(SUM(AV115:AW115),2)</f>
        <v>628177.44999999995</v>
      </c>
      <c r="AU115" s="133">
        <f>ROUND(SUM(AU116:AU117),5)</f>
        <v>0</v>
      </c>
      <c r="AV115" s="132">
        <f>ROUND(AZ115*L29,2)</f>
        <v>628177.44999999995</v>
      </c>
      <c r="AW115" s="132">
        <f>ROUND(BA115*L30,2)</f>
        <v>0</v>
      </c>
      <c r="AX115" s="132">
        <f>ROUND(BB115*L29,2)</f>
        <v>0</v>
      </c>
      <c r="AY115" s="132">
        <f>ROUND(BC115*L30,2)</f>
        <v>0</v>
      </c>
      <c r="AZ115" s="132">
        <f>ROUND(SUM(AZ116:AZ117),2)</f>
        <v>2991321.2000000002</v>
      </c>
      <c r="BA115" s="132">
        <f>ROUND(SUM(BA116:BA117),2)</f>
        <v>0</v>
      </c>
      <c r="BB115" s="132">
        <f>ROUND(SUM(BB116:BB117),2)</f>
        <v>0</v>
      </c>
      <c r="BC115" s="132">
        <f>ROUND(SUM(BC116:BC117),2)</f>
        <v>0</v>
      </c>
      <c r="BD115" s="134">
        <f>ROUND(SUM(BD116:BD117),2)</f>
        <v>0</v>
      </c>
      <c r="BE115" s="4"/>
      <c r="BS115" s="135" t="s">
        <v>73</v>
      </c>
      <c r="BT115" s="135" t="s">
        <v>91</v>
      </c>
      <c r="BU115" s="135" t="s">
        <v>75</v>
      </c>
      <c r="BV115" s="135" t="s">
        <v>76</v>
      </c>
      <c r="BW115" s="135" t="s">
        <v>147</v>
      </c>
      <c r="BX115" s="135" t="s">
        <v>98</v>
      </c>
      <c r="CL115" s="135" t="s">
        <v>1</v>
      </c>
    </row>
    <row r="116" s="4" customFormat="1" ht="16.5" customHeight="1">
      <c r="A116" s="136" t="s">
        <v>88</v>
      </c>
      <c r="B116" s="64"/>
      <c r="C116" s="126"/>
      <c r="D116" s="126"/>
      <c r="E116" s="126"/>
      <c r="F116" s="126"/>
      <c r="G116" s="127" t="s">
        <v>148</v>
      </c>
      <c r="H116" s="127"/>
      <c r="I116" s="127"/>
      <c r="J116" s="127"/>
      <c r="K116" s="127"/>
      <c r="L116" s="126"/>
      <c r="M116" s="127" t="s">
        <v>149</v>
      </c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9">
        <f>'I.1.2.7.9 - Elektrická po...'!J34</f>
        <v>1910414.6000000001</v>
      </c>
      <c r="AH116" s="126"/>
      <c r="AI116" s="126"/>
      <c r="AJ116" s="126"/>
      <c r="AK116" s="126"/>
      <c r="AL116" s="126"/>
      <c r="AM116" s="126"/>
      <c r="AN116" s="129">
        <f>SUM(AG116,AT116)</f>
        <v>2311601.6699999999</v>
      </c>
      <c r="AO116" s="126"/>
      <c r="AP116" s="126"/>
      <c r="AQ116" s="130" t="s">
        <v>86</v>
      </c>
      <c r="AR116" s="66"/>
      <c r="AS116" s="131">
        <v>0</v>
      </c>
      <c r="AT116" s="132">
        <f>ROUND(SUM(AV116:AW116),2)</f>
        <v>401187.07000000001</v>
      </c>
      <c r="AU116" s="133">
        <f>'I.1.2.7.9 - Elektrická po...'!P125</f>
        <v>0</v>
      </c>
      <c r="AV116" s="132">
        <f>'I.1.2.7.9 - Elektrická po...'!J37</f>
        <v>401187.07000000001</v>
      </c>
      <c r="AW116" s="132">
        <f>'I.1.2.7.9 - Elektrická po...'!J38</f>
        <v>0</v>
      </c>
      <c r="AX116" s="132">
        <f>'I.1.2.7.9 - Elektrická po...'!J39</f>
        <v>0</v>
      </c>
      <c r="AY116" s="132">
        <f>'I.1.2.7.9 - Elektrická po...'!J40</f>
        <v>0</v>
      </c>
      <c r="AZ116" s="132">
        <f>'I.1.2.7.9 - Elektrická po...'!F37</f>
        <v>1910414.6000000001</v>
      </c>
      <c r="BA116" s="132">
        <f>'I.1.2.7.9 - Elektrická po...'!F38</f>
        <v>0</v>
      </c>
      <c r="BB116" s="132">
        <f>'I.1.2.7.9 - Elektrická po...'!F39</f>
        <v>0</v>
      </c>
      <c r="BC116" s="132">
        <f>'I.1.2.7.9 - Elektrická po...'!F40</f>
        <v>0</v>
      </c>
      <c r="BD116" s="134">
        <f>'I.1.2.7.9 - Elektrická po...'!F41</f>
        <v>0</v>
      </c>
      <c r="BE116" s="4"/>
      <c r="BT116" s="135" t="s">
        <v>116</v>
      </c>
      <c r="BV116" s="135" t="s">
        <v>76</v>
      </c>
      <c r="BW116" s="135" t="s">
        <v>150</v>
      </c>
      <c r="BX116" s="135" t="s">
        <v>147</v>
      </c>
      <c r="CL116" s="135" t="s">
        <v>1</v>
      </c>
    </row>
    <row r="117" s="4" customFormat="1" ht="16.5" customHeight="1">
      <c r="A117" s="136" t="s">
        <v>88</v>
      </c>
      <c r="B117" s="64"/>
      <c r="C117" s="126"/>
      <c r="D117" s="126"/>
      <c r="E117" s="126"/>
      <c r="F117" s="126"/>
      <c r="G117" s="127" t="s">
        <v>151</v>
      </c>
      <c r="H117" s="127"/>
      <c r="I117" s="127"/>
      <c r="J117" s="127"/>
      <c r="K117" s="127"/>
      <c r="L117" s="126"/>
      <c r="M117" s="127" t="s">
        <v>152</v>
      </c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7"/>
      <c r="AG117" s="129">
        <f>'I.1.2.7.10 - Evakuační ro...'!J34</f>
        <v>1080906.6000000001</v>
      </c>
      <c r="AH117" s="126"/>
      <c r="AI117" s="126"/>
      <c r="AJ117" s="126"/>
      <c r="AK117" s="126"/>
      <c r="AL117" s="126"/>
      <c r="AM117" s="126"/>
      <c r="AN117" s="129">
        <f>SUM(AG117,AT117)</f>
        <v>1307896.9900000002</v>
      </c>
      <c r="AO117" s="126"/>
      <c r="AP117" s="126"/>
      <c r="AQ117" s="130" t="s">
        <v>86</v>
      </c>
      <c r="AR117" s="66"/>
      <c r="AS117" s="131">
        <v>0</v>
      </c>
      <c r="AT117" s="132">
        <f>ROUND(SUM(AV117:AW117),2)</f>
        <v>226990.39000000001</v>
      </c>
      <c r="AU117" s="133">
        <f>'I.1.2.7.10 - Evakuační ro...'!P125</f>
        <v>0</v>
      </c>
      <c r="AV117" s="132">
        <f>'I.1.2.7.10 - Evakuační ro...'!J37</f>
        <v>226990.39000000001</v>
      </c>
      <c r="AW117" s="132">
        <f>'I.1.2.7.10 - Evakuační ro...'!J38</f>
        <v>0</v>
      </c>
      <c r="AX117" s="132">
        <f>'I.1.2.7.10 - Evakuační ro...'!J39</f>
        <v>0</v>
      </c>
      <c r="AY117" s="132">
        <f>'I.1.2.7.10 - Evakuační ro...'!J40</f>
        <v>0</v>
      </c>
      <c r="AZ117" s="132">
        <f>'I.1.2.7.10 - Evakuační ro...'!F37</f>
        <v>1080906.6000000001</v>
      </c>
      <c r="BA117" s="132">
        <f>'I.1.2.7.10 - Evakuační ro...'!F38</f>
        <v>0</v>
      </c>
      <c r="BB117" s="132">
        <f>'I.1.2.7.10 - Evakuační ro...'!F39</f>
        <v>0</v>
      </c>
      <c r="BC117" s="132">
        <f>'I.1.2.7.10 - Evakuační ro...'!F40</f>
        <v>0</v>
      </c>
      <c r="BD117" s="134">
        <f>'I.1.2.7.10 - Evakuační ro...'!F41</f>
        <v>0</v>
      </c>
      <c r="BE117" s="4"/>
      <c r="BT117" s="135" t="s">
        <v>116</v>
      </c>
      <c r="BV117" s="135" t="s">
        <v>76</v>
      </c>
      <c r="BW117" s="135" t="s">
        <v>153</v>
      </c>
      <c r="BX117" s="135" t="s">
        <v>147</v>
      </c>
      <c r="CL117" s="135" t="s">
        <v>1</v>
      </c>
    </row>
    <row r="118" s="4" customFormat="1" ht="16.5" customHeight="1">
      <c r="A118" s="136" t="s">
        <v>88</v>
      </c>
      <c r="B118" s="64"/>
      <c r="C118" s="126"/>
      <c r="D118" s="126"/>
      <c r="E118" s="126"/>
      <c r="F118" s="127" t="s">
        <v>154</v>
      </c>
      <c r="G118" s="127"/>
      <c r="H118" s="127"/>
      <c r="I118" s="127"/>
      <c r="J118" s="127"/>
      <c r="K118" s="126"/>
      <c r="L118" s="127" t="s">
        <v>155</v>
      </c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9">
        <f>'I.1.2.8 - Měření a regulace'!J34</f>
        <v>2676761</v>
      </c>
      <c r="AH118" s="126"/>
      <c r="AI118" s="126"/>
      <c r="AJ118" s="126"/>
      <c r="AK118" s="126"/>
      <c r="AL118" s="126"/>
      <c r="AM118" s="126"/>
      <c r="AN118" s="129">
        <f>SUM(AG118,AT118)</f>
        <v>3238880.8100000001</v>
      </c>
      <c r="AO118" s="126"/>
      <c r="AP118" s="126"/>
      <c r="AQ118" s="130" t="s">
        <v>86</v>
      </c>
      <c r="AR118" s="66"/>
      <c r="AS118" s="131">
        <v>0</v>
      </c>
      <c r="AT118" s="132">
        <f>ROUND(SUM(AV118:AW118),2)</f>
        <v>562119.81000000006</v>
      </c>
      <c r="AU118" s="133">
        <f>'I.1.2.8 - Měření a regulace'!P130</f>
        <v>0</v>
      </c>
      <c r="AV118" s="132">
        <f>'I.1.2.8 - Měření a regulace'!J37</f>
        <v>562119.81000000006</v>
      </c>
      <c r="AW118" s="132">
        <f>'I.1.2.8 - Měření a regulace'!J38</f>
        <v>0</v>
      </c>
      <c r="AX118" s="132">
        <f>'I.1.2.8 - Měření a regulace'!J39</f>
        <v>0</v>
      </c>
      <c r="AY118" s="132">
        <f>'I.1.2.8 - Měření a regulace'!J40</f>
        <v>0</v>
      </c>
      <c r="AZ118" s="132">
        <f>'I.1.2.8 - Měření a regulace'!F37</f>
        <v>2676761</v>
      </c>
      <c r="BA118" s="132">
        <f>'I.1.2.8 - Měření a regulace'!F38</f>
        <v>0</v>
      </c>
      <c r="BB118" s="132">
        <f>'I.1.2.8 - Měření a regulace'!F39</f>
        <v>0</v>
      </c>
      <c r="BC118" s="132">
        <f>'I.1.2.8 - Měření a regulace'!F40</f>
        <v>0</v>
      </c>
      <c r="BD118" s="134">
        <f>'I.1.2.8 - Měření a regulace'!F41</f>
        <v>0</v>
      </c>
      <c r="BE118" s="4"/>
      <c r="BT118" s="135" t="s">
        <v>91</v>
      </c>
      <c r="BV118" s="135" t="s">
        <v>76</v>
      </c>
      <c r="BW118" s="135" t="s">
        <v>156</v>
      </c>
      <c r="BX118" s="135" t="s">
        <v>98</v>
      </c>
      <c r="CL118" s="135" t="s">
        <v>1</v>
      </c>
    </row>
    <row r="119" s="4" customFormat="1" ht="16.5" customHeight="1">
      <c r="A119" s="4"/>
      <c r="B119" s="64"/>
      <c r="C119" s="126"/>
      <c r="D119" s="126"/>
      <c r="E119" s="127" t="s">
        <v>157</v>
      </c>
      <c r="F119" s="127"/>
      <c r="G119" s="127"/>
      <c r="H119" s="127"/>
      <c r="I119" s="127"/>
      <c r="J119" s="126"/>
      <c r="K119" s="127" t="s">
        <v>158</v>
      </c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8">
        <f>ROUND(AG120,2)</f>
        <v>1212917</v>
      </c>
      <c r="AH119" s="126"/>
      <c r="AI119" s="126"/>
      <c r="AJ119" s="126"/>
      <c r="AK119" s="126"/>
      <c r="AL119" s="126"/>
      <c r="AM119" s="126"/>
      <c r="AN119" s="129">
        <f>SUM(AG119,AT119)</f>
        <v>1467629.5700000001</v>
      </c>
      <c r="AO119" s="126"/>
      <c r="AP119" s="126"/>
      <c r="AQ119" s="130" t="s">
        <v>86</v>
      </c>
      <c r="AR119" s="66"/>
      <c r="AS119" s="131">
        <f>ROUND(AS120,2)</f>
        <v>0</v>
      </c>
      <c r="AT119" s="132">
        <f>ROUND(SUM(AV119:AW119),2)</f>
        <v>254712.57000000001</v>
      </c>
      <c r="AU119" s="133">
        <f>ROUND(AU120,5)</f>
        <v>0</v>
      </c>
      <c r="AV119" s="132">
        <f>ROUND(AZ119*L29,2)</f>
        <v>254712.57000000001</v>
      </c>
      <c r="AW119" s="132">
        <f>ROUND(BA119*L30,2)</f>
        <v>0</v>
      </c>
      <c r="AX119" s="132">
        <f>ROUND(BB119*L29,2)</f>
        <v>0</v>
      </c>
      <c r="AY119" s="132">
        <f>ROUND(BC119*L30,2)</f>
        <v>0</v>
      </c>
      <c r="AZ119" s="132">
        <f>ROUND(AZ120,2)</f>
        <v>1212917</v>
      </c>
      <c r="BA119" s="132">
        <f>ROUND(BA120,2)</f>
        <v>0</v>
      </c>
      <c r="BB119" s="132">
        <f>ROUND(BB120,2)</f>
        <v>0</v>
      </c>
      <c r="BC119" s="132">
        <f>ROUND(BC120,2)</f>
        <v>0</v>
      </c>
      <c r="BD119" s="134">
        <f>ROUND(BD120,2)</f>
        <v>0</v>
      </c>
      <c r="BE119" s="4"/>
      <c r="BS119" s="135" t="s">
        <v>73</v>
      </c>
      <c r="BT119" s="135" t="s">
        <v>83</v>
      </c>
      <c r="BU119" s="135" t="s">
        <v>75</v>
      </c>
      <c r="BV119" s="135" t="s">
        <v>76</v>
      </c>
      <c r="BW119" s="135" t="s">
        <v>159</v>
      </c>
      <c r="BX119" s="135" t="s">
        <v>82</v>
      </c>
      <c r="CL119" s="135" t="s">
        <v>1</v>
      </c>
    </row>
    <row r="120" s="4" customFormat="1" ht="16.5" customHeight="1">
      <c r="A120" s="136" t="s">
        <v>88</v>
      </c>
      <c r="B120" s="64"/>
      <c r="C120" s="126"/>
      <c r="D120" s="126"/>
      <c r="E120" s="126"/>
      <c r="F120" s="127" t="s">
        <v>160</v>
      </c>
      <c r="G120" s="127"/>
      <c r="H120" s="127"/>
      <c r="I120" s="127"/>
      <c r="J120" s="127"/>
      <c r="K120" s="126"/>
      <c r="L120" s="127" t="s">
        <v>161</v>
      </c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9">
        <f>'I.2.1a - Medicinální plyny'!J34</f>
        <v>1212917</v>
      </c>
      <c r="AH120" s="126"/>
      <c r="AI120" s="126"/>
      <c r="AJ120" s="126"/>
      <c r="AK120" s="126"/>
      <c r="AL120" s="126"/>
      <c r="AM120" s="126"/>
      <c r="AN120" s="129">
        <f>SUM(AG120,AT120)</f>
        <v>1467629.5700000001</v>
      </c>
      <c r="AO120" s="126"/>
      <c r="AP120" s="126"/>
      <c r="AQ120" s="130" t="s">
        <v>86</v>
      </c>
      <c r="AR120" s="66"/>
      <c r="AS120" s="131">
        <v>0</v>
      </c>
      <c r="AT120" s="132">
        <f>ROUND(SUM(AV120:AW120),2)</f>
        <v>254712.57000000001</v>
      </c>
      <c r="AU120" s="133">
        <f>'I.2.1a - Medicinální plyny'!P128</f>
        <v>0</v>
      </c>
      <c r="AV120" s="132">
        <f>'I.2.1a - Medicinální plyny'!J37</f>
        <v>254712.57000000001</v>
      </c>
      <c r="AW120" s="132">
        <f>'I.2.1a - Medicinální plyny'!J38</f>
        <v>0</v>
      </c>
      <c r="AX120" s="132">
        <f>'I.2.1a - Medicinální plyny'!J39</f>
        <v>0</v>
      </c>
      <c r="AY120" s="132">
        <f>'I.2.1a - Medicinální plyny'!J40</f>
        <v>0</v>
      </c>
      <c r="AZ120" s="132">
        <f>'I.2.1a - Medicinální plyny'!F37</f>
        <v>1212917</v>
      </c>
      <c r="BA120" s="132">
        <f>'I.2.1a - Medicinální plyny'!F38</f>
        <v>0</v>
      </c>
      <c r="BB120" s="132">
        <f>'I.2.1a - Medicinální plyny'!F39</f>
        <v>0</v>
      </c>
      <c r="BC120" s="132">
        <f>'I.2.1a - Medicinální plyny'!F40</f>
        <v>0</v>
      </c>
      <c r="BD120" s="134">
        <f>'I.2.1a - Medicinální plyny'!F41</f>
        <v>0</v>
      </c>
      <c r="BE120" s="4"/>
      <c r="BT120" s="135" t="s">
        <v>91</v>
      </c>
      <c r="BV120" s="135" t="s">
        <v>76</v>
      </c>
      <c r="BW120" s="135" t="s">
        <v>162</v>
      </c>
      <c r="BX120" s="135" t="s">
        <v>159</v>
      </c>
      <c r="CL120" s="135" t="s">
        <v>1</v>
      </c>
    </row>
    <row r="121" s="4" customFormat="1" ht="16.5" customHeight="1">
      <c r="A121" s="136" t="s">
        <v>88</v>
      </c>
      <c r="B121" s="64"/>
      <c r="C121" s="126"/>
      <c r="D121" s="126"/>
      <c r="E121" s="127" t="s">
        <v>163</v>
      </c>
      <c r="F121" s="127"/>
      <c r="G121" s="127"/>
      <c r="H121" s="127"/>
      <c r="I121" s="127"/>
      <c r="J121" s="126"/>
      <c r="K121" s="127" t="s">
        <v>164</v>
      </c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9">
        <f>'I.4 - Požárně bezpečnostn...'!J32</f>
        <v>52752</v>
      </c>
      <c r="AH121" s="126"/>
      <c r="AI121" s="126"/>
      <c r="AJ121" s="126"/>
      <c r="AK121" s="126"/>
      <c r="AL121" s="126"/>
      <c r="AM121" s="126"/>
      <c r="AN121" s="129">
        <f>SUM(AG121,AT121)</f>
        <v>63829.919999999998</v>
      </c>
      <c r="AO121" s="126"/>
      <c r="AP121" s="126"/>
      <c r="AQ121" s="130" t="s">
        <v>86</v>
      </c>
      <c r="AR121" s="66"/>
      <c r="AS121" s="131">
        <v>0</v>
      </c>
      <c r="AT121" s="132">
        <f>ROUND(SUM(AV121:AW121),2)</f>
        <v>11077.92</v>
      </c>
      <c r="AU121" s="133">
        <f>'I.4 - Požárně bezpečnostn...'!P122</f>
        <v>27.810000000000002</v>
      </c>
      <c r="AV121" s="132">
        <f>'I.4 - Požárně bezpečnostn...'!J35</f>
        <v>11077.92</v>
      </c>
      <c r="AW121" s="132">
        <f>'I.4 - Požárně bezpečnostn...'!J36</f>
        <v>0</v>
      </c>
      <c r="AX121" s="132">
        <f>'I.4 - Požárně bezpečnostn...'!J37</f>
        <v>0</v>
      </c>
      <c r="AY121" s="132">
        <f>'I.4 - Požárně bezpečnostn...'!J38</f>
        <v>0</v>
      </c>
      <c r="AZ121" s="132">
        <f>'I.4 - Požárně bezpečnostn...'!F35</f>
        <v>52752</v>
      </c>
      <c r="BA121" s="132">
        <f>'I.4 - Požárně bezpečnostn...'!F36</f>
        <v>0</v>
      </c>
      <c r="BB121" s="132">
        <f>'I.4 - Požárně bezpečnostn...'!F37</f>
        <v>0</v>
      </c>
      <c r="BC121" s="132">
        <f>'I.4 - Požárně bezpečnostn...'!F38</f>
        <v>0</v>
      </c>
      <c r="BD121" s="134">
        <f>'I.4 - Požárně bezpečnostn...'!F39</f>
        <v>0</v>
      </c>
      <c r="BE121" s="4"/>
      <c r="BT121" s="135" t="s">
        <v>83</v>
      </c>
      <c r="BV121" s="135" t="s">
        <v>76</v>
      </c>
      <c r="BW121" s="135" t="s">
        <v>165</v>
      </c>
      <c r="BX121" s="135" t="s">
        <v>82</v>
      </c>
      <c r="CL121" s="135" t="s">
        <v>1</v>
      </c>
    </row>
    <row r="122" s="4" customFormat="1" ht="16.5" customHeight="1">
      <c r="A122" s="136" t="s">
        <v>88</v>
      </c>
      <c r="B122" s="64"/>
      <c r="C122" s="126"/>
      <c r="D122" s="126"/>
      <c r="E122" s="127" t="s">
        <v>166</v>
      </c>
      <c r="F122" s="127"/>
      <c r="G122" s="127"/>
      <c r="H122" s="127"/>
      <c r="I122" s="127"/>
      <c r="J122" s="126"/>
      <c r="K122" s="127" t="s">
        <v>167</v>
      </c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9">
        <f>'I.5 - Venkovní úpravy'!J32</f>
        <v>1353298.5500000001</v>
      </c>
      <c r="AH122" s="126"/>
      <c r="AI122" s="126"/>
      <c r="AJ122" s="126"/>
      <c r="AK122" s="126"/>
      <c r="AL122" s="126"/>
      <c r="AM122" s="126"/>
      <c r="AN122" s="129">
        <f>SUM(AG122,AT122)</f>
        <v>1637491.25</v>
      </c>
      <c r="AO122" s="126"/>
      <c r="AP122" s="126"/>
      <c r="AQ122" s="130" t="s">
        <v>86</v>
      </c>
      <c r="AR122" s="66"/>
      <c r="AS122" s="131">
        <v>0</v>
      </c>
      <c r="AT122" s="132">
        <f>ROUND(SUM(AV122:AW122),2)</f>
        <v>284192.70000000001</v>
      </c>
      <c r="AU122" s="133">
        <f>'I.5 - Venkovní úpravy'!P132</f>
        <v>1361.5031940000001</v>
      </c>
      <c r="AV122" s="132">
        <f>'I.5 - Venkovní úpravy'!J35</f>
        <v>284192.70000000001</v>
      </c>
      <c r="AW122" s="132">
        <f>'I.5 - Venkovní úpravy'!J36</f>
        <v>0</v>
      </c>
      <c r="AX122" s="132">
        <f>'I.5 - Venkovní úpravy'!J37</f>
        <v>0</v>
      </c>
      <c r="AY122" s="132">
        <f>'I.5 - Venkovní úpravy'!J38</f>
        <v>0</v>
      </c>
      <c r="AZ122" s="132">
        <f>'I.5 - Venkovní úpravy'!F35</f>
        <v>1353298.5500000001</v>
      </c>
      <c r="BA122" s="132">
        <f>'I.5 - Venkovní úpravy'!F36</f>
        <v>0</v>
      </c>
      <c r="BB122" s="132">
        <f>'I.5 - Venkovní úpravy'!F37</f>
        <v>0</v>
      </c>
      <c r="BC122" s="132">
        <f>'I.5 - Venkovní úpravy'!F38</f>
        <v>0</v>
      </c>
      <c r="BD122" s="134">
        <f>'I.5 - Venkovní úpravy'!F39</f>
        <v>0</v>
      </c>
      <c r="BE122" s="4"/>
      <c r="BT122" s="135" t="s">
        <v>83</v>
      </c>
      <c r="BV122" s="135" t="s">
        <v>76</v>
      </c>
      <c r="BW122" s="135" t="s">
        <v>168</v>
      </c>
      <c r="BX122" s="135" t="s">
        <v>82</v>
      </c>
      <c r="CL122" s="135" t="s">
        <v>1</v>
      </c>
    </row>
    <row r="123" s="7" customFormat="1" ht="16.5" customHeight="1">
      <c r="A123" s="7"/>
      <c r="B123" s="113"/>
      <c r="C123" s="114"/>
      <c r="D123" s="115" t="s">
        <v>169</v>
      </c>
      <c r="E123" s="115"/>
      <c r="F123" s="115"/>
      <c r="G123" s="115"/>
      <c r="H123" s="115"/>
      <c r="I123" s="116"/>
      <c r="J123" s="115" t="s">
        <v>170</v>
      </c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7">
        <f>ROUND(AG124+AG127+AG147+AG149+AG150,2)</f>
        <v>48898617.979999997</v>
      </c>
      <c r="AH123" s="116"/>
      <c r="AI123" s="116"/>
      <c r="AJ123" s="116"/>
      <c r="AK123" s="116"/>
      <c r="AL123" s="116"/>
      <c r="AM123" s="116"/>
      <c r="AN123" s="118">
        <f>SUM(AG123,AT123)</f>
        <v>59167327.759999998</v>
      </c>
      <c r="AO123" s="116"/>
      <c r="AP123" s="116"/>
      <c r="AQ123" s="119" t="s">
        <v>80</v>
      </c>
      <c r="AR123" s="120"/>
      <c r="AS123" s="121">
        <f>ROUND(AS124+AS127+AS147+AS149+AS150,2)</f>
        <v>0</v>
      </c>
      <c r="AT123" s="122">
        <f>ROUND(SUM(AV123:AW123),2)</f>
        <v>10268709.779999999</v>
      </c>
      <c r="AU123" s="123">
        <f>ROUND(AU124+AU127+AU147+AU149+AU150,5)</f>
        <v>12899.98451</v>
      </c>
      <c r="AV123" s="122">
        <f>ROUND(AZ123*L29,2)</f>
        <v>10268709.779999999</v>
      </c>
      <c r="AW123" s="122">
        <f>ROUND(BA123*L30,2)</f>
        <v>0</v>
      </c>
      <c r="AX123" s="122">
        <f>ROUND(BB123*L29,2)</f>
        <v>0</v>
      </c>
      <c r="AY123" s="122">
        <f>ROUND(BC123*L30,2)</f>
        <v>0</v>
      </c>
      <c r="AZ123" s="122">
        <f>ROUND(AZ124+AZ127+AZ147+AZ149+AZ150,2)</f>
        <v>48898617.979999997</v>
      </c>
      <c r="BA123" s="122">
        <f>ROUND(BA124+BA127+BA147+BA149+BA150,2)</f>
        <v>0</v>
      </c>
      <c r="BB123" s="122">
        <f>ROUND(BB124+BB127+BB147+BB149+BB150,2)</f>
        <v>0</v>
      </c>
      <c r="BC123" s="122">
        <f>ROUND(BC124+BC127+BC147+BC149+BC150,2)</f>
        <v>0</v>
      </c>
      <c r="BD123" s="124">
        <f>ROUND(BD124+BD127+BD147+BD149+BD150,2)</f>
        <v>0</v>
      </c>
      <c r="BE123" s="7"/>
      <c r="BS123" s="125" t="s">
        <v>73</v>
      </c>
      <c r="BT123" s="125" t="s">
        <v>81</v>
      </c>
      <c r="BU123" s="125" t="s">
        <v>75</v>
      </c>
      <c r="BV123" s="125" t="s">
        <v>76</v>
      </c>
      <c r="BW123" s="125" t="s">
        <v>171</v>
      </c>
      <c r="BX123" s="125" t="s">
        <v>5</v>
      </c>
      <c r="CL123" s="125" t="s">
        <v>1</v>
      </c>
      <c r="CM123" s="125" t="s">
        <v>83</v>
      </c>
    </row>
    <row r="124" s="4" customFormat="1" ht="16.5" customHeight="1">
      <c r="A124" s="4"/>
      <c r="B124" s="64"/>
      <c r="C124" s="126"/>
      <c r="D124" s="126"/>
      <c r="E124" s="127" t="s">
        <v>172</v>
      </c>
      <c r="F124" s="127"/>
      <c r="G124" s="127"/>
      <c r="H124" s="127"/>
      <c r="I124" s="127"/>
      <c r="J124" s="126"/>
      <c r="K124" s="127" t="s">
        <v>85</v>
      </c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8">
        <f>ROUND(SUM(AG125:AG126),2)</f>
        <v>20915033.059999999</v>
      </c>
      <c r="AH124" s="126"/>
      <c r="AI124" s="126"/>
      <c r="AJ124" s="126"/>
      <c r="AK124" s="126"/>
      <c r="AL124" s="126"/>
      <c r="AM124" s="126"/>
      <c r="AN124" s="129">
        <f>SUM(AG124,AT124)</f>
        <v>25307190</v>
      </c>
      <c r="AO124" s="126"/>
      <c r="AP124" s="126"/>
      <c r="AQ124" s="130" t="s">
        <v>86</v>
      </c>
      <c r="AR124" s="66"/>
      <c r="AS124" s="131">
        <f>ROUND(SUM(AS125:AS126),2)</f>
        <v>0</v>
      </c>
      <c r="AT124" s="132">
        <f>ROUND(SUM(AV124:AW124),2)</f>
        <v>4392156.9400000004</v>
      </c>
      <c r="AU124" s="133">
        <f>ROUND(SUM(AU125:AU126),5)</f>
        <v>12884.53451</v>
      </c>
      <c r="AV124" s="132">
        <f>ROUND(AZ124*L29,2)</f>
        <v>4392156.9400000004</v>
      </c>
      <c r="AW124" s="132">
        <f>ROUND(BA124*L30,2)</f>
        <v>0</v>
      </c>
      <c r="AX124" s="132">
        <f>ROUND(BB124*L29,2)</f>
        <v>0</v>
      </c>
      <c r="AY124" s="132">
        <f>ROUND(BC124*L30,2)</f>
        <v>0</v>
      </c>
      <c r="AZ124" s="132">
        <f>ROUND(SUM(AZ125:AZ126),2)</f>
        <v>20915033.059999999</v>
      </c>
      <c r="BA124" s="132">
        <f>ROUND(SUM(BA125:BA126),2)</f>
        <v>0</v>
      </c>
      <c r="BB124" s="132">
        <f>ROUND(SUM(BB125:BB126),2)</f>
        <v>0</v>
      </c>
      <c r="BC124" s="132">
        <f>ROUND(SUM(BC125:BC126),2)</f>
        <v>0</v>
      </c>
      <c r="BD124" s="134">
        <f>ROUND(SUM(BD125:BD126),2)</f>
        <v>0</v>
      </c>
      <c r="BE124" s="4"/>
      <c r="BS124" s="135" t="s">
        <v>73</v>
      </c>
      <c r="BT124" s="135" t="s">
        <v>83</v>
      </c>
      <c r="BU124" s="135" t="s">
        <v>75</v>
      </c>
      <c r="BV124" s="135" t="s">
        <v>76</v>
      </c>
      <c r="BW124" s="135" t="s">
        <v>173</v>
      </c>
      <c r="BX124" s="135" t="s">
        <v>171</v>
      </c>
      <c r="CL124" s="135" t="s">
        <v>1</v>
      </c>
    </row>
    <row r="125" s="4" customFormat="1" ht="16.5" customHeight="1">
      <c r="A125" s="136" t="s">
        <v>88</v>
      </c>
      <c r="B125" s="64"/>
      <c r="C125" s="126"/>
      <c r="D125" s="126"/>
      <c r="E125" s="126"/>
      <c r="F125" s="127" t="s">
        <v>174</v>
      </c>
      <c r="G125" s="127"/>
      <c r="H125" s="127"/>
      <c r="I125" s="127"/>
      <c r="J125" s="127"/>
      <c r="K125" s="126"/>
      <c r="L125" s="127" t="s">
        <v>90</v>
      </c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9">
        <f>'II.1.1.a - Bourací práce'!J34</f>
        <v>3161276.3599999999</v>
      </c>
      <c r="AH125" s="126"/>
      <c r="AI125" s="126"/>
      <c r="AJ125" s="126"/>
      <c r="AK125" s="126"/>
      <c r="AL125" s="126"/>
      <c r="AM125" s="126"/>
      <c r="AN125" s="129">
        <f>SUM(AG125,AT125)</f>
        <v>3825144.3999999999</v>
      </c>
      <c r="AO125" s="126"/>
      <c r="AP125" s="126"/>
      <c r="AQ125" s="130" t="s">
        <v>86</v>
      </c>
      <c r="AR125" s="66"/>
      <c r="AS125" s="131">
        <v>0</v>
      </c>
      <c r="AT125" s="132">
        <f>ROUND(SUM(AV125:AW125),2)</f>
        <v>663868.04000000004</v>
      </c>
      <c r="AU125" s="133">
        <f>'II.1.1.a - Bourací práce'!P140</f>
        <v>4378.4490579999992</v>
      </c>
      <c r="AV125" s="132">
        <f>'II.1.1.a - Bourací práce'!J37</f>
        <v>663868.04000000004</v>
      </c>
      <c r="AW125" s="132">
        <f>'II.1.1.a - Bourací práce'!J38</f>
        <v>0</v>
      </c>
      <c r="AX125" s="132">
        <f>'II.1.1.a - Bourací práce'!J39</f>
        <v>0</v>
      </c>
      <c r="AY125" s="132">
        <f>'II.1.1.a - Bourací práce'!J40</f>
        <v>0</v>
      </c>
      <c r="AZ125" s="132">
        <f>'II.1.1.a - Bourací práce'!F37</f>
        <v>3161276.3599999999</v>
      </c>
      <c r="BA125" s="132">
        <f>'II.1.1.a - Bourací práce'!F38</f>
        <v>0</v>
      </c>
      <c r="BB125" s="132">
        <f>'II.1.1.a - Bourací práce'!F39</f>
        <v>0</v>
      </c>
      <c r="BC125" s="132">
        <f>'II.1.1.a - Bourací práce'!F40</f>
        <v>0</v>
      </c>
      <c r="BD125" s="134">
        <f>'II.1.1.a - Bourací práce'!F41</f>
        <v>0</v>
      </c>
      <c r="BE125" s="4"/>
      <c r="BT125" s="135" t="s">
        <v>91</v>
      </c>
      <c r="BV125" s="135" t="s">
        <v>76</v>
      </c>
      <c r="BW125" s="135" t="s">
        <v>175</v>
      </c>
      <c r="BX125" s="135" t="s">
        <v>173</v>
      </c>
      <c r="CL125" s="135" t="s">
        <v>1</v>
      </c>
    </row>
    <row r="126" s="4" customFormat="1" ht="16.5" customHeight="1">
      <c r="A126" s="136" t="s">
        <v>88</v>
      </c>
      <c r="B126" s="64"/>
      <c r="C126" s="126"/>
      <c r="D126" s="126"/>
      <c r="E126" s="126"/>
      <c r="F126" s="127" t="s">
        <v>176</v>
      </c>
      <c r="G126" s="127"/>
      <c r="H126" s="127"/>
      <c r="I126" s="127"/>
      <c r="J126" s="127"/>
      <c r="K126" s="126"/>
      <c r="L126" s="127" t="s">
        <v>94</v>
      </c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9">
        <f>'II.1.1.b - Nové práce'!J34</f>
        <v>17753756.699999999</v>
      </c>
      <c r="AH126" s="126"/>
      <c r="AI126" s="126"/>
      <c r="AJ126" s="126"/>
      <c r="AK126" s="126"/>
      <c r="AL126" s="126"/>
      <c r="AM126" s="126"/>
      <c r="AN126" s="129">
        <f>SUM(AG126,AT126)</f>
        <v>21482045.609999999</v>
      </c>
      <c r="AO126" s="126"/>
      <c r="AP126" s="126"/>
      <c r="AQ126" s="130" t="s">
        <v>86</v>
      </c>
      <c r="AR126" s="66"/>
      <c r="AS126" s="131">
        <v>0</v>
      </c>
      <c r="AT126" s="132">
        <f>ROUND(SUM(AV126:AW126),2)</f>
        <v>3728288.9100000001</v>
      </c>
      <c r="AU126" s="133">
        <f>'II.1.1.b - Nové práce'!P138</f>
        <v>8506.0854499999987</v>
      </c>
      <c r="AV126" s="132">
        <f>'II.1.1.b - Nové práce'!J37</f>
        <v>3728288.9100000001</v>
      </c>
      <c r="AW126" s="132">
        <f>'II.1.1.b - Nové práce'!J38</f>
        <v>0</v>
      </c>
      <c r="AX126" s="132">
        <f>'II.1.1.b - Nové práce'!J39</f>
        <v>0</v>
      </c>
      <c r="AY126" s="132">
        <f>'II.1.1.b - Nové práce'!J40</f>
        <v>0</v>
      </c>
      <c r="AZ126" s="132">
        <f>'II.1.1.b - Nové práce'!F37</f>
        <v>17753756.699999999</v>
      </c>
      <c r="BA126" s="132">
        <f>'II.1.1.b - Nové práce'!F38</f>
        <v>0</v>
      </c>
      <c r="BB126" s="132">
        <f>'II.1.1.b - Nové práce'!F39</f>
        <v>0</v>
      </c>
      <c r="BC126" s="132">
        <f>'II.1.1.b - Nové práce'!F40</f>
        <v>0</v>
      </c>
      <c r="BD126" s="134">
        <f>'II.1.1.b - Nové práce'!F41</f>
        <v>0</v>
      </c>
      <c r="BE126" s="4"/>
      <c r="BT126" s="135" t="s">
        <v>91</v>
      </c>
      <c r="BV126" s="135" t="s">
        <v>76</v>
      </c>
      <c r="BW126" s="135" t="s">
        <v>177</v>
      </c>
      <c r="BX126" s="135" t="s">
        <v>173</v>
      </c>
      <c r="CL126" s="135" t="s">
        <v>1</v>
      </c>
    </row>
    <row r="127" s="4" customFormat="1" ht="16.5" customHeight="1">
      <c r="A127" s="4"/>
      <c r="B127" s="64"/>
      <c r="C127" s="126"/>
      <c r="D127" s="126"/>
      <c r="E127" s="127" t="s">
        <v>178</v>
      </c>
      <c r="F127" s="127"/>
      <c r="G127" s="127"/>
      <c r="H127" s="127"/>
      <c r="I127" s="127"/>
      <c r="J127" s="126"/>
      <c r="K127" s="127" t="s">
        <v>97</v>
      </c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8">
        <f>ROUND(AG128+SUM(AG129:AG132)+AG143+AG146,2)</f>
        <v>23438564.920000002</v>
      </c>
      <c r="AH127" s="126"/>
      <c r="AI127" s="126"/>
      <c r="AJ127" s="126"/>
      <c r="AK127" s="126"/>
      <c r="AL127" s="126"/>
      <c r="AM127" s="126"/>
      <c r="AN127" s="129">
        <f>SUM(AG127,AT127)</f>
        <v>28360663.550000001</v>
      </c>
      <c r="AO127" s="126"/>
      <c r="AP127" s="126"/>
      <c r="AQ127" s="130" t="s">
        <v>86</v>
      </c>
      <c r="AR127" s="66"/>
      <c r="AS127" s="131">
        <f>ROUND(AS128+SUM(AS129:AS132)+AS143+AS146,2)</f>
        <v>0</v>
      </c>
      <c r="AT127" s="132">
        <f>ROUND(SUM(AV127:AW127),2)</f>
        <v>4922098.6299999999</v>
      </c>
      <c r="AU127" s="133">
        <f>ROUND(AU128+SUM(AU129:AU132)+AU143+AU146,5)</f>
        <v>0</v>
      </c>
      <c r="AV127" s="132">
        <f>ROUND(AZ127*L29,2)</f>
        <v>4922098.6299999999</v>
      </c>
      <c r="AW127" s="132">
        <f>ROUND(BA127*L30,2)</f>
        <v>0</v>
      </c>
      <c r="AX127" s="132">
        <f>ROUND(BB127*L29,2)</f>
        <v>0</v>
      </c>
      <c r="AY127" s="132">
        <f>ROUND(BC127*L30,2)</f>
        <v>0</v>
      </c>
      <c r="AZ127" s="132">
        <f>ROUND(AZ128+SUM(AZ129:AZ132)+AZ143+AZ146,2)</f>
        <v>23438564.920000002</v>
      </c>
      <c r="BA127" s="132">
        <f>ROUND(BA128+SUM(BA129:BA132)+BA143+BA146,2)</f>
        <v>0</v>
      </c>
      <c r="BB127" s="132">
        <f>ROUND(BB128+SUM(BB129:BB132)+BB143+BB146,2)</f>
        <v>0</v>
      </c>
      <c r="BC127" s="132">
        <f>ROUND(BC128+SUM(BC129:BC132)+BC143+BC146,2)</f>
        <v>0</v>
      </c>
      <c r="BD127" s="134">
        <f>ROUND(BD128+SUM(BD129:BD132)+BD143+BD146,2)</f>
        <v>0</v>
      </c>
      <c r="BE127" s="4"/>
      <c r="BS127" s="135" t="s">
        <v>73</v>
      </c>
      <c r="BT127" s="135" t="s">
        <v>83</v>
      </c>
      <c r="BU127" s="135" t="s">
        <v>75</v>
      </c>
      <c r="BV127" s="135" t="s">
        <v>76</v>
      </c>
      <c r="BW127" s="135" t="s">
        <v>179</v>
      </c>
      <c r="BX127" s="135" t="s">
        <v>171</v>
      </c>
      <c r="CL127" s="135" t="s">
        <v>1</v>
      </c>
    </row>
    <row r="128" s="4" customFormat="1" ht="16.5" customHeight="1">
      <c r="A128" s="136" t="s">
        <v>88</v>
      </c>
      <c r="B128" s="64"/>
      <c r="C128" s="126"/>
      <c r="D128" s="126"/>
      <c r="E128" s="126"/>
      <c r="F128" s="127" t="s">
        <v>180</v>
      </c>
      <c r="G128" s="127"/>
      <c r="H128" s="127"/>
      <c r="I128" s="127"/>
      <c r="J128" s="127"/>
      <c r="K128" s="126"/>
      <c r="L128" s="127" t="s">
        <v>100</v>
      </c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129">
        <f>'II.1.2.2 - Zdravotně tech...'!J34</f>
        <v>1976839</v>
      </c>
      <c r="AH128" s="126"/>
      <c r="AI128" s="126"/>
      <c r="AJ128" s="126"/>
      <c r="AK128" s="126"/>
      <c r="AL128" s="126"/>
      <c r="AM128" s="126"/>
      <c r="AN128" s="129">
        <f>SUM(AG128,AT128)</f>
        <v>2391975.1899999999</v>
      </c>
      <c r="AO128" s="126"/>
      <c r="AP128" s="126"/>
      <c r="AQ128" s="130" t="s">
        <v>86</v>
      </c>
      <c r="AR128" s="66"/>
      <c r="AS128" s="131">
        <v>0</v>
      </c>
      <c r="AT128" s="132">
        <f>ROUND(SUM(AV128:AW128),2)</f>
        <v>415136.19</v>
      </c>
      <c r="AU128" s="133">
        <f>'II.1.2.2 - Zdravotně tech...'!P128</f>
        <v>0</v>
      </c>
      <c r="AV128" s="132">
        <f>'II.1.2.2 - Zdravotně tech...'!J37</f>
        <v>415136.19</v>
      </c>
      <c r="AW128" s="132">
        <f>'II.1.2.2 - Zdravotně tech...'!J38</f>
        <v>0</v>
      </c>
      <c r="AX128" s="132">
        <f>'II.1.2.2 - Zdravotně tech...'!J39</f>
        <v>0</v>
      </c>
      <c r="AY128" s="132">
        <f>'II.1.2.2 - Zdravotně tech...'!J40</f>
        <v>0</v>
      </c>
      <c r="AZ128" s="132">
        <f>'II.1.2.2 - Zdravotně tech...'!F37</f>
        <v>1976839</v>
      </c>
      <c r="BA128" s="132">
        <f>'II.1.2.2 - Zdravotně tech...'!F38</f>
        <v>0</v>
      </c>
      <c r="BB128" s="132">
        <f>'II.1.2.2 - Zdravotně tech...'!F39</f>
        <v>0</v>
      </c>
      <c r="BC128" s="132">
        <f>'II.1.2.2 - Zdravotně tech...'!F40</f>
        <v>0</v>
      </c>
      <c r="BD128" s="134">
        <f>'II.1.2.2 - Zdravotně tech...'!F41</f>
        <v>0</v>
      </c>
      <c r="BE128" s="4"/>
      <c r="BT128" s="135" t="s">
        <v>91</v>
      </c>
      <c r="BV128" s="135" t="s">
        <v>76</v>
      </c>
      <c r="BW128" s="135" t="s">
        <v>181</v>
      </c>
      <c r="BX128" s="135" t="s">
        <v>179</v>
      </c>
      <c r="CL128" s="135" t="s">
        <v>1</v>
      </c>
    </row>
    <row r="129" s="4" customFormat="1" ht="16.5" customHeight="1">
      <c r="A129" s="136" t="s">
        <v>88</v>
      </c>
      <c r="B129" s="64"/>
      <c r="C129" s="126"/>
      <c r="D129" s="126"/>
      <c r="E129" s="126"/>
      <c r="F129" s="127" t="s">
        <v>182</v>
      </c>
      <c r="G129" s="127"/>
      <c r="H129" s="127"/>
      <c r="I129" s="127"/>
      <c r="J129" s="127"/>
      <c r="K129" s="126"/>
      <c r="L129" s="127" t="s">
        <v>103</v>
      </c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129">
        <f>'II.1.2.4a - Vytápění'!J34</f>
        <v>1741630</v>
      </c>
      <c r="AH129" s="126"/>
      <c r="AI129" s="126"/>
      <c r="AJ129" s="126"/>
      <c r="AK129" s="126"/>
      <c r="AL129" s="126"/>
      <c r="AM129" s="126"/>
      <c r="AN129" s="129">
        <f>SUM(AG129,AT129)</f>
        <v>2107372.2999999998</v>
      </c>
      <c r="AO129" s="126"/>
      <c r="AP129" s="126"/>
      <c r="AQ129" s="130" t="s">
        <v>86</v>
      </c>
      <c r="AR129" s="66"/>
      <c r="AS129" s="131">
        <v>0</v>
      </c>
      <c r="AT129" s="132">
        <f>ROUND(SUM(AV129:AW129),2)</f>
        <v>365742.29999999999</v>
      </c>
      <c r="AU129" s="133">
        <f>'II.1.2.4a - Vytápění'!P125</f>
        <v>0</v>
      </c>
      <c r="AV129" s="132">
        <f>'II.1.2.4a - Vytápění'!J37</f>
        <v>365742.29999999999</v>
      </c>
      <c r="AW129" s="132">
        <f>'II.1.2.4a - Vytápění'!J38</f>
        <v>0</v>
      </c>
      <c r="AX129" s="132">
        <f>'II.1.2.4a - Vytápění'!J39</f>
        <v>0</v>
      </c>
      <c r="AY129" s="132">
        <f>'II.1.2.4a - Vytápění'!J40</f>
        <v>0</v>
      </c>
      <c r="AZ129" s="132">
        <f>'II.1.2.4a - Vytápění'!F37</f>
        <v>1741630</v>
      </c>
      <c r="BA129" s="132">
        <f>'II.1.2.4a - Vytápění'!F38</f>
        <v>0</v>
      </c>
      <c r="BB129" s="132">
        <f>'II.1.2.4a - Vytápění'!F39</f>
        <v>0</v>
      </c>
      <c r="BC129" s="132">
        <f>'II.1.2.4a - Vytápění'!F40</f>
        <v>0</v>
      </c>
      <c r="BD129" s="134">
        <f>'II.1.2.4a - Vytápění'!F41</f>
        <v>0</v>
      </c>
      <c r="BE129" s="4"/>
      <c r="BT129" s="135" t="s">
        <v>91</v>
      </c>
      <c r="BV129" s="135" t="s">
        <v>76</v>
      </c>
      <c r="BW129" s="135" t="s">
        <v>183</v>
      </c>
      <c r="BX129" s="135" t="s">
        <v>179</v>
      </c>
      <c r="CL129" s="135" t="s">
        <v>1</v>
      </c>
    </row>
    <row r="130" s="4" customFormat="1" ht="16.5" customHeight="1">
      <c r="A130" s="136" t="s">
        <v>88</v>
      </c>
      <c r="B130" s="64"/>
      <c r="C130" s="126"/>
      <c r="D130" s="126"/>
      <c r="E130" s="126"/>
      <c r="F130" s="127" t="s">
        <v>184</v>
      </c>
      <c r="G130" s="127"/>
      <c r="H130" s="127"/>
      <c r="I130" s="127"/>
      <c r="J130" s="127"/>
      <c r="K130" s="126"/>
      <c r="L130" s="127" t="s">
        <v>106</v>
      </c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129">
        <f>'II.1.2.4b - Vzduchotechnika'!J34</f>
        <v>7517422</v>
      </c>
      <c r="AH130" s="126"/>
      <c r="AI130" s="126"/>
      <c r="AJ130" s="126"/>
      <c r="AK130" s="126"/>
      <c r="AL130" s="126"/>
      <c r="AM130" s="126"/>
      <c r="AN130" s="129">
        <f>SUM(AG130,AT130)</f>
        <v>9096080.620000001</v>
      </c>
      <c r="AO130" s="126"/>
      <c r="AP130" s="126"/>
      <c r="AQ130" s="130" t="s">
        <v>86</v>
      </c>
      <c r="AR130" s="66"/>
      <c r="AS130" s="131">
        <v>0</v>
      </c>
      <c r="AT130" s="132">
        <f>ROUND(SUM(AV130:AW130),2)</f>
        <v>1578658.6200000001</v>
      </c>
      <c r="AU130" s="133">
        <f>'II.1.2.4b - Vzduchotechnika'!P138</f>
        <v>0</v>
      </c>
      <c r="AV130" s="132">
        <f>'II.1.2.4b - Vzduchotechnika'!J37</f>
        <v>1578658.6200000001</v>
      </c>
      <c r="AW130" s="132">
        <f>'II.1.2.4b - Vzduchotechnika'!J38</f>
        <v>0</v>
      </c>
      <c r="AX130" s="132">
        <f>'II.1.2.4b - Vzduchotechnika'!J39</f>
        <v>0</v>
      </c>
      <c r="AY130" s="132">
        <f>'II.1.2.4b - Vzduchotechnika'!J40</f>
        <v>0</v>
      </c>
      <c r="AZ130" s="132">
        <f>'II.1.2.4b - Vzduchotechnika'!F37</f>
        <v>7517422</v>
      </c>
      <c r="BA130" s="132">
        <f>'II.1.2.4b - Vzduchotechnika'!F38</f>
        <v>0</v>
      </c>
      <c r="BB130" s="132">
        <f>'II.1.2.4b - Vzduchotechnika'!F39</f>
        <v>0</v>
      </c>
      <c r="BC130" s="132">
        <f>'II.1.2.4b - Vzduchotechnika'!F40</f>
        <v>0</v>
      </c>
      <c r="BD130" s="134">
        <f>'II.1.2.4b - Vzduchotechnika'!F41</f>
        <v>0</v>
      </c>
      <c r="BE130" s="4"/>
      <c r="BT130" s="135" t="s">
        <v>91</v>
      </c>
      <c r="BV130" s="135" t="s">
        <v>76</v>
      </c>
      <c r="BW130" s="135" t="s">
        <v>185</v>
      </c>
      <c r="BX130" s="135" t="s">
        <v>179</v>
      </c>
      <c r="CL130" s="135" t="s">
        <v>1</v>
      </c>
    </row>
    <row r="131" s="4" customFormat="1" ht="16.5" customHeight="1">
      <c r="A131" s="136" t="s">
        <v>88</v>
      </c>
      <c r="B131" s="64"/>
      <c r="C131" s="126"/>
      <c r="D131" s="126"/>
      <c r="E131" s="126"/>
      <c r="F131" s="127" t="s">
        <v>186</v>
      </c>
      <c r="G131" s="127"/>
      <c r="H131" s="127"/>
      <c r="I131" s="127"/>
      <c r="J131" s="127"/>
      <c r="K131" s="126"/>
      <c r="L131" s="127" t="s">
        <v>109</v>
      </c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9">
        <f>'II.1.2.5 - Silnoproud'!J34</f>
        <v>3929773.7200000002</v>
      </c>
      <c r="AH131" s="126"/>
      <c r="AI131" s="126"/>
      <c r="AJ131" s="126"/>
      <c r="AK131" s="126"/>
      <c r="AL131" s="126"/>
      <c r="AM131" s="126"/>
      <c r="AN131" s="129">
        <f>SUM(AG131,AT131)</f>
        <v>4755026.2000000002</v>
      </c>
      <c r="AO131" s="126"/>
      <c r="AP131" s="126"/>
      <c r="AQ131" s="130" t="s">
        <v>86</v>
      </c>
      <c r="AR131" s="66"/>
      <c r="AS131" s="131">
        <v>0</v>
      </c>
      <c r="AT131" s="132">
        <f>ROUND(SUM(AV131:AW131),2)</f>
        <v>825252.47999999998</v>
      </c>
      <c r="AU131" s="133">
        <f>'II.1.2.5 - Silnoproud'!P125</f>
        <v>0</v>
      </c>
      <c r="AV131" s="132">
        <f>'II.1.2.5 - Silnoproud'!J37</f>
        <v>825252.47999999998</v>
      </c>
      <c r="AW131" s="132">
        <f>'II.1.2.5 - Silnoproud'!J38</f>
        <v>0</v>
      </c>
      <c r="AX131" s="132">
        <f>'II.1.2.5 - Silnoproud'!J39</f>
        <v>0</v>
      </c>
      <c r="AY131" s="132">
        <f>'II.1.2.5 - Silnoproud'!J40</f>
        <v>0</v>
      </c>
      <c r="AZ131" s="132">
        <f>'II.1.2.5 - Silnoproud'!F37</f>
        <v>3929773.7200000002</v>
      </c>
      <c r="BA131" s="132">
        <f>'II.1.2.5 - Silnoproud'!F38</f>
        <v>0</v>
      </c>
      <c r="BB131" s="132">
        <f>'II.1.2.5 - Silnoproud'!F39</f>
        <v>0</v>
      </c>
      <c r="BC131" s="132">
        <f>'II.1.2.5 - Silnoproud'!F40</f>
        <v>0</v>
      </c>
      <c r="BD131" s="134">
        <f>'II.1.2.5 - Silnoproud'!F41</f>
        <v>0</v>
      </c>
      <c r="BE131" s="4"/>
      <c r="BT131" s="135" t="s">
        <v>91</v>
      </c>
      <c r="BV131" s="135" t="s">
        <v>76</v>
      </c>
      <c r="BW131" s="135" t="s">
        <v>187</v>
      </c>
      <c r="BX131" s="135" t="s">
        <v>179</v>
      </c>
      <c r="CL131" s="135" t="s">
        <v>1</v>
      </c>
    </row>
    <row r="132" s="4" customFormat="1" ht="16.5" customHeight="1">
      <c r="A132" s="4"/>
      <c r="B132" s="64"/>
      <c r="C132" s="126"/>
      <c r="D132" s="126"/>
      <c r="E132" s="126"/>
      <c r="F132" s="127" t="s">
        <v>188</v>
      </c>
      <c r="G132" s="127"/>
      <c r="H132" s="127"/>
      <c r="I132" s="127"/>
      <c r="J132" s="127"/>
      <c r="K132" s="126"/>
      <c r="L132" s="127" t="s">
        <v>189</v>
      </c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128">
        <f>ROUND(SUM(AG133:AG142),2)</f>
        <v>3602670</v>
      </c>
      <c r="AH132" s="126"/>
      <c r="AI132" s="126"/>
      <c r="AJ132" s="126"/>
      <c r="AK132" s="126"/>
      <c r="AL132" s="126"/>
      <c r="AM132" s="126"/>
      <c r="AN132" s="129">
        <f>SUM(AG132,AT132)</f>
        <v>4359230.7000000002</v>
      </c>
      <c r="AO132" s="126"/>
      <c r="AP132" s="126"/>
      <c r="AQ132" s="130" t="s">
        <v>86</v>
      </c>
      <c r="AR132" s="66"/>
      <c r="AS132" s="131">
        <f>ROUND(SUM(AS133:AS142),2)</f>
        <v>0</v>
      </c>
      <c r="AT132" s="132">
        <f>ROUND(SUM(AV132:AW132),2)</f>
        <v>756560.69999999995</v>
      </c>
      <c r="AU132" s="133">
        <f>ROUND(SUM(AU133:AU142),5)</f>
        <v>0</v>
      </c>
      <c r="AV132" s="132">
        <f>ROUND(AZ132*L29,2)</f>
        <v>756560.69999999995</v>
      </c>
      <c r="AW132" s="132">
        <f>ROUND(BA132*L30,2)</f>
        <v>0</v>
      </c>
      <c r="AX132" s="132">
        <f>ROUND(BB132*L29,2)</f>
        <v>0</v>
      </c>
      <c r="AY132" s="132">
        <f>ROUND(BC132*L30,2)</f>
        <v>0</v>
      </c>
      <c r="AZ132" s="132">
        <f>ROUND(SUM(AZ133:AZ142),2)</f>
        <v>3602670</v>
      </c>
      <c r="BA132" s="132">
        <f>ROUND(SUM(BA133:BA142),2)</f>
        <v>0</v>
      </c>
      <c r="BB132" s="132">
        <f>ROUND(SUM(BB133:BB142),2)</f>
        <v>0</v>
      </c>
      <c r="BC132" s="132">
        <f>ROUND(SUM(BC133:BC142),2)</f>
        <v>0</v>
      </c>
      <c r="BD132" s="134">
        <f>ROUND(SUM(BD133:BD142),2)</f>
        <v>0</v>
      </c>
      <c r="BE132" s="4"/>
      <c r="BS132" s="135" t="s">
        <v>73</v>
      </c>
      <c r="BT132" s="135" t="s">
        <v>91</v>
      </c>
      <c r="BU132" s="135" t="s">
        <v>75</v>
      </c>
      <c r="BV132" s="135" t="s">
        <v>76</v>
      </c>
      <c r="BW132" s="135" t="s">
        <v>190</v>
      </c>
      <c r="BX132" s="135" t="s">
        <v>179</v>
      </c>
      <c r="CL132" s="135" t="s">
        <v>1</v>
      </c>
    </row>
    <row r="133" s="4" customFormat="1" ht="16.5" customHeight="1">
      <c r="A133" s="136" t="s">
        <v>88</v>
      </c>
      <c r="B133" s="64"/>
      <c r="C133" s="126"/>
      <c r="D133" s="126"/>
      <c r="E133" s="126"/>
      <c r="F133" s="126"/>
      <c r="G133" s="127" t="s">
        <v>191</v>
      </c>
      <c r="H133" s="127"/>
      <c r="I133" s="127"/>
      <c r="J133" s="127"/>
      <c r="K133" s="127"/>
      <c r="L133" s="126"/>
      <c r="M133" s="127" t="s">
        <v>115</v>
      </c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9">
        <f>'II.1.2.6.1 - Strukturovan...'!J34</f>
        <v>2182982.2000000002</v>
      </c>
      <c r="AH133" s="126"/>
      <c r="AI133" s="126"/>
      <c r="AJ133" s="126"/>
      <c r="AK133" s="126"/>
      <c r="AL133" s="126"/>
      <c r="AM133" s="126"/>
      <c r="AN133" s="129">
        <f>SUM(AG133,AT133)</f>
        <v>2641408.46</v>
      </c>
      <c r="AO133" s="126"/>
      <c r="AP133" s="126"/>
      <c r="AQ133" s="130" t="s">
        <v>86</v>
      </c>
      <c r="AR133" s="66"/>
      <c r="AS133" s="131">
        <v>0</v>
      </c>
      <c r="AT133" s="132">
        <f>ROUND(SUM(AV133:AW133),2)</f>
        <v>458426.26000000001</v>
      </c>
      <c r="AU133" s="133">
        <f>'II.1.2.6.1 - Strukturovan...'!P125</f>
        <v>0</v>
      </c>
      <c r="AV133" s="132">
        <f>'II.1.2.6.1 - Strukturovan...'!J37</f>
        <v>458426.26000000001</v>
      </c>
      <c r="AW133" s="132">
        <f>'II.1.2.6.1 - Strukturovan...'!J38</f>
        <v>0</v>
      </c>
      <c r="AX133" s="132">
        <f>'II.1.2.6.1 - Strukturovan...'!J39</f>
        <v>0</v>
      </c>
      <c r="AY133" s="132">
        <f>'II.1.2.6.1 - Strukturovan...'!J40</f>
        <v>0</v>
      </c>
      <c r="AZ133" s="132">
        <f>'II.1.2.6.1 - Strukturovan...'!F37</f>
        <v>2182982.2000000002</v>
      </c>
      <c r="BA133" s="132">
        <f>'II.1.2.6.1 - Strukturovan...'!F38</f>
        <v>0</v>
      </c>
      <c r="BB133" s="132">
        <f>'II.1.2.6.1 - Strukturovan...'!F39</f>
        <v>0</v>
      </c>
      <c r="BC133" s="132">
        <f>'II.1.2.6.1 - Strukturovan...'!F40</f>
        <v>0</v>
      </c>
      <c r="BD133" s="134">
        <f>'II.1.2.6.1 - Strukturovan...'!F41</f>
        <v>0</v>
      </c>
      <c r="BE133" s="4"/>
      <c r="BT133" s="135" t="s">
        <v>116</v>
      </c>
      <c r="BV133" s="135" t="s">
        <v>76</v>
      </c>
      <c r="BW133" s="135" t="s">
        <v>192</v>
      </c>
      <c r="BX133" s="135" t="s">
        <v>190</v>
      </c>
      <c r="CL133" s="135" t="s">
        <v>1</v>
      </c>
    </row>
    <row r="134" s="4" customFormat="1" ht="16.5" customHeight="1">
      <c r="A134" s="136" t="s">
        <v>88</v>
      </c>
      <c r="B134" s="64"/>
      <c r="C134" s="126"/>
      <c r="D134" s="126"/>
      <c r="E134" s="126"/>
      <c r="F134" s="126"/>
      <c r="G134" s="127" t="s">
        <v>193</v>
      </c>
      <c r="H134" s="127"/>
      <c r="I134" s="127"/>
      <c r="J134" s="127"/>
      <c r="K134" s="127"/>
      <c r="L134" s="126"/>
      <c r="M134" s="127" t="s">
        <v>119</v>
      </c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129">
        <f>'II.1.2.6.2 - Kamerové sys...'!J34</f>
        <v>65157.300000000003</v>
      </c>
      <c r="AH134" s="126"/>
      <c r="AI134" s="126"/>
      <c r="AJ134" s="126"/>
      <c r="AK134" s="126"/>
      <c r="AL134" s="126"/>
      <c r="AM134" s="126"/>
      <c r="AN134" s="129">
        <f>SUM(AG134,AT134)</f>
        <v>78840.330000000002</v>
      </c>
      <c r="AO134" s="126"/>
      <c r="AP134" s="126"/>
      <c r="AQ134" s="130" t="s">
        <v>86</v>
      </c>
      <c r="AR134" s="66"/>
      <c r="AS134" s="131">
        <v>0</v>
      </c>
      <c r="AT134" s="132">
        <f>ROUND(SUM(AV134:AW134),2)</f>
        <v>13683.030000000001</v>
      </c>
      <c r="AU134" s="133">
        <f>'II.1.2.6.2 - Kamerové sys...'!P125</f>
        <v>0</v>
      </c>
      <c r="AV134" s="132">
        <f>'II.1.2.6.2 - Kamerové sys...'!J37</f>
        <v>13683.030000000001</v>
      </c>
      <c r="AW134" s="132">
        <f>'II.1.2.6.2 - Kamerové sys...'!J38</f>
        <v>0</v>
      </c>
      <c r="AX134" s="132">
        <f>'II.1.2.6.2 - Kamerové sys...'!J39</f>
        <v>0</v>
      </c>
      <c r="AY134" s="132">
        <f>'II.1.2.6.2 - Kamerové sys...'!J40</f>
        <v>0</v>
      </c>
      <c r="AZ134" s="132">
        <f>'II.1.2.6.2 - Kamerové sys...'!F37</f>
        <v>65157.300000000003</v>
      </c>
      <c r="BA134" s="132">
        <f>'II.1.2.6.2 - Kamerové sys...'!F38</f>
        <v>0</v>
      </c>
      <c r="BB134" s="132">
        <f>'II.1.2.6.2 - Kamerové sys...'!F39</f>
        <v>0</v>
      </c>
      <c r="BC134" s="132">
        <f>'II.1.2.6.2 - Kamerové sys...'!F40</f>
        <v>0</v>
      </c>
      <c r="BD134" s="134">
        <f>'II.1.2.6.2 - Kamerové sys...'!F41</f>
        <v>0</v>
      </c>
      <c r="BE134" s="4"/>
      <c r="BT134" s="135" t="s">
        <v>116</v>
      </c>
      <c r="BV134" s="135" t="s">
        <v>76</v>
      </c>
      <c r="BW134" s="135" t="s">
        <v>194</v>
      </c>
      <c r="BX134" s="135" t="s">
        <v>190</v>
      </c>
      <c r="CL134" s="135" t="s">
        <v>1</v>
      </c>
    </row>
    <row r="135" s="4" customFormat="1" ht="16.5" customHeight="1">
      <c r="A135" s="136" t="s">
        <v>88</v>
      </c>
      <c r="B135" s="64"/>
      <c r="C135" s="126"/>
      <c r="D135" s="126"/>
      <c r="E135" s="126"/>
      <c r="F135" s="126"/>
      <c r="G135" s="127" t="s">
        <v>195</v>
      </c>
      <c r="H135" s="127"/>
      <c r="I135" s="127"/>
      <c r="J135" s="127"/>
      <c r="K135" s="127"/>
      <c r="L135" s="126"/>
      <c r="M135" s="127" t="s">
        <v>122</v>
      </c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9">
        <f>'II.1.2.6.3 - IP Domácí te...'!J34</f>
        <v>66015</v>
      </c>
      <c r="AH135" s="126"/>
      <c r="AI135" s="126"/>
      <c r="AJ135" s="126"/>
      <c r="AK135" s="126"/>
      <c r="AL135" s="126"/>
      <c r="AM135" s="126"/>
      <c r="AN135" s="129">
        <f>SUM(AG135,AT135)</f>
        <v>79878.149999999994</v>
      </c>
      <c r="AO135" s="126"/>
      <c r="AP135" s="126"/>
      <c r="AQ135" s="130" t="s">
        <v>86</v>
      </c>
      <c r="AR135" s="66"/>
      <c r="AS135" s="131">
        <v>0</v>
      </c>
      <c r="AT135" s="132">
        <f>ROUND(SUM(AV135:AW135),2)</f>
        <v>13863.15</v>
      </c>
      <c r="AU135" s="133">
        <f>'II.1.2.6.3 - IP Domácí te...'!P125</f>
        <v>0</v>
      </c>
      <c r="AV135" s="132">
        <f>'II.1.2.6.3 - IP Domácí te...'!J37</f>
        <v>13863.15</v>
      </c>
      <c r="AW135" s="132">
        <f>'II.1.2.6.3 - IP Domácí te...'!J38</f>
        <v>0</v>
      </c>
      <c r="AX135" s="132">
        <f>'II.1.2.6.3 - IP Domácí te...'!J39</f>
        <v>0</v>
      </c>
      <c r="AY135" s="132">
        <f>'II.1.2.6.3 - IP Domácí te...'!J40</f>
        <v>0</v>
      </c>
      <c r="AZ135" s="132">
        <f>'II.1.2.6.3 - IP Domácí te...'!F37</f>
        <v>66015</v>
      </c>
      <c r="BA135" s="132">
        <f>'II.1.2.6.3 - IP Domácí te...'!F38</f>
        <v>0</v>
      </c>
      <c r="BB135" s="132">
        <f>'II.1.2.6.3 - IP Domácí te...'!F39</f>
        <v>0</v>
      </c>
      <c r="BC135" s="132">
        <f>'II.1.2.6.3 - IP Domácí te...'!F40</f>
        <v>0</v>
      </c>
      <c r="BD135" s="134">
        <f>'II.1.2.6.3 - IP Domácí te...'!F41</f>
        <v>0</v>
      </c>
      <c r="BE135" s="4"/>
      <c r="BT135" s="135" t="s">
        <v>116</v>
      </c>
      <c r="BV135" s="135" t="s">
        <v>76</v>
      </c>
      <c r="BW135" s="135" t="s">
        <v>196</v>
      </c>
      <c r="BX135" s="135" t="s">
        <v>190</v>
      </c>
      <c r="CL135" s="135" t="s">
        <v>1</v>
      </c>
    </row>
    <row r="136" s="4" customFormat="1" ht="16.5" customHeight="1">
      <c r="A136" s="136" t="s">
        <v>88</v>
      </c>
      <c r="B136" s="64"/>
      <c r="C136" s="126"/>
      <c r="D136" s="126"/>
      <c r="E136" s="126"/>
      <c r="F136" s="126"/>
      <c r="G136" s="127" t="s">
        <v>197</v>
      </c>
      <c r="H136" s="127"/>
      <c r="I136" s="127"/>
      <c r="J136" s="127"/>
      <c r="K136" s="127"/>
      <c r="L136" s="126"/>
      <c r="M136" s="127" t="s">
        <v>125</v>
      </c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9">
        <f>'II.1.2.6.4 - Aktivní prvky'!J34</f>
        <v>245413.79999999999</v>
      </c>
      <c r="AH136" s="126"/>
      <c r="AI136" s="126"/>
      <c r="AJ136" s="126"/>
      <c r="AK136" s="126"/>
      <c r="AL136" s="126"/>
      <c r="AM136" s="126"/>
      <c r="AN136" s="129">
        <f>SUM(AG136,AT136)</f>
        <v>296950.70000000001</v>
      </c>
      <c r="AO136" s="126"/>
      <c r="AP136" s="126"/>
      <c r="AQ136" s="130" t="s">
        <v>86</v>
      </c>
      <c r="AR136" s="66"/>
      <c r="AS136" s="131">
        <v>0</v>
      </c>
      <c r="AT136" s="132">
        <f>ROUND(SUM(AV136:AW136),2)</f>
        <v>51536.900000000001</v>
      </c>
      <c r="AU136" s="133">
        <f>'II.1.2.6.4 - Aktivní prvky'!P125</f>
        <v>0</v>
      </c>
      <c r="AV136" s="132">
        <f>'II.1.2.6.4 - Aktivní prvky'!J37</f>
        <v>51536.900000000001</v>
      </c>
      <c r="AW136" s="132">
        <f>'II.1.2.6.4 - Aktivní prvky'!J38</f>
        <v>0</v>
      </c>
      <c r="AX136" s="132">
        <f>'II.1.2.6.4 - Aktivní prvky'!J39</f>
        <v>0</v>
      </c>
      <c r="AY136" s="132">
        <f>'II.1.2.6.4 - Aktivní prvky'!J40</f>
        <v>0</v>
      </c>
      <c r="AZ136" s="132">
        <f>'II.1.2.6.4 - Aktivní prvky'!F37</f>
        <v>245413.79999999999</v>
      </c>
      <c r="BA136" s="132">
        <f>'II.1.2.6.4 - Aktivní prvky'!F38</f>
        <v>0</v>
      </c>
      <c r="BB136" s="132">
        <f>'II.1.2.6.4 - Aktivní prvky'!F39</f>
        <v>0</v>
      </c>
      <c r="BC136" s="132">
        <f>'II.1.2.6.4 - Aktivní prvky'!F40</f>
        <v>0</v>
      </c>
      <c r="BD136" s="134">
        <f>'II.1.2.6.4 - Aktivní prvky'!F41</f>
        <v>0</v>
      </c>
      <c r="BE136" s="4"/>
      <c r="BT136" s="135" t="s">
        <v>116</v>
      </c>
      <c r="BV136" s="135" t="s">
        <v>76</v>
      </c>
      <c r="BW136" s="135" t="s">
        <v>198</v>
      </c>
      <c r="BX136" s="135" t="s">
        <v>190</v>
      </c>
      <c r="CL136" s="135" t="s">
        <v>1</v>
      </c>
    </row>
    <row r="137" s="4" customFormat="1" ht="16.5" customHeight="1">
      <c r="A137" s="136" t="s">
        <v>88</v>
      </c>
      <c r="B137" s="64"/>
      <c r="C137" s="126"/>
      <c r="D137" s="126"/>
      <c r="E137" s="126"/>
      <c r="F137" s="126"/>
      <c r="G137" s="127" t="s">
        <v>199</v>
      </c>
      <c r="H137" s="127"/>
      <c r="I137" s="127"/>
      <c r="J137" s="127"/>
      <c r="K137" s="127"/>
      <c r="L137" s="126"/>
      <c r="M137" s="127" t="s">
        <v>128</v>
      </c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9">
        <f>'II.1.2.6.5 - Access point...'!J34</f>
        <v>54822.199999999997</v>
      </c>
      <c r="AH137" s="126"/>
      <c r="AI137" s="126"/>
      <c r="AJ137" s="126"/>
      <c r="AK137" s="126"/>
      <c r="AL137" s="126"/>
      <c r="AM137" s="126"/>
      <c r="AN137" s="129">
        <f>SUM(AG137,AT137)</f>
        <v>66334.860000000001</v>
      </c>
      <c r="AO137" s="126"/>
      <c r="AP137" s="126"/>
      <c r="AQ137" s="130" t="s">
        <v>86</v>
      </c>
      <c r="AR137" s="66"/>
      <c r="AS137" s="131">
        <v>0</v>
      </c>
      <c r="AT137" s="132">
        <f>ROUND(SUM(AV137:AW137),2)</f>
        <v>11512.66</v>
      </c>
      <c r="AU137" s="133">
        <f>'II.1.2.6.5 - Access point...'!P125</f>
        <v>0</v>
      </c>
      <c r="AV137" s="132">
        <f>'II.1.2.6.5 - Access point...'!J37</f>
        <v>11512.66</v>
      </c>
      <c r="AW137" s="132">
        <f>'II.1.2.6.5 - Access point...'!J38</f>
        <v>0</v>
      </c>
      <c r="AX137" s="132">
        <f>'II.1.2.6.5 - Access point...'!J39</f>
        <v>0</v>
      </c>
      <c r="AY137" s="132">
        <f>'II.1.2.6.5 - Access point...'!J40</f>
        <v>0</v>
      </c>
      <c r="AZ137" s="132">
        <f>'II.1.2.6.5 - Access point...'!F37</f>
        <v>54822.199999999997</v>
      </c>
      <c r="BA137" s="132">
        <f>'II.1.2.6.5 - Access point...'!F38</f>
        <v>0</v>
      </c>
      <c r="BB137" s="132">
        <f>'II.1.2.6.5 - Access point...'!F39</f>
        <v>0</v>
      </c>
      <c r="BC137" s="132">
        <f>'II.1.2.6.5 - Access point...'!F40</f>
        <v>0</v>
      </c>
      <c r="BD137" s="134">
        <f>'II.1.2.6.5 - Access point...'!F41</f>
        <v>0</v>
      </c>
      <c r="BE137" s="4"/>
      <c r="BT137" s="135" t="s">
        <v>116</v>
      </c>
      <c r="BV137" s="135" t="s">
        <v>76</v>
      </c>
      <c r="BW137" s="135" t="s">
        <v>200</v>
      </c>
      <c r="BX137" s="135" t="s">
        <v>190</v>
      </c>
      <c r="CL137" s="135" t="s">
        <v>1</v>
      </c>
    </row>
    <row r="138" s="4" customFormat="1" ht="16.5" customHeight="1">
      <c r="A138" s="136" t="s">
        <v>88</v>
      </c>
      <c r="B138" s="64"/>
      <c r="C138" s="126"/>
      <c r="D138" s="126"/>
      <c r="E138" s="126"/>
      <c r="F138" s="126"/>
      <c r="G138" s="127" t="s">
        <v>201</v>
      </c>
      <c r="H138" s="127"/>
      <c r="I138" s="127"/>
      <c r="J138" s="127"/>
      <c r="K138" s="127"/>
      <c r="L138" s="126"/>
      <c r="M138" s="127" t="s">
        <v>131</v>
      </c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  <c r="AF138" s="127"/>
      <c r="AG138" s="129">
        <f>'II.1.2.6.6 - IP Jednotný čas'!J34</f>
        <v>50869.199999999997</v>
      </c>
      <c r="AH138" s="126"/>
      <c r="AI138" s="126"/>
      <c r="AJ138" s="126"/>
      <c r="AK138" s="126"/>
      <c r="AL138" s="126"/>
      <c r="AM138" s="126"/>
      <c r="AN138" s="129">
        <f>SUM(AG138,AT138)</f>
        <v>61551.729999999996</v>
      </c>
      <c r="AO138" s="126"/>
      <c r="AP138" s="126"/>
      <c r="AQ138" s="130" t="s">
        <v>86</v>
      </c>
      <c r="AR138" s="66"/>
      <c r="AS138" s="131">
        <v>0</v>
      </c>
      <c r="AT138" s="132">
        <f>ROUND(SUM(AV138:AW138),2)</f>
        <v>10682.530000000001</v>
      </c>
      <c r="AU138" s="133">
        <f>'II.1.2.6.6 - IP Jednotný čas'!P125</f>
        <v>0</v>
      </c>
      <c r="AV138" s="132">
        <f>'II.1.2.6.6 - IP Jednotný čas'!J37</f>
        <v>10682.530000000001</v>
      </c>
      <c r="AW138" s="132">
        <f>'II.1.2.6.6 - IP Jednotný čas'!J38</f>
        <v>0</v>
      </c>
      <c r="AX138" s="132">
        <f>'II.1.2.6.6 - IP Jednotný čas'!J39</f>
        <v>0</v>
      </c>
      <c r="AY138" s="132">
        <f>'II.1.2.6.6 - IP Jednotný čas'!J40</f>
        <v>0</v>
      </c>
      <c r="AZ138" s="132">
        <f>'II.1.2.6.6 - IP Jednotný čas'!F37</f>
        <v>50869.199999999997</v>
      </c>
      <c r="BA138" s="132">
        <f>'II.1.2.6.6 - IP Jednotný čas'!F38</f>
        <v>0</v>
      </c>
      <c r="BB138" s="132">
        <f>'II.1.2.6.6 - IP Jednotný čas'!F39</f>
        <v>0</v>
      </c>
      <c r="BC138" s="132">
        <f>'II.1.2.6.6 - IP Jednotný čas'!F40</f>
        <v>0</v>
      </c>
      <c r="BD138" s="134">
        <f>'II.1.2.6.6 - IP Jednotný čas'!F41</f>
        <v>0</v>
      </c>
      <c r="BE138" s="4"/>
      <c r="BT138" s="135" t="s">
        <v>116</v>
      </c>
      <c r="BV138" s="135" t="s">
        <v>76</v>
      </c>
      <c r="BW138" s="135" t="s">
        <v>202</v>
      </c>
      <c r="BX138" s="135" t="s">
        <v>190</v>
      </c>
      <c r="CL138" s="135" t="s">
        <v>1</v>
      </c>
    </row>
    <row r="139" s="4" customFormat="1" ht="16.5" customHeight="1">
      <c r="A139" s="136" t="s">
        <v>88</v>
      </c>
      <c r="B139" s="64"/>
      <c r="C139" s="126"/>
      <c r="D139" s="126"/>
      <c r="E139" s="126"/>
      <c r="F139" s="126"/>
      <c r="G139" s="127" t="s">
        <v>203</v>
      </c>
      <c r="H139" s="127"/>
      <c r="I139" s="127"/>
      <c r="J139" s="127"/>
      <c r="K139" s="127"/>
      <c r="L139" s="126"/>
      <c r="M139" s="127" t="s">
        <v>134</v>
      </c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  <c r="AC139" s="127"/>
      <c r="AD139" s="127"/>
      <c r="AE139" s="127"/>
      <c r="AF139" s="127"/>
      <c r="AG139" s="129">
        <f>'II.1.2.6.7 - Společná tel...'!J34</f>
        <v>166547</v>
      </c>
      <c r="AH139" s="126"/>
      <c r="AI139" s="126"/>
      <c r="AJ139" s="126"/>
      <c r="AK139" s="126"/>
      <c r="AL139" s="126"/>
      <c r="AM139" s="126"/>
      <c r="AN139" s="129">
        <f>SUM(AG139,AT139)</f>
        <v>201521.87</v>
      </c>
      <c r="AO139" s="126"/>
      <c r="AP139" s="126"/>
      <c r="AQ139" s="130" t="s">
        <v>86</v>
      </c>
      <c r="AR139" s="66"/>
      <c r="AS139" s="131">
        <v>0</v>
      </c>
      <c r="AT139" s="132">
        <f>ROUND(SUM(AV139:AW139),2)</f>
        <v>34974.870000000003</v>
      </c>
      <c r="AU139" s="133">
        <f>'II.1.2.6.7 - Společná tel...'!P125</f>
        <v>0</v>
      </c>
      <c r="AV139" s="132">
        <f>'II.1.2.6.7 - Společná tel...'!J37</f>
        <v>34974.870000000003</v>
      </c>
      <c r="AW139" s="132">
        <f>'II.1.2.6.7 - Společná tel...'!J38</f>
        <v>0</v>
      </c>
      <c r="AX139" s="132">
        <f>'II.1.2.6.7 - Společná tel...'!J39</f>
        <v>0</v>
      </c>
      <c r="AY139" s="132">
        <f>'II.1.2.6.7 - Společná tel...'!J40</f>
        <v>0</v>
      </c>
      <c r="AZ139" s="132">
        <f>'II.1.2.6.7 - Společná tel...'!F37</f>
        <v>166547</v>
      </c>
      <c r="BA139" s="132">
        <f>'II.1.2.6.7 - Společná tel...'!F38</f>
        <v>0</v>
      </c>
      <c r="BB139" s="132">
        <f>'II.1.2.6.7 - Společná tel...'!F39</f>
        <v>0</v>
      </c>
      <c r="BC139" s="132">
        <f>'II.1.2.6.7 - Společná tel...'!F40</f>
        <v>0</v>
      </c>
      <c r="BD139" s="134">
        <f>'II.1.2.6.7 - Společná tel...'!F41</f>
        <v>0</v>
      </c>
      <c r="BE139" s="4"/>
      <c r="BT139" s="135" t="s">
        <v>116</v>
      </c>
      <c r="BV139" s="135" t="s">
        <v>76</v>
      </c>
      <c r="BW139" s="135" t="s">
        <v>204</v>
      </c>
      <c r="BX139" s="135" t="s">
        <v>190</v>
      </c>
      <c r="CL139" s="135" t="s">
        <v>1</v>
      </c>
    </row>
    <row r="140" s="4" customFormat="1" ht="16.5" customHeight="1">
      <c r="A140" s="136" t="s">
        <v>88</v>
      </c>
      <c r="B140" s="64"/>
      <c r="C140" s="126"/>
      <c r="D140" s="126"/>
      <c r="E140" s="126"/>
      <c r="F140" s="126"/>
      <c r="G140" s="127" t="s">
        <v>205</v>
      </c>
      <c r="H140" s="127"/>
      <c r="I140" s="127"/>
      <c r="J140" s="127"/>
      <c r="K140" s="127"/>
      <c r="L140" s="126"/>
      <c r="M140" s="127" t="s">
        <v>137</v>
      </c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  <c r="AF140" s="127"/>
      <c r="AG140" s="129">
        <f>'II.1.2.6.8 - Dorozumívací...'!J34</f>
        <v>151372.5</v>
      </c>
      <c r="AH140" s="126"/>
      <c r="AI140" s="126"/>
      <c r="AJ140" s="126"/>
      <c r="AK140" s="126"/>
      <c r="AL140" s="126"/>
      <c r="AM140" s="126"/>
      <c r="AN140" s="129">
        <f>SUM(AG140,AT140)</f>
        <v>183160.73000000001</v>
      </c>
      <c r="AO140" s="126"/>
      <c r="AP140" s="126"/>
      <c r="AQ140" s="130" t="s">
        <v>86</v>
      </c>
      <c r="AR140" s="66"/>
      <c r="AS140" s="131">
        <v>0</v>
      </c>
      <c r="AT140" s="132">
        <f>ROUND(SUM(AV140:AW140),2)</f>
        <v>31788.23</v>
      </c>
      <c r="AU140" s="133">
        <f>'II.1.2.6.8 - Dorozumívací...'!P125</f>
        <v>0</v>
      </c>
      <c r="AV140" s="132">
        <f>'II.1.2.6.8 - Dorozumívací...'!J37</f>
        <v>31788.23</v>
      </c>
      <c r="AW140" s="132">
        <f>'II.1.2.6.8 - Dorozumívací...'!J38</f>
        <v>0</v>
      </c>
      <c r="AX140" s="132">
        <f>'II.1.2.6.8 - Dorozumívací...'!J39</f>
        <v>0</v>
      </c>
      <c r="AY140" s="132">
        <f>'II.1.2.6.8 - Dorozumívací...'!J40</f>
        <v>0</v>
      </c>
      <c r="AZ140" s="132">
        <f>'II.1.2.6.8 - Dorozumívací...'!F37</f>
        <v>151372.5</v>
      </c>
      <c r="BA140" s="132">
        <f>'II.1.2.6.8 - Dorozumívací...'!F38</f>
        <v>0</v>
      </c>
      <c r="BB140" s="132">
        <f>'II.1.2.6.8 - Dorozumívací...'!F39</f>
        <v>0</v>
      </c>
      <c r="BC140" s="132">
        <f>'II.1.2.6.8 - Dorozumívací...'!F40</f>
        <v>0</v>
      </c>
      <c r="BD140" s="134">
        <f>'II.1.2.6.8 - Dorozumívací...'!F41</f>
        <v>0</v>
      </c>
      <c r="BE140" s="4"/>
      <c r="BT140" s="135" t="s">
        <v>116</v>
      </c>
      <c r="BV140" s="135" t="s">
        <v>76</v>
      </c>
      <c r="BW140" s="135" t="s">
        <v>206</v>
      </c>
      <c r="BX140" s="135" t="s">
        <v>190</v>
      </c>
      <c r="CL140" s="135" t="s">
        <v>1</v>
      </c>
    </row>
    <row r="141" s="4" customFormat="1" ht="16.5" customHeight="1">
      <c r="A141" s="136" t="s">
        <v>88</v>
      </c>
      <c r="B141" s="64"/>
      <c r="C141" s="126"/>
      <c r="D141" s="126"/>
      <c r="E141" s="126"/>
      <c r="F141" s="126"/>
      <c r="G141" s="127" t="s">
        <v>207</v>
      </c>
      <c r="H141" s="127"/>
      <c r="I141" s="127"/>
      <c r="J141" s="127"/>
      <c r="K141" s="127"/>
      <c r="L141" s="126"/>
      <c r="M141" s="127" t="s">
        <v>140</v>
      </c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7"/>
      <c r="AF141" s="127"/>
      <c r="AG141" s="129">
        <f>'II.1.2.6.12 - Elektronick...'!J34</f>
        <v>510790.79999999999</v>
      </c>
      <c r="AH141" s="126"/>
      <c r="AI141" s="126"/>
      <c r="AJ141" s="126"/>
      <c r="AK141" s="126"/>
      <c r="AL141" s="126"/>
      <c r="AM141" s="126"/>
      <c r="AN141" s="129">
        <f>SUM(AG141,AT141)</f>
        <v>618056.87</v>
      </c>
      <c r="AO141" s="126"/>
      <c r="AP141" s="126"/>
      <c r="AQ141" s="130" t="s">
        <v>86</v>
      </c>
      <c r="AR141" s="66"/>
      <c r="AS141" s="131">
        <v>0</v>
      </c>
      <c r="AT141" s="132">
        <f>ROUND(SUM(AV141:AW141),2)</f>
        <v>107266.07000000001</v>
      </c>
      <c r="AU141" s="133">
        <f>'II.1.2.6.12 - Elektronick...'!P125</f>
        <v>0</v>
      </c>
      <c r="AV141" s="132">
        <f>'II.1.2.6.12 - Elektronick...'!J37</f>
        <v>107266.07000000001</v>
      </c>
      <c r="AW141" s="132">
        <f>'II.1.2.6.12 - Elektronick...'!J38</f>
        <v>0</v>
      </c>
      <c r="AX141" s="132">
        <f>'II.1.2.6.12 - Elektronick...'!J39</f>
        <v>0</v>
      </c>
      <c r="AY141" s="132">
        <f>'II.1.2.6.12 - Elektronick...'!J40</f>
        <v>0</v>
      </c>
      <c r="AZ141" s="132">
        <f>'II.1.2.6.12 - Elektronick...'!F37</f>
        <v>510790.79999999999</v>
      </c>
      <c r="BA141" s="132">
        <f>'II.1.2.6.12 - Elektronick...'!F38</f>
        <v>0</v>
      </c>
      <c r="BB141" s="132">
        <f>'II.1.2.6.12 - Elektronick...'!F39</f>
        <v>0</v>
      </c>
      <c r="BC141" s="132">
        <f>'II.1.2.6.12 - Elektronick...'!F40</f>
        <v>0</v>
      </c>
      <c r="BD141" s="134">
        <f>'II.1.2.6.12 - Elektronick...'!F41</f>
        <v>0</v>
      </c>
      <c r="BE141" s="4"/>
      <c r="BT141" s="135" t="s">
        <v>116</v>
      </c>
      <c r="BV141" s="135" t="s">
        <v>76</v>
      </c>
      <c r="BW141" s="135" t="s">
        <v>208</v>
      </c>
      <c r="BX141" s="135" t="s">
        <v>190</v>
      </c>
      <c r="CL141" s="135" t="s">
        <v>1</v>
      </c>
    </row>
    <row r="142" s="4" customFormat="1" ht="16.5" customHeight="1">
      <c r="A142" s="136" t="s">
        <v>88</v>
      </c>
      <c r="B142" s="64"/>
      <c r="C142" s="126"/>
      <c r="D142" s="126"/>
      <c r="E142" s="126"/>
      <c r="F142" s="126"/>
      <c r="G142" s="127" t="s">
        <v>209</v>
      </c>
      <c r="H142" s="127"/>
      <c r="I142" s="127"/>
      <c r="J142" s="127"/>
      <c r="K142" s="127"/>
      <c r="L142" s="126"/>
      <c r="M142" s="127" t="s">
        <v>210</v>
      </c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  <c r="AC142" s="127"/>
      <c r="AD142" s="127"/>
      <c r="AE142" s="127"/>
      <c r="AF142" s="127"/>
      <c r="AG142" s="129">
        <f>'II.1.2.6.14 - Grafická na...'!J34</f>
        <v>108700</v>
      </c>
      <c r="AH142" s="126"/>
      <c r="AI142" s="126"/>
      <c r="AJ142" s="126"/>
      <c r="AK142" s="126"/>
      <c r="AL142" s="126"/>
      <c r="AM142" s="126"/>
      <c r="AN142" s="129">
        <f>SUM(AG142,AT142)</f>
        <v>131527</v>
      </c>
      <c r="AO142" s="126"/>
      <c r="AP142" s="126"/>
      <c r="AQ142" s="130" t="s">
        <v>86</v>
      </c>
      <c r="AR142" s="66"/>
      <c r="AS142" s="131">
        <v>0</v>
      </c>
      <c r="AT142" s="132">
        <f>ROUND(SUM(AV142:AW142),2)</f>
        <v>22827</v>
      </c>
      <c r="AU142" s="133">
        <f>'II.1.2.6.14 - Grafická na...'!P125</f>
        <v>0</v>
      </c>
      <c r="AV142" s="132">
        <f>'II.1.2.6.14 - Grafická na...'!J37</f>
        <v>22827</v>
      </c>
      <c r="AW142" s="132">
        <f>'II.1.2.6.14 - Grafická na...'!J38</f>
        <v>0</v>
      </c>
      <c r="AX142" s="132">
        <f>'II.1.2.6.14 - Grafická na...'!J39</f>
        <v>0</v>
      </c>
      <c r="AY142" s="132">
        <f>'II.1.2.6.14 - Grafická na...'!J40</f>
        <v>0</v>
      </c>
      <c r="AZ142" s="132">
        <f>'II.1.2.6.14 - Grafická na...'!F37</f>
        <v>108700</v>
      </c>
      <c r="BA142" s="132">
        <f>'II.1.2.6.14 - Grafická na...'!F38</f>
        <v>0</v>
      </c>
      <c r="BB142" s="132">
        <f>'II.1.2.6.14 - Grafická na...'!F39</f>
        <v>0</v>
      </c>
      <c r="BC142" s="132">
        <f>'II.1.2.6.14 - Grafická na...'!F40</f>
        <v>0</v>
      </c>
      <c r="BD142" s="134">
        <f>'II.1.2.6.14 - Grafická na...'!F41</f>
        <v>0</v>
      </c>
      <c r="BE142" s="4"/>
      <c r="BT142" s="135" t="s">
        <v>116</v>
      </c>
      <c r="BV142" s="135" t="s">
        <v>76</v>
      </c>
      <c r="BW142" s="135" t="s">
        <v>211</v>
      </c>
      <c r="BX142" s="135" t="s">
        <v>190</v>
      </c>
      <c r="CL142" s="135" t="s">
        <v>1</v>
      </c>
    </row>
    <row r="143" s="4" customFormat="1" ht="16.5" customHeight="1">
      <c r="A143" s="4"/>
      <c r="B143" s="64"/>
      <c r="C143" s="126"/>
      <c r="D143" s="126"/>
      <c r="E143" s="126"/>
      <c r="F143" s="127" t="s">
        <v>212</v>
      </c>
      <c r="G143" s="127"/>
      <c r="H143" s="127"/>
      <c r="I143" s="127"/>
      <c r="J143" s="127"/>
      <c r="K143" s="126"/>
      <c r="L143" s="127" t="s">
        <v>146</v>
      </c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  <c r="AB143" s="127"/>
      <c r="AC143" s="127"/>
      <c r="AD143" s="127"/>
      <c r="AE143" s="127"/>
      <c r="AF143" s="127"/>
      <c r="AG143" s="128">
        <f>ROUND(SUM(AG144:AG145),2)</f>
        <v>2936765.2000000002</v>
      </c>
      <c r="AH143" s="126"/>
      <c r="AI143" s="126"/>
      <c r="AJ143" s="126"/>
      <c r="AK143" s="126"/>
      <c r="AL143" s="126"/>
      <c r="AM143" s="126"/>
      <c r="AN143" s="129">
        <f>SUM(AG143,AT143)</f>
        <v>3553485.8900000001</v>
      </c>
      <c r="AO143" s="126"/>
      <c r="AP143" s="126"/>
      <c r="AQ143" s="130" t="s">
        <v>86</v>
      </c>
      <c r="AR143" s="66"/>
      <c r="AS143" s="131">
        <f>ROUND(SUM(AS144:AS145),2)</f>
        <v>0</v>
      </c>
      <c r="AT143" s="132">
        <f>ROUND(SUM(AV143:AW143),2)</f>
        <v>616720.68999999994</v>
      </c>
      <c r="AU143" s="133">
        <f>ROUND(SUM(AU144:AU145),5)</f>
        <v>0</v>
      </c>
      <c r="AV143" s="132">
        <f>ROUND(AZ143*L29,2)</f>
        <v>616720.68999999994</v>
      </c>
      <c r="AW143" s="132">
        <f>ROUND(BA143*L30,2)</f>
        <v>0</v>
      </c>
      <c r="AX143" s="132">
        <f>ROUND(BB143*L29,2)</f>
        <v>0</v>
      </c>
      <c r="AY143" s="132">
        <f>ROUND(BC143*L30,2)</f>
        <v>0</v>
      </c>
      <c r="AZ143" s="132">
        <f>ROUND(SUM(AZ144:AZ145),2)</f>
        <v>2936765.2000000002</v>
      </c>
      <c r="BA143" s="132">
        <f>ROUND(SUM(BA144:BA145),2)</f>
        <v>0</v>
      </c>
      <c r="BB143" s="132">
        <f>ROUND(SUM(BB144:BB145),2)</f>
        <v>0</v>
      </c>
      <c r="BC143" s="132">
        <f>ROUND(SUM(BC144:BC145),2)</f>
        <v>0</v>
      </c>
      <c r="BD143" s="134">
        <f>ROUND(SUM(BD144:BD145),2)</f>
        <v>0</v>
      </c>
      <c r="BE143" s="4"/>
      <c r="BS143" s="135" t="s">
        <v>73</v>
      </c>
      <c r="BT143" s="135" t="s">
        <v>91</v>
      </c>
      <c r="BU143" s="135" t="s">
        <v>75</v>
      </c>
      <c r="BV143" s="135" t="s">
        <v>76</v>
      </c>
      <c r="BW143" s="135" t="s">
        <v>213</v>
      </c>
      <c r="BX143" s="135" t="s">
        <v>179</v>
      </c>
      <c r="CL143" s="135" t="s">
        <v>1</v>
      </c>
    </row>
    <row r="144" s="4" customFormat="1" ht="16.5" customHeight="1">
      <c r="A144" s="136" t="s">
        <v>88</v>
      </c>
      <c r="B144" s="64"/>
      <c r="C144" s="126"/>
      <c r="D144" s="126"/>
      <c r="E144" s="126"/>
      <c r="F144" s="126"/>
      <c r="G144" s="127" t="s">
        <v>214</v>
      </c>
      <c r="H144" s="127"/>
      <c r="I144" s="127"/>
      <c r="J144" s="127"/>
      <c r="K144" s="127"/>
      <c r="L144" s="126"/>
      <c r="M144" s="127" t="s">
        <v>149</v>
      </c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  <c r="AF144" s="127"/>
      <c r="AG144" s="129">
        <f>'II.1.2.7.9 - Elektrická p...'!J34</f>
        <v>1565877</v>
      </c>
      <c r="AH144" s="126"/>
      <c r="AI144" s="126"/>
      <c r="AJ144" s="126"/>
      <c r="AK144" s="126"/>
      <c r="AL144" s="126"/>
      <c r="AM144" s="126"/>
      <c r="AN144" s="129">
        <f>SUM(AG144,AT144)</f>
        <v>1894711.1699999999</v>
      </c>
      <c r="AO144" s="126"/>
      <c r="AP144" s="126"/>
      <c r="AQ144" s="130" t="s">
        <v>86</v>
      </c>
      <c r="AR144" s="66"/>
      <c r="AS144" s="131">
        <v>0</v>
      </c>
      <c r="AT144" s="132">
        <f>ROUND(SUM(AV144:AW144),2)</f>
        <v>328834.16999999998</v>
      </c>
      <c r="AU144" s="133">
        <f>'II.1.2.7.9 - Elektrická p...'!P125</f>
        <v>0</v>
      </c>
      <c r="AV144" s="132">
        <f>'II.1.2.7.9 - Elektrická p...'!J37</f>
        <v>328834.16999999998</v>
      </c>
      <c r="AW144" s="132">
        <f>'II.1.2.7.9 - Elektrická p...'!J38</f>
        <v>0</v>
      </c>
      <c r="AX144" s="132">
        <f>'II.1.2.7.9 - Elektrická p...'!J39</f>
        <v>0</v>
      </c>
      <c r="AY144" s="132">
        <f>'II.1.2.7.9 - Elektrická p...'!J40</f>
        <v>0</v>
      </c>
      <c r="AZ144" s="132">
        <f>'II.1.2.7.9 - Elektrická p...'!F37</f>
        <v>1565877</v>
      </c>
      <c r="BA144" s="132">
        <f>'II.1.2.7.9 - Elektrická p...'!F38</f>
        <v>0</v>
      </c>
      <c r="BB144" s="132">
        <f>'II.1.2.7.9 - Elektrická p...'!F39</f>
        <v>0</v>
      </c>
      <c r="BC144" s="132">
        <f>'II.1.2.7.9 - Elektrická p...'!F40</f>
        <v>0</v>
      </c>
      <c r="BD144" s="134">
        <f>'II.1.2.7.9 - Elektrická p...'!F41</f>
        <v>0</v>
      </c>
      <c r="BE144" s="4"/>
      <c r="BT144" s="135" t="s">
        <v>116</v>
      </c>
      <c r="BV144" s="135" t="s">
        <v>76</v>
      </c>
      <c r="BW144" s="135" t="s">
        <v>215</v>
      </c>
      <c r="BX144" s="135" t="s">
        <v>213</v>
      </c>
      <c r="CL144" s="135" t="s">
        <v>1</v>
      </c>
    </row>
    <row r="145" s="4" customFormat="1" ht="16.5" customHeight="1">
      <c r="A145" s="136" t="s">
        <v>88</v>
      </c>
      <c r="B145" s="64"/>
      <c r="C145" s="126"/>
      <c r="D145" s="126"/>
      <c r="E145" s="126"/>
      <c r="F145" s="126"/>
      <c r="G145" s="127" t="s">
        <v>216</v>
      </c>
      <c r="H145" s="127"/>
      <c r="I145" s="127"/>
      <c r="J145" s="127"/>
      <c r="K145" s="127"/>
      <c r="L145" s="126"/>
      <c r="M145" s="127" t="s">
        <v>152</v>
      </c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  <c r="AF145" s="127"/>
      <c r="AG145" s="129">
        <f>'II.1.2.7.10 - Evakuační r...'!J34</f>
        <v>1370888.2</v>
      </c>
      <c r="AH145" s="126"/>
      <c r="AI145" s="126"/>
      <c r="AJ145" s="126"/>
      <c r="AK145" s="126"/>
      <c r="AL145" s="126"/>
      <c r="AM145" s="126"/>
      <c r="AN145" s="129">
        <f>SUM(AG145,AT145)</f>
        <v>1658774.72</v>
      </c>
      <c r="AO145" s="126"/>
      <c r="AP145" s="126"/>
      <c r="AQ145" s="130" t="s">
        <v>86</v>
      </c>
      <c r="AR145" s="66"/>
      <c r="AS145" s="131">
        <v>0</v>
      </c>
      <c r="AT145" s="132">
        <f>ROUND(SUM(AV145:AW145),2)</f>
        <v>287886.52000000002</v>
      </c>
      <c r="AU145" s="133">
        <f>'II.1.2.7.10 - Evakuační r...'!P125</f>
        <v>0</v>
      </c>
      <c r="AV145" s="132">
        <f>'II.1.2.7.10 - Evakuační r...'!J37</f>
        <v>287886.52000000002</v>
      </c>
      <c r="AW145" s="132">
        <f>'II.1.2.7.10 - Evakuační r...'!J38</f>
        <v>0</v>
      </c>
      <c r="AX145" s="132">
        <f>'II.1.2.7.10 - Evakuační r...'!J39</f>
        <v>0</v>
      </c>
      <c r="AY145" s="132">
        <f>'II.1.2.7.10 - Evakuační r...'!J40</f>
        <v>0</v>
      </c>
      <c r="AZ145" s="132">
        <f>'II.1.2.7.10 - Evakuační r...'!F37</f>
        <v>1370888.2</v>
      </c>
      <c r="BA145" s="132">
        <f>'II.1.2.7.10 - Evakuační r...'!F38</f>
        <v>0</v>
      </c>
      <c r="BB145" s="132">
        <f>'II.1.2.7.10 - Evakuační r...'!F39</f>
        <v>0</v>
      </c>
      <c r="BC145" s="132">
        <f>'II.1.2.7.10 - Evakuační r...'!F40</f>
        <v>0</v>
      </c>
      <c r="BD145" s="134">
        <f>'II.1.2.7.10 - Evakuační r...'!F41</f>
        <v>0</v>
      </c>
      <c r="BE145" s="4"/>
      <c r="BT145" s="135" t="s">
        <v>116</v>
      </c>
      <c r="BV145" s="135" t="s">
        <v>76</v>
      </c>
      <c r="BW145" s="135" t="s">
        <v>217</v>
      </c>
      <c r="BX145" s="135" t="s">
        <v>213</v>
      </c>
      <c r="CL145" s="135" t="s">
        <v>1</v>
      </c>
    </row>
    <row r="146" s="4" customFormat="1" ht="16.5" customHeight="1">
      <c r="A146" s="136" t="s">
        <v>88</v>
      </c>
      <c r="B146" s="64"/>
      <c r="C146" s="126"/>
      <c r="D146" s="126"/>
      <c r="E146" s="126"/>
      <c r="F146" s="127" t="s">
        <v>218</v>
      </c>
      <c r="G146" s="127"/>
      <c r="H146" s="127"/>
      <c r="I146" s="127"/>
      <c r="J146" s="127"/>
      <c r="K146" s="126"/>
      <c r="L146" s="127" t="s">
        <v>155</v>
      </c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  <c r="AF146" s="127"/>
      <c r="AG146" s="129">
        <f>'II.1.2.8 - Měření a regulace'!J34</f>
        <v>1733465</v>
      </c>
      <c r="AH146" s="126"/>
      <c r="AI146" s="126"/>
      <c r="AJ146" s="126"/>
      <c r="AK146" s="126"/>
      <c r="AL146" s="126"/>
      <c r="AM146" s="126"/>
      <c r="AN146" s="129">
        <f>SUM(AG146,AT146)</f>
        <v>2097492.6499999999</v>
      </c>
      <c r="AO146" s="126"/>
      <c r="AP146" s="126"/>
      <c r="AQ146" s="130" t="s">
        <v>86</v>
      </c>
      <c r="AR146" s="66"/>
      <c r="AS146" s="131">
        <v>0</v>
      </c>
      <c r="AT146" s="132">
        <f>ROUND(SUM(AV146:AW146),2)</f>
        <v>364027.65000000002</v>
      </c>
      <c r="AU146" s="133">
        <f>'II.1.2.8 - Měření a regulace'!P130</f>
        <v>0</v>
      </c>
      <c r="AV146" s="132">
        <f>'II.1.2.8 - Měření a regulace'!J37</f>
        <v>364027.65000000002</v>
      </c>
      <c r="AW146" s="132">
        <f>'II.1.2.8 - Měření a regulace'!J38</f>
        <v>0</v>
      </c>
      <c r="AX146" s="132">
        <f>'II.1.2.8 - Měření a regulace'!J39</f>
        <v>0</v>
      </c>
      <c r="AY146" s="132">
        <f>'II.1.2.8 - Měření a regulace'!J40</f>
        <v>0</v>
      </c>
      <c r="AZ146" s="132">
        <f>'II.1.2.8 - Měření a regulace'!F37</f>
        <v>1733465</v>
      </c>
      <c r="BA146" s="132">
        <f>'II.1.2.8 - Měření a regulace'!F38</f>
        <v>0</v>
      </c>
      <c r="BB146" s="132">
        <f>'II.1.2.8 - Měření a regulace'!F39</f>
        <v>0</v>
      </c>
      <c r="BC146" s="132">
        <f>'II.1.2.8 - Měření a regulace'!F40</f>
        <v>0</v>
      </c>
      <c r="BD146" s="134">
        <f>'II.1.2.8 - Měření a regulace'!F41</f>
        <v>0</v>
      </c>
      <c r="BE146" s="4"/>
      <c r="BT146" s="135" t="s">
        <v>91</v>
      </c>
      <c r="BV146" s="135" t="s">
        <v>76</v>
      </c>
      <c r="BW146" s="135" t="s">
        <v>219</v>
      </c>
      <c r="BX146" s="135" t="s">
        <v>179</v>
      </c>
      <c r="CL146" s="135" t="s">
        <v>1</v>
      </c>
    </row>
    <row r="147" s="4" customFormat="1" ht="16.5" customHeight="1">
      <c r="A147" s="4"/>
      <c r="B147" s="64"/>
      <c r="C147" s="126"/>
      <c r="D147" s="126"/>
      <c r="E147" s="127" t="s">
        <v>220</v>
      </c>
      <c r="F147" s="127"/>
      <c r="G147" s="127"/>
      <c r="H147" s="127"/>
      <c r="I147" s="127"/>
      <c r="J147" s="126"/>
      <c r="K147" s="127" t="s">
        <v>158</v>
      </c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  <c r="AF147" s="127"/>
      <c r="AG147" s="128">
        <f>ROUND(AG148,2)</f>
        <v>3855000</v>
      </c>
      <c r="AH147" s="126"/>
      <c r="AI147" s="126"/>
      <c r="AJ147" s="126"/>
      <c r="AK147" s="126"/>
      <c r="AL147" s="126"/>
      <c r="AM147" s="126"/>
      <c r="AN147" s="129">
        <f>SUM(AG147,AT147)</f>
        <v>4664550</v>
      </c>
      <c r="AO147" s="126"/>
      <c r="AP147" s="126"/>
      <c r="AQ147" s="130" t="s">
        <v>86</v>
      </c>
      <c r="AR147" s="66"/>
      <c r="AS147" s="131">
        <f>ROUND(AS148,2)</f>
        <v>0</v>
      </c>
      <c r="AT147" s="132">
        <f>ROUND(SUM(AV147:AW147),2)</f>
        <v>809550</v>
      </c>
      <c r="AU147" s="133">
        <f>ROUND(AU148,5)</f>
        <v>0</v>
      </c>
      <c r="AV147" s="132">
        <f>ROUND(AZ147*L29,2)</f>
        <v>809550</v>
      </c>
      <c r="AW147" s="132">
        <f>ROUND(BA147*L30,2)</f>
        <v>0</v>
      </c>
      <c r="AX147" s="132">
        <f>ROUND(BB147*L29,2)</f>
        <v>0</v>
      </c>
      <c r="AY147" s="132">
        <f>ROUND(BC147*L30,2)</f>
        <v>0</v>
      </c>
      <c r="AZ147" s="132">
        <f>ROUND(AZ148,2)</f>
        <v>3855000</v>
      </c>
      <c r="BA147" s="132">
        <f>ROUND(BA148,2)</f>
        <v>0</v>
      </c>
      <c r="BB147" s="132">
        <f>ROUND(BB148,2)</f>
        <v>0</v>
      </c>
      <c r="BC147" s="132">
        <f>ROUND(BC148,2)</f>
        <v>0</v>
      </c>
      <c r="BD147" s="134">
        <f>ROUND(BD148,2)</f>
        <v>0</v>
      </c>
      <c r="BE147" s="4"/>
      <c r="BS147" s="135" t="s">
        <v>73</v>
      </c>
      <c r="BT147" s="135" t="s">
        <v>83</v>
      </c>
      <c r="BU147" s="135" t="s">
        <v>75</v>
      </c>
      <c r="BV147" s="135" t="s">
        <v>76</v>
      </c>
      <c r="BW147" s="135" t="s">
        <v>221</v>
      </c>
      <c r="BX147" s="135" t="s">
        <v>171</v>
      </c>
      <c r="CL147" s="135" t="s">
        <v>1</v>
      </c>
    </row>
    <row r="148" s="4" customFormat="1" ht="16.5" customHeight="1">
      <c r="A148" s="136" t="s">
        <v>88</v>
      </c>
      <c r="B148" s="64"/>
      <c r="C148" s="126"/>
      <c r="D148" s="126"/>
      <c r="E148" s="126"/>
      <c r="F148" s="127" t="s">
        <v>222</v>
      </c>
      <c r="G148" s="127"/>
      <c r="H148" s="127"/>
      <c r="I148" s="127"/>
      <c r="J148" s="127"/>
      <c r="K148" s="126"/>
      <c r="L148" s="127" t="s">
        <v>223</v>
      </c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9">
        <f>'II.2.2 - Výtahy'!J34</f>
        <v>3855000</v>
      </c>
      <c r="AH148" s="126"/>
      <c r="AI148" s="126"/>
      <c r="AJ148" s="126"/>
      <c r="AK148" s="126"/>
      <c r="AL148" s="126"/>
      <c r="AM148" s="126"/>
      <c r="AN148" s="129">
        <f>SUM(AG148,AT148)</f>
        <v>4664550</v>
      </c>
      <c r="AO148" s="126"/>
      <c r="AP148" s="126"/>
      <c r="AQ148" s="130" t="s">
        <v>86</v>
      </c>
      <c r="AR148" s="66"/>
      <c r="AS148" s="131">
        <v>0</v>
      </c>
      <c r="AT148" s="132">
        <f>ROUND(SUM(AV148:AW148),2)</f>
        <v>809550</v>
      </c>
      <c r="AU148" s="133">
        <f>'II.2.2 - Výtahy'!P126</f>
        <v>0</v>
      </c>
      <c r="AV148" s="132">
        <f>'II.2.2 - Výtahy'!J37</f>
        <v>809550</v>
      </c>
      <c r="AW148" s="132">
        <f>'II.2.2 - Výtahy'!J38</f>
        <v>0</v>
      </c>
      <c r="AX148" s="132">
        <f>'II.2.2 - Výtahy'!J39</f>
        <v>0</v>
      </c>
      <c r="AY148" s="132">
        <f>'II.2.2 - Výtahy'!J40</f>
        <v>0</v>
      </c>
      <c r="AZ148" s="132">
        <f>'II.2.2 - Výtahy'!F37</f>
        <v>3855000</v>
      </c>
      <c r="BA148" s="132">
        <f>'II.2.2 - Výtahy'!F38</f>
        <v>0</v>
      </c>
      <c r="BB148" s="132">
        <f>'II.2.2 - Výtahy'!F39</f>
        <v>0</v>
      </c>
      <c r="BC148" s="132">
        <f>'II.2.2 - Výtahy'!F40</f>
        <v>0</v>
      </c>
      <c r="BD148" s="134">
        <f>'II.2.2 - Výtahy'!F41</f>
        <v>0</v>
      </c>
      <c r="BE148" s="4"/>
      <c r="BT148" s="135" t="s">
        <v>91</v>
      </c>
      <c r="BV148" s="135" t="s">
        <v>76</v>
      </c>
      <c r="BW148" s="135" t="s">
        <v>224</v>
      </c>
      <c r="BX148" s="135" t="s">
        <v>221</v>
      </c>
      <c r="CL148" s="135" t="s">
        <v>1</v>
      </c>
    </row>
    <row r="149" s="4" customFormat="1" ht="16.5" customHeight="1">
      <c r="A149" s="136" t="s">
        <v>88</v>
      </c>
      <c r="B149" s="64"/>
      <c r="C149" s="126"/>
      <c r="D149" s="126"/>
      <c r="E149" s="127" t="s">
        <v>225</v>
      </c>
      <c r="F149" s="127"/>
      <c r="G149" s="127"/>
      <c r="H149" s="127"/>
      <c r="I149" s="127"/>
      <c r="J149" s="126"/>
      <c r="K149" s="127" t="s">
        <v>164</v>
      </c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  <c r="AF149" s="127"/>
      <c r="AG149" s="129">
        <f>'II.4 - Požárně bezpečnost...'!J32</f>
        <v>30020</v>
      </c>
      <c r="AH149" s="126"/>
      <c r="AI149" s="126"/>
      <c r="AJ149" s="126"/>
      <c r="AK149" s="126"/>
      <c r="AL149" s="126"/>
      <c r="AM149" s="126"/>
      <c r="AN149" s="129">
        <f>SUM(AG149,AT149)</f>
        <v>36324.199999999997</v>
      </c>
      <c r="AO149" s="126"/>
      <c r="AP149" s="126"/>
      <c r="AQ149" s="130" t="s">
        <v>86</v>
      </c>
      <c r="AR149" s="66"/>
      <c r="AS149" s="131">
        <v>0</v>
      </c>
      <c r="AT149" s="132">
        <f>ROUND(SUM(AV149:AW149),2)</f>
        <v>6304.1999999999998</v>
      </c>
      <c r="AU149" s="133">
        <f>'II.4 - Požárně bezpečnost...'!P122</f>
        <v>15.450000000000001</v>
      </c>
      <c r="AV149" s="132">
        <f>'II.4 - Požárně bezpečnost...'!J35</f>
        <v>6304.1999999999998</v>
      </c>
      <c r="AW149" s="132">
        <f>'II.4 - Požárně bezpečnost...'!J36</f>
        <v>0</v>
      </c>
      <c r="AX149" s="132">
        <f>'II.4 - Požárně bezpečnost...'!J37</f>
        <v>0</v>
      </c>
      <c r="AY149" s="132">
        <f>'II.4 - Požárně bezpečnost...'!J38</f>
        <v>0</v>
      </c>
      <c r="AZ149" s="132">
        <f>'II.4 - Požárně bezpečnost...'!F35</f>
        <v>30020</v>
      </c>
      <c r="BA149" s="132">
        <f>'II.4 - Požárně bezpečnost...'!F36</f>
        <v>0</v>
      </c>
      <c r="BB149" s="132">
        <f>'II.4 - Požárně bezpečnost...'!F37</f>
        <v>0</v>
      </c>
      <c r="BC149" s="132">
        <f>'II.4 - Požárně bezpečnost...'!F38</f>
        <v>0</v>
      </c>
      <c r="BD149" s="134">
        <f>'II.4 - Požárně bezpečnost...'!F39</f>
        <v>0</v>
      </c>
      <c r="BE149" s="4"/>
      <c r="BT149" s="135" t="s">
        <v>83</v>
      </c>
      <c r="BV149" s="135" t="s">
        <v>76</v>
      </c>
      <c r="BW149" s="135" t="s">
        <v>226</v>
      </c>
      <c r="BX149" s="135" t="s">
        <v>171</v>
      </c>
      <c r="CL149" s="135" t="s">
        <v>1</v>
      </c>
    </row>
    <row r="150" s="4" customFormat="1" ht="16.5" customHeight="1">
      <c r="A150" s="136" t="s">
        <v>88</v>
      </c>
      <c r="B150" s="64"/>
      <c r="C150" s="126"/>
      <c r="D150" s="126"/>
      <c r="E150" s="127" t="s">
        <v>227</v>
      </c>
      <c r="F150" s="127"/>
      <c r="G150" s="127"/>
      <c r="H150" s="127"/>
      <c r="I150" s="127"/>
      <c r="J150" s="126"/>
      <c r="K150" s="127" t="s">
        <v>228</v>
      </c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9">
        <f>'II.VRN - Vedlejší rozpočt...'!J32</f>
        <v>660000</v>
      </c>
      <c r="AH150" s="126"/>
      <c r="AI150" s="126"/>
      <c r="AJ150" s="126"/>
      <c r="AK150" s="126"/>
      <c r="AL150" s="126"/>
      <c r="AM150" s="126"/>
      <c r="AN150" s="129">
        <f>SUM(AG150,AT150)</f>
        <v>798600</v>
      </c>
      <c r="AO150" s="126"/>
      <c r="AP150" s="126"/>
      <c r="AQ150" s="130" t="s">
        <v>86</v>
      </c>
      <c r="AR150" s="66"/>
      <c r="AS150" s="137">
        <v>0</v>
      </c>
      <c r="AT150" s="138">
        <f>ROUND(SUM(AV150:AW150),2)</f>
        <v>138600</v>
      </c>
      <c r="AU150" s="139">
        <f>'II.VRN - Vedlejší rozpočt...'!P125</f>
        <v>0</v>
      </c>
      <c r="AV150" s="138">
        <f>'II.VRN - Vedlejší rozpočt...'!J35</f>
        <v>138600</v>
      </c>
      <c r="AW150" s="138">
        <f>'II.VRN - Vedlejší rozpočt...'!J36</f>
        <v>0</v>
      </c>
      <c r="AX150" s="138">
        <f>'II.VRN - Vedlejší rozpočt...'!J37</f>
        <v>0</v>
      </c>
      <c r="AY150" s="138">
        <f>'II.VRN - Vedlejší rozpočt...'!J38</f>
        <v>0</v>
      </c>
      <c r="AZ150" s="138">
        <f>'II.VRN - Vedlejší rozpočt...'!F35</f>
        <v>660000</v>
      </c>
      <c r="BA150" s="138">
        <f>'II.VRN - Vedlejší rozpočt...'!F36</f>
        <v>0</v>
      </c>
      <c r="BB150" s="138">
        <f>'II.VRN - Vedlejší rozpočt...'!F37</f>
        <v>0</v>
      </c>
      <c r="BC150" s="138">
        <f>'II.VRN - Vedlejší rozpočt...'!F38</f>
        <v>0</v>
      </c>
      <c r="BD150" s="140">
        <f>'II.VRN - Vedlejší rozpočt...'!F39</f>
        <v>0</v>
      </c>
      <c r="BE150" s="4"/>
      <c r="BT150" s="135" t="s">
        <v>83</v>
      </c>
      <c r="BV150" s="135" t="s">
        <v>76</v>
      </c>
      <c r="BW150" s="135" t="s">
        <v>229</v>
      </c>
      <c r="BX150" s="135" t="s">
        <v>171</v>
      </c>
      <c r="CL150" s="135" t="s">
        <v>1</v>
      </c>
    </row>
    <row r="151" s="2" customFormat="1" ht="30" customHeight="1">
      <c r="A151" s="33"/>
      <c r="B151" s="34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9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</row>
    <row r="152" s="2" customFormat="1" ht="6.96" customHeight="1">
      <c r="A152" s="33"/>
      <c r="B152" s="60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39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</row>
  </sheetData>
  <sheetProtection sheet="1" formatColumns="0" formatRows="0" objects="1" scenarios="1" spinCount="100000" saltValue="/V4qZuVqcNzSoNIjHWQrU3IOix8sPZomx4hEKwkilrhy3oYFzf3tNvQN286O5BeT3NlRcN3AetHRaW7DAlInvQ==" hashValue="4jhk/JdM3deMiIOqsfey7M904l63ex6VNfYIiZWoHD6O+HwOodJjmU5y2A7jV1lYWVWnsLcw1EMK2wudSmMcRg==" algorithmName="SHA-512" password="CC35"/>
  <mergeCells count="260">
    <mergeCell ref="K5:AJ5"/>
    <mergeCell ref="K6:AJ6"/>
    <mergeCell ref="E23:AN23"/>
    <mergeCell ref="AK26:AO26"/>
    <mergeCell ref="L28:P28"/>
    <mergeCell ref="AK28:AO28"/>
    <mergeCell ref="W28:AE28"/>
    <mergeCell ref="W29:AE29"/>
    <mergeCell ref="AK29:AO29"/>
    <mergeCell ref="L29:P29"/>
    <mergeCell ref="L30:P30"/>
    <mergeCell ref="AK30:AO30"/>
    <mergeCell ref="W30:AE30"/>
    <mergeCell ref="L31:P31"/>
    <mergeCell ref="AK31:AO31"/>
    <mergeCell ref="W31:AE31"/>
    <mergeCell ref="AK32:AO32"/>
    <mergeCell ref="L32:P32"/>
    <mergeCell ref="W32:AE32"/>
    <mergeCell ref="W33:AE33"/>
    <mergeCell ref="L33:P33"/>
    <mergeCell ref="AK33:AO33"/>
    <mergeCell ref="AK35:AO35"/>
    <mergeCell ref="X35:AB35"/>
    <mergeCell ref="AR2:BE2"/>
    <mergeCell ref="AN101:AP101"/>
    <mergeCell ref="AG101:AM101"/>
    <mergeCell ref="AN102:AP102"/>
    <mergeCell ref="AG102:AM102"/>
    <mergeCell ref="AN103:AP103"/>
    <mergeCell ref="AG103:AM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N115:AP115"/>
    <mergeCell ref="AG115:AM115"/>
    <mergeCell ref="AN116:AP116"/>
    <mergeCell ref="AG116:AM116"/>
    <mergeCell ref="AN117:AP117"/>
    <mergeCell ref="AG117:AM117"/>
    <mergeCell ref="AN118:AP118"/>
    <mergeCell ref="AG118:AM118"/>
    <mergeCell ref="AG119:AM119"/>
    <mergeCell ref="AN119:AP119"/>
    <mergeCell ref="AN120:AP120"/>
    <mergeCell ref="AG120:AM120"/>
    <mergeCell ref="AG121:AM121"/>
    <mergeCell ref="AN121:AP121"/>
    <mergeCell ref="AG122:AM122"/>
    <mergeCell ref="AN122:AP122"/>
    <mergeCell ref="AN123:AP123"/>
    <mergeCell ref="AG123:AM123"/>
    <mergeCell ref="AG124:AM124"/>
    <mergeCell ref="AN124:AP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AG130:AM130"/>
    <mergeCell ref="AN130:AP130"/>
    <mergeCell ref="AG131:AM131"/>
    <mergeCell ref="AN131:AP131"/>
    <mergeCell ref="AG132:AM132"/>
    <mergeCell ref="AN132:AP132"/>
    <mergeCell ref="AG133:AM133"/>
    <mergeCell ref="AN133:AP133"/>
    <mergeCell ref="AG134:AM134"/>
    <mergeCell ref="AN134:AP134"/>
    <mergeCell ref="AG135:AM135"/>
    <mergeCell ref="AN135:AP135"/>
    <mergeCell ref="AN136:AP136"/>
    <mergeCell ref="AG136:AM136"/>
    <mergeCell ref="AG137:AM137"/>
    <mergeCell ref="AN137:AP137"/>
    <mergeCell ref="AG138:AM138"/>
    <mergeCell ref="AN138:AP138"/>
    <mergeCell ref="AN139:AP139"/>
    <mergeCell ref="AG139:AM139"/>
    <mergeCell ref="AG140:AM140"/>
    <mergeCell ref="AN140:AP140"/>
    <mergeCell ref="AG141:AM141"/>
    <mergeCell ref="AN141:AP141"/>
    <mergeCell ref="AG142:AM142"/>
    <mergeCell ref="AN142:AP142"/>
    <mergeCell ref="AN143:AP143"/>
    <mergeCell ref="AG143:AM143"/>
    <mergeCell ref="AN144:AP144"/>
    <mergeCell ref="AG144:AM144"/>
    <mergeCell ref="AG145:AM145"/>
    <mergeCell ref="AN145:AP145"/>
    <mergeCell ref="AN146:AP146"/>
    <mergeCell ref="AG146:AM146"/>
    <mergeCell ref="AN147:AP147"/>
    <mergeCell ref="AG147:AM147"/>
    <mergeCell ref="AN148:AP148"/>
    <mergeCell ref="AG148:AM148"/>
    <mergeCell ref="AN149:AP149"/>
    <mergeCell ref="AG149:AM149"/>
    <mergeCell ref="AN150:AP150"/>
    <mergeCell ref="AG150:AM150"/>
    <mergeCell ref="L85:AJ85"/>
    <mergeCell ref="C92:G92"/>
    <mergeCell ref="I92:AF92"/>
    <mergeCell ref="J95:AF95"/>
    <mergeCell ref="D95:H95"/>
    <mergeCell ref="K96:AF96"/>
    <mergeCell ref="E96:I96"/>
    <mergeCell ref="L97:AF97"/>
    <mergeCell ref="F97:J97"/>
    <mergeCell ref="L98:AF98"/>
    <mergeCell ref="F98:J98"/>
    <mergeCell ref="K99:AF99"/>
    <mergeCell ref="E99:I99"/>
    <mergeCell ref="F100:J100"/>
    <mergeCell ref="L100:AF100"/>
    <mergeCell ref="F101:J101"/>
    <mergeCell ref="L101:AF101"/>
    <mergeCell ref="L102:AF102"/>
    <mergeCell ref="F102:J102"/>
    <mergeCell ref="L103:AF103"/>
    <mergeCell ref="F103:J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G96:AM96"/>
    <mergeCell ref="AN96:AP96"/>
    <mergeCell ref="AN97:AP97"/>
    <mergeCell ref="AG97:AM97"/>
    <mergeCell ref="AN98:AP98"/>
    <mergeCell ref="AG98:AM98"/>
    <mergeCell ref="AN99:AP99"/>
    <mergeCell ref="AG99:AM99"/>
    <mergeCell ref="AG100:AM100"/>
    <mergeCell ref="AN100:AP100"/>
    <mergeCell ref="AG94:AM94"/>
    <mergeCell ref="AN94:AP94"/>
    <mergeCell ref="L104:AF104"/>
    <mergeCell ref="F104:J104"/>
    <mergeCell ref="M105:AF105"/>
    <mergeCell ref="G105:K105"/>
    <mergeCell ref="M106:AF106"/>
    <mergeCell ref="G106:K106"/>
    <mergeCell ref="M107:AF107"/>
    <mergeCell ref="G107:K107"/>
    <mergeCell ref="M108:AF108"/>
    <mergeCell ref="G108:K108"/>
    <mergeCell ref="M109:AF109"/>
    <mergeCell ref="G109:K109"/>
    <mergeCell ref="M110:AF110"/>
    <mergeCell ref="G110:K110"/>
    <mergeCell ref="G111:K111"/>
    <mergeCell ref="M111:AF111"/>
    <mergeCell ref="G112:K112"/>
    <mergeCell ref="M112:AF112"/>
    <mergeCell ref="G113:K113"/>
    <mergeCell ref="M113:AF113"/>
    <mergeCell ref="G114:K114"/>
    <mergeCell ref="M114:AF114"/>
    <mergeCell ref="F115:J115"/>
    <mergeCell ref="L115:AF115"/>
    <mergeCell ref="G116:K116"/>
    <mergeCell ref="M116:AF116"/>
    <mergeCell ref="G117:K117"/>
    <mergeCell ref="M117:AF117"/>
    <mergeCell ref="F118:J118"/>
    <mergeCell ref="L118:AF118"/>
    <mergeCell ref="E119:I119"/>
    <mergeCell ref="K119:AF119"/>
    <mergeCell ref="L120:AF120"/>
    <mergeCell ref="F120:J120"/>
    <mergeCell ref="K121:AF121"/>
    <mergeCell ref="E121:I121"/>
    <mergeCell ref="K122:AF122"/>
    <mergeCell ref="E122:I122"/>
    <mergeCell ref="J123:AF123"/>
    <mergeCell ref="D123:H123"/>
    <mergeCell ref="K124:AF124"/>
    <mergeCell ref="E124:I124"/>
    <mergeCell ref="F125:J125"/>
    <mergeCell ref="L125:AF125"/>
    <mergeCell ref="L126:AF126"/>
    <mergeCell ref="F126:J126"/>
    <mergeCell ref="E127:I127"/>
    <mergeCell ref="K127:AF127"/>
    <mergeCell ref="L128:AF128"/>
    <mergeCell ref="F128:J128"/>
    <mergeCell ref="F129:J129"/>
    <mergeCell ref="L129:AF129"/>
    <mergeCell ref="L130:AF130"/>
    <mergeCell ref="F130:J130"/>
    <mergeCell ref="L131:AF131"/>
    <mergeCell ref="F131:J131"/>
    <mergeCell ref="F132:J132"/>
    <mergeCell ref="L132:AF132"/>
    <mergeCell ref="G133:K133"/>
    <mergeCell ref="M133:AF133"/>
    <mergeCell ref="G134:K134"/>
    <mergeCell ref="M134:AF134"/>
    <mergeCell ref="M135:AF135"/>
    <mergeCell ref="G135:K135"/>
    <mergeCell ref="M136:AF136"/>
    <mergeCell ref="G136:K136"/>
    <mergeCell ref="M137:AF137"/>
    <mergeCell ref="G137:K137"/>
    <mergeCell ref="M138:AF138"/>
    <mergeCell ref="G138:K138"/>
    <mergeCell ref="M139:AF139"/>
    <mergeCell ref="G139:K139"/>
    <mergeCell ref="G140:K140"/>
    <mergeCell ref="M140:AF140"/>
    <mergeCell ref="G141:K141"/>
    <mergeCell ref="M141:AF141"/>
    <mergeCell ref="G142:K142"/>
    <mergeCell ref="M142:AF142"/>
    <mergeCell ref="F143:J143"/>
    <mergeCell ref="L143:AF143"/>
    <mergeCell ref="G144:K144"/>
    <mergeCell ref="M144:AF144"/>
    <mergeCell ref="G145:K145"/>
    <mergeCell ref="M145:AF145"/>
    <mergeCell ref="F146:J146"/>
    <mergeCell ref="L146:AF146"/>
    <mergeCell ref="E147:I147"/>
    <mergeCell ref="K147:AF147"/>
    <mergeCell ref="F148:J148"/>
    <mergeCell ref="L148:AF148"/>
    <mergeCell ref="E149:I149"/>
    <mergeCell ref="K149:AF149"/>
    <mergeCell ref="E150:I150"/>
    <mergeCell ref="K150:AF150"/>
  </mergeCells>
  <hyperlinks>
    <hyperlink ref="A97" location="'I.1.1a - Bourací práce'!C2" display="/"/>
    <hyperlink ref="A98" location="'I.1.1b - Nové práce'!C2" display="/"/>
    <hyperlink ref="A100" location="'I.1.2.2 - Zdravotně techn...'!C2" display="/"/>
    <hyperlink ref="A101" location="'I.1.2.4a - Vytápění'!C2" display="/"/>
    <hyperlink ref="A102" location="'I.1.2.4b - Vzduchotechnika'!C2" display="/"/>
    <hyperlink ref="A103" location="'I.1.2.5 - Silnoproud'!C2" display="/"/>
    <hyperlink ref="A105" location="'I.1.2.6.1 - Strukturovaná...'!C2" display="/"/>
    <hyperlink ref="A106" location="'I.1.2.6.2 - Kamerové systémy'!C2" display="/"/>
    <hyperlink ref="A107" location="'I.1.2.6.3 - IP Domácí tel...'!C2" display="/"/>
    <hyperlink ref="A108" location="'I.1.2.6.4 - Aktivní prvky'!C2" display="/"/>
    <hyperlink ref="A109" location="'I.1.2.6.5 - Access point ...'!C2" display="/"/>
    <hyperlink ref="A110" location="'I.1.2.6.6 - IP Jednotný čas'!C2" display="/"/>
    <hyperlink ref="A111" location="'I.1.2.6.7 - Společná tele...'!C2" display="/"/>
    <hyperlink ref="A112" location="'I.1.2.6.8 - Dorozumívací ...'!C2" display="/"/>
    <hyperlink ref="A113" location="'I.1.2.6.12 - Elektronická...'!C2" display="/"/>
    <hyperlink ref="A114" location="'I.1.2.6.14 - Grafická nad...'!C2" display="/"/>
    <hyperlink ref="A116" location="'I.1.2.7.9 - Elektrická po...'!C2" display="/"/>
    <hyperlink ref="A117" location="'I.1.2.7.10 - Evakuační ro...'!C2" display="/"/>
    <hyperlink ref="A118" location="'I.1.2.8 - Měření a regulace'!C2" display="/"/>
    <hyperlink ref="A120" location="'I.2.1a - Medicinální plyny'!C2" display="/"/>
    <hyperlink ref="A121" location="'I.4 - Požárně bezpečnostn...'!C2" display="/"/>
    <hyperlink ref="A122" location="'I.5 - Venkovní úpravy'!C2" display="/"/>
    <hyperlink ref="A125" location="'II.1.1.a - Bourací práce'!C2" display="/"/>
    <hyperlink ref="A126" location="'II.1.1.b - Nové práce'!C2" display="/"/>
    <hyperlink ref="A128" location="'II.1.2.2 - Zdravotně tech...'!C2" display="/"/>
    <hyperlink ref="A129" location="'II.1.2.4a - Vytápění'!C2" display="/"/>
    <hyperlink ref="A130" location="'II.1.2.4b - Vzduchotechnika'!C2" display="/"/>
    <hyperlink ref="A131" location="'II.1.2.5 - Silnoproud'!C2" display="/"/>
    <hyperlink ref="A133" location="'II.1.2.6.1 - Strukturovan...'!C2" display="/"/>
    <hyperlink ref="A134" location="'II.1.2.6.2 - Kamerové sys...'!C2" display="/"/>
    <hyperlink ref="A135" location="'II.1.2.6.3 - IP Domácí te...'!C2" display="/"/>
    <hyperlink ref="A136" location="'II.1.2.6.4 - Aktivní prvky'!C2" display="/"/>
    <hyperlink ref="A137" location="'II.1.2.6.5 - Access point...'!C2" display="/"/>
    <hyperlink ref="A138" location="'II.1.2.6.6 - IP Jednotný čas'!C2" display="/"/>
    <hyperlink ref="A139" location="'II.1.2.6.7 - Společná tel...'!C2" display="/"/>
    <hyperlink ref="A140" location="'II.1.2.6.8 - Dorozumívací...'!C2" display="/"/>
    <hyperlink ref="A141" location="'II.1.2.6.12 - Elektronick...'!C2" display="/"/>
    <hyperlink ref="A142" location="'II.1.2.6.14 - Grafická na...'!C2" display="/"/>
    <hyperlink ref="A144" location="'II.1.2.7.9 - Elektrická p...'!C2" display="/"/>
    <hyperlink ref="A145" location="'II.1.2.7.10 - Evakuační r...'!C2" display="/"/>
    <hyperlink ref="A146" location="'II.1.2.8 - Měření a regulace'!C2" display="/"/>
    <hyperlink ref="A148" location="'II.2.2 - Výtahy'!C2" display="/"/>
    <hyperlink ref="A149" location="'II.4 - Požárně bezpečnost...'!C2" display="/"/>
    <hyperlink ref="A150" location="'II.VRN - Vedlejší rozpoč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83</v>
      </c>
    </row>
    <row r="4" s="1" customFormat="1" ht="24.96" customHeight="1">
      <c r="B4" s="21"/>
      <c r="D4" s="143" t="s">
        <v>230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Cheb - Onkologie a zubní klinika rev.11.02.2025</v>
      </c>
      <c r="F7" s="145"/>
      <c r="G7" s="145"/>
      <c r="H7" s="145"/>
      <c r="L7" s="21"/>
    </row>
    <row r="8">
      <c r="B8" s="21"/>
      <c r="D8" s="145" t="s">
        <v>231</v>
      </c>
      <c r="L8" s="21"/>
    </row>
    <row r="9" s="1" customFormat="1" ht="16.5" customHeight="1">
      <c r="B9" s="21"/>
      <c r="E9" s="146" t="s">
        <v>232</v>
      </c>
      <c r="F9" s="1"/>
      <c r="G9" s="1"/>
      <c r="H9" s="1"/>
      <c r="L9" s="21"/>
    </row>
    <row r="10" s="1" customFormat="1" ht="12" customHeight="1">
      <c r="B10" s="21"/>
      <c r="D10" s="145" t="s">
        <v>233</v>
      </c>
      <c r="L10" s="21"/>
    </row>
    <row r="11" s="2" customFormat="1" ht="16.5" customHeight="1">
      <c r="A11" s="33"/>
      <c r="B11" s="39"/>
      <c r="C11" s="33"/>
      <c r="D11" s="33"/>
      <c r="E11" s="147" t="s">
        <v>234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9"/>
      <c r="C12" s="33"/>
      <c r="D12" s="145" t="s">
        <v>235</v>
      </c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6.5" customHeight="1">
      <c r="A13" s="33"/>
      <c r="B13" s="39"/>
      <c r="C13" s="33"/>
      <c r="D13" s="33"/>
      <c r="E13" s="148" t="s">
        <v>236</v>
      </c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>
      <c r="A14" s="33"/>
      <c r="B14" s="39"/>
      <c r="C14" s="33"/>
      <c r="D14" s="33"/>
      <c r="E14" s="33"/>
      <c r="F14" s="33"/>
      <c r="G14" s="33"/>
      <c r="H14" s="33"/>
      <c r="I14" s="33"/>
      <c r="J14" s="33"/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9"/>
      <c r="C15" s="33"/>
      <c r="D15" s="145" t="s">
        <v>16</v>
      </c>
      <c r="E15" s="33"/>
      <c r="F15" s="135" t="s">
        <v>1</v>
      </c>
      <c r="G15" s="33"/>
      <c r="H15" s="33"/>
      <c r="I15" s="145" t="s">
        <v>17</v>
      </c>
      <c r="J15" s="135" t="s">
        <v>1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18</v>
      </c>
      <c r="E16" s="33"/>
      <c r="F16" s="135" t="s">
        <v>19</v>
      </c>
      <c r="G16" s="33"/>
      <c r="H16" s="33"/>
      <c r="I16" s="145" t="s">
        <v>20</v>
      </c>
      <c r="J16" s="149" t="str">
        <f>'Rekapitulace stavby'!AN8</f>
        <v>10. 12. 2024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0.8" customHeight="1">
      <c r="A17" s="33"/>
      <c r="B17" s="39"/>
      <c r="C17" s="33"/>
      <c r="D17" s="33"/>
      <c r="E17" s="33"/>
      <c r="F17" s="33"/>
      <c r="G17" s="33"/>
      <c r="H17" s="33"/>
      <c r="I17" s="33"/>
      <c r="J17" s="33"/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9"/>
      <c r="C18" s="33"/>
      <c r="D18" s="145" t="s">
        <v>22</v>
      </c>
      <c r="E18" s="33"/>
      <c r="F18" s="33"/>
      <c r="G18" s="33"/>
      <c r="H18" s="33"/>
      <c r="I18" s="145" t="s">
        <v>23</v>
      </c>
      <c r="J18" s="135" t="s">
        <v>1</v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9"/>
      <c r="C19" s="33"/>
      <c r="D19" s="33"/>
      <c r="E19" s="135" t="s">
        <v>237</v>
      </c>
      <c r="F19" s="33"/>
      <c r="G19" s="33"/>
      <c r="H19" s="33"/>
      <c r="I19" s="145" t="s">
        <v>25</v>
      </c>
      <c r="J19" s="135" t="s">
        <v>1</v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9"/>
      <c r="C20" s="33"/>
      <c r="D20" s="33"/>
      <c r="E20" s="33"/>
      <c r="F20" s="33"/>
      <c r="G20" s="33"/>
      <c r="H20" s="33"/>
      <c r="I20" s="33"/>
      <c r="J20" s="33"/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9"/>
      <c r="C21" s="33"/>
      <c r="D21" s="145" t="s">
        <v>26</v>
      </c>
      <c r="E21" s="33"/>
      <c r="F21" s="33"/>
      <c r="G21" s="33"/>
      <c r="H21" s="33"/>
      <c r="I21" s="145" t="s">
        <v>23</v>
      </c>
      <c r="J21" s="135" t="str">
        <f>'Rekapitulace stavby'!AN13</f>
        <v/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9"/>
      <c r="C22" s="33"/>
      <c r="D22" s="33"/>
      <c r="E22" s="135" t="str">
        <f>'Rekapitulace stavby'!E14</f>
        <v xml:space="preserve"> </v>
      </c>
      <c r="F22" s="135"/>
      <c r="G22" s="135"/>
      <c r="H22" s="135"/>
      <c r="I22" s="145" t="s">
        <v>25</v>
      </c>
      <c r="J22" s="135" t="str">
        <f>'Rekapitulace stavby'!AN14</f>
        <v/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9"/>
      <c r="C23" s="33"/>
      <c r="D23" s="33"/>
      <c r="E23" s="33"/>
      <c r="F23" s="33"/>
      <c r="G23" s="33"/>
      <c r="H23" s="33"/>
      <c r="I23" s="33"/>
      <c r="J23" s="33"/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9"/>
      <c r="C24" s="33"/>
      <c r="D24" s="145" t="s">
        <v>27</v>
      </c>
      <c r="E24" s="33"/>
      <c r="F24" s="33"/>
      <c r="G24" s="33"/>
      <c r="H24" s="33"/>
      <c r="I24" s="145" t="s">
        <v>23</v>
      </c>
      <c r="J24" s="135" t="s">
        <v>28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8" customHeight="1">
      <c r="A25" s="33"/>
      <c r="B25" s="39"/>
      <c r="C25" s="33"/>
      <c r="D25" s="33"/>
      <c r="E25" s="135" t="s">
        <v>29</v>
      </c>
      <c r="F25" s="33"/>
      <c r="G25" s="33"/>
      <c r="H25" s="33"/>
      <c r="I25" s="145" t="s">
        <v>25</v>
      </c>
      <c r="J25" s="135" t="s">
        <v>1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6.96" customHeight="1">
      <c r="A26" s="33"/>
      <c r="B26" s="39"/>
      <c r="C26" s="33"/>
      <c r="D26" s="33"/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12" customHeight="1">
      <c r="A27" s="33"/>
      <c r="B27" s="39"/>
      <c r="C27" s="33"/>
      <c r="D27" s="145" t="s">
        <v>31</v>
      </c>
      <c r="E27" s="33"/>
      <c r="F27" s="33"/>
      <c r="G27" s="33"/>
      <c r="H27" s="33"/>
      <c r="I27" s="145" t="s">
        <v>23</v>
      </c>
      <c r="J27" s="135" t="str">
        <f>IF('Rekapitulace stavby'!AN19="","",'Rekapitulace stavby'!AN19)</f>
        <v/>
      </c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8" customHeight="1">
      <c r="A28" s="33"/>
      <c r="B28" s="39"/>
      <c r="C28" s="33"/>
      <c r="D28" s="33"/>
      <c r="E28" s="135" t="str">
        <f>IF('Rekapitulace stavby'!E20="","",'Rekapitulace stavby'!E20)</f>
        <v xml:space="preserve"> </v>
      </c>
      <c r="F28" s="33"/>
      <c r="G28" s="33"/>
      <c r="H28" s="33"/>
      <c r="I28" s="145" t="s">
        <v>25</v>
      </c>
      <c r="J28" s="135" t="str">
        <f>IF('Rekapitulace stavby'!AN20="","",'Rekapitulace stavby'!AN20)</f>
        <v/>
      </c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9"/>
      <c r="C29" s="33"/>
      <c r="D29" s="33"/>
      <c r="E29" s="33"/>
      <c r="F29" s="33"/>
      <c r="G29" s="33"/>
      <c r="H29" s="33"/>
      <c r="I29" s="33"/>
      <c r="J29" s="33"/>
      <c r="K29" s="3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2" customHeight="1">
      <c r="A30" s="33"/>
      <c r="B30" s="39"/>
      <c r="C30" s="33"/>
      <c r="D30" s="145" t="s">
        <v>32</v>
      </c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8" customFormat="1" ht="16.5" customHeight="1">
      <c r="A31" s="150"/>
      <c r="B31" s="151"/>
      <c r="C31" s="150"/>
      <c r="D31" s="150"/>
      <c r="E31" s="152" t="s">
        <v>1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3"/>
      <c r="B32" s="39"/>
      <c r="C32" s="33"/>
      <c r="D32" s="33"/>
      <c r="E32" s="33"/>
      <c r="F32" s="33"/>
      <c r="G32" s="33"/>
      <c r="H32" s="33"/>
      <c r="I32" s="33"/>
      <c r="J32" s="33"/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4"/>
      <c r="E33" s="154"/>
      <c r="F33" s="154"/>
      <c r="G33" s="154"/>
      <c r="H33" s="154"/>
      <c r="I33" s="154"/>
      <c r="J33" s="154"/>
      <c r="K33" s="154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25.44" customHeight="1">
      <c r="A34" s="33"/>
      <c r="B34" s="39"/>
      <c r="C34" s="33"/>
      <c r="D34" s="155" t="s">
        <v>34</v>
      </c>
      <c r="E34" s="33"/>
      <c r="F34" s="33"/>
      <c r="G34" s="33"/>
      <c r="H34" s="33"/>
      <c r="I34" s="33"/>
      <c r="J34" s="156">
        <f>ROUND(J144, 2)</f>
        <v>3690103.4500000002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6.96" customHeight="1">
      <c r="A35" s="33"/>
      <c r="B35" s="39"/>
      <c r="C35" s="33"/>
      <c r="D35" s="154"/>
      <c r="E35" s="154"/>
      <c r="F35" s="154"/>
      <c r="G35" s="154"/>
      <c r="H35" s="154"/>
      <c r="I35" s="154"/>
      <c r="J35" s="154"/>
      <c r="K35" s="154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33"/>
      <c r="F36" s="157" t="s">
        <v>36</v>
      </c>
      <c r="G36" s="33"/>
      <c r="H36" s="33"/>
      <c r="I36" s="157" t="s">
        <v>35</v>
      </c>
      <c r="J36" s="157" t="s">
        <v>37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14.4" customHeight="1">
      <c r="A37" s="33"/>
      <c r="B37" s="39"/>
      <c r="C37" s="33"/>
      <c r="D37" s="147" t="s">
        <v>38</v>
      </c>
      <c r="E37" s="145" t="s">
        <v>39</v>
      </c>
      <c r="F37" s="158">
        <f>ROUND((SUM(BE144:BE1194)),  2)</f>
        <v>3690103.4500000002</v>
      </c>
      <c r="G37" s="33"/>
      <c r="H37" s="33"/>
      <c r="I37" s="159">
        <v>0.20999999999999999</v>
      </c>
      <c r="J37" s="158">
        <f>ROUND(((SUM(BE144:BE1194))*I37),  2)</f>
        <v>774921.71999999997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39"/>
      <c r="C38" s="33"/>
      <c r="D38" s="33"/>
      <c r="E38" s="145" t="s">
        <v>40</v>
      </c>
      <c r="F38" s="158">
        <f>ROUND((SUM(BF144:BF1194)),  2)</f>
        <v>0</v>
      </c>
      <c r="G38" s="33"/>
      <c r="H38" s="33"/>
      <c r="I38" s="159">
        <v>0.12</v>
      </c>
      <c r="J38" s="158">
        <f>ROUND(((SUM(BF144:BF1194))*I38),  2)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41</v>
      </c>
      <c r="F39" s="158">
        <f>ROUND((SUM(BG144:BG1194)),  2)</f>
        <v>0</v>
      </c>
      <c r="G39" s="33"/>
      <c r="H39" s="33"/>
      <c r="I39" s="159">
        <v>0.20999999999999999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9"/>
      <c r="C40" s="33"/>
      <c r="D40" s="33"/>
      <c r="E40" s="145" t="s">
        <v>42</v>
      </c>
      <c r="F40" s="158">
        <f>ROUND((SUM(BH144:BH1194)),  2)</f>
        <v>0</v>
      </c>
      <c r="G40" s="33"/>
      <c r="H40" s="33"/>
      <c r="I40" s="159">
        <v>0.12</v>
      </c>
      <c r="J40" s="158">
        <f>0</f>
        <v>0</v>
      </c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2" customFormat="1" ht="14.4" customHeight="1">
      <c r="A41" s="33"/>
      <c r="B41" s="39"/>
      <c r="C41" s="33"/>
      <c r="D41" s="33"/>
      <c r="E41" s="145" t="s">
        <v>43</v>
      </c>
      <c r="F41" s="158">
        <f>ROUND((SUM(BI144:BI1194)),  2)</f>
        <v>0</v>
      </c>
      <c r="G41" s="33"/>
      <c r="H41" s="33"/>
      <c r="I41" s="159">
        <v>0</v>
      </c>
      <c r="J41" s="158">
        <f>0</f>
        <v>0</v>
      </c>
      <c r="K41" s="33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6.96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5.44" customHeight="1">
      <c r="A43" s="33"/>
      <c r="B43" s="39"/>
      <c r="C43" s="160"/>
      <c r="D43" s="161" t="s">
        <v>44</v>
      </c>
      <c r="E43" s="162"/>
      <c r="F43" s="162"/>
      <c r="G43" s="163" t="s">
        <v>45</v>
      </c>
      <c r="H43" s="164" t="s">
        <v>46</v>
      </c>
      <c r="I43" s="162"/>
      <c r="J43" s="165">
        <f>SUM(J34:J41)</f>
        <v>4465025.1699999999</v>
      </c>
      <c r="K43" s="166"/>
      <c r="L43" s="57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14.4" customHeight="1">
      <c r="A44" s="33"/>
      <c r="B44" s="39"/>
      <c r="C44" s="33"/>
      <c r="D44" s="33"/>
      <c r="E44" s="33"/>
      <c r="F44" s="33"/>
      <c r="G44" s="33"/>
      <c r="H44" s="33"/>
      <c r="I44" s="33"/>
      <c r="J44" s="33"/>
      <c r="K44" s="33"/>
      <c r="L44" s="57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47</v>
      </c>
      <c r="E50" s="168"/>
      <c r="F50" s="168"/>
      <c r="G50" s="167" t="s">
        <v>48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49</v>
      </c>
      <c r="E61" s="170"/>
      <c r="F61" s="171" t="s">
        <v>50</v>
      </c>
      <c r="G61" s="169" t="s">
        <v>49</v>
      </c>
      <c r="H61" s="170"/>
      <c r="I61" s="170"/>
      <c r="J61" s="172" t="s">
        <v>50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51</v>
      </c>
      <c r="E65" s="173"/>
      <c r="F65" s="173"/>
      <c r="G65" s="167" t="s">
        <v>52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49</v>
      </c>
      <c r="E76" s="170"/>
      <c r="F76" s="171" t="s">
        <v>50</v>
      </c>
      <c r="G76" s="169" t="s">
        <v>49</v>
      </c>
      <c r="H76" s="170"/>
      <c r="I76" s="170"/>
      <c r="J76" s="172" t="s">
        <v>50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hidden="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hidden="1" s="2" customFormat="1" ht="24.96" customHeight="1">
      <c r="A82" s="33"/>
      <c r="B82" s="34"/>
      <c r="C82" s="24" t="s">
        <v>238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hidden="1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hidden="1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hidden="1" s="2" customFormat="1" ht="16.5" customHeight="1">
      <c r="A85" s="33"/>
      <c r="B85" s="34"/>
      <c r="C85" s="35"/>
      <c r="D85" s="35"/>
      <c r="E85" s="178" t="str">
        <f>E7</f>
        <v>Cheb - Onkologie a zubní klinika rev.11.02.2025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hidden="1" s="1" customFormat="1" ht="12" customHeight="1">
      <c r="B86" s="22"/>
      <c r="C86" s="30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78" t="s">
        <v>232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0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3"/>
      <c r="B89" s="34"/>
      <c r="C89" s="35"/>
      <c r="D89" s="35"/>
      <c r="E89" s="179" t="s">
        <v>234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hidden="1" s="2" customFormat="1" ht="12" customHeight="1">
      <c r="A90" s="33"/>
      <c r="B90" s="34"/>
      <c r="C90" s="30" t="s">
        <v>235</v>
      </c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hidden="1" s="2" customFormat="1" ht="16.5" customHeight="1">
      <c r="A91" s="33"/>
      <c r="B91" s="34"/>
      <c r="C91" s="35"/>
      <c r="D91" s="35"/>
      <c r="E91" s="70" t="str">
        <f>E13</f>
        <v>I.1.1a - Bourací práce</v>
      </c>
      <c r="F91" s="35"/>
      <c r="G91" s="35"/>
      <c r="H91" s="35"/>
      <c r="I91" s="35"/>
      <c r="J91" s="35"/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hidden="1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hidden="1" s="2" customFormat="1" ht="12" customHeight="1">
      <c r="A93" s="33"/>
      <c r="B93" s="34"/>
      <c r="C93" s="30" t="s">
        <v>18</v>
      </c>
      <c r="D93" s="35"/>
      <c r="E93" s="35"/>
      <c r="F93" s="27" t="str">
        <f>F16</f>
        <v>Cheb</v>
      </c>
      <c r="G93" s="35"/>
      <c r="H93" s="35"/>
      <c r="I93" s="30" t="s">
        <v>20</v>
      </c>
      <c r="J93" s="73" t="str">
        <f>IF(J16="","",J16)</f>
        <v>10. 12. 2024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hidden="1" s="2" customFormat="1" ht="6.96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hidden="1" s="2" customFormat="1" ht="15.15" customHeight="1">
      <c r="A95" s="33"/>
      <c r="B95" s="34"/>
      <c r="C95" s="30" t="s">
        <v>22</v>
      </c>
      <c r="D95" s="35"/>
      <c r="E95" s="35"/>
      <c r="F95" s="27" t="str">
        <f>E19</f>
        <v>Karlovarská krajská nemocnice a.s.</v>
      </c>
      <c r="G95" s="35"/>
      <c r="H95" s="35"/>
      <c r="I95" s="30" t="s">
        <v>27</v>
      </c>
      <c r="J95" s="31" t="str">
        <f>E25</f>
        <v>M Projekt Cheb</v>
      </c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hidden="1" s="2" customFormat="1" ht="15.15" customHeight="1">
      <c r="A96" s="33"/>
      <c r="B96" s="34"/>
      <c r="C96" s="30" t="s">
        <v>26</v>
      </c>
      <c r="D96" s="35"/>
      <c r="E96" s="35"/>
      <c r="F96" s="27" t="str">
        <f>IF(E22="","",E22)</f>
        <v xml:space="preserve"> </v>
      </c>
      <c r="G96" s="35"/>
      <c r="H96" s="35"/>
      <c r="I96" s="30" t="s">
        <v>31</v>
      </c>
      <c r="J96" s="31" t="str">
        <f>E28</f>
        <v xml:space="preserve"> 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hidden="1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hidden="1" s="2" customFormat="1" ht="29.28" customHeight="1">
      <c r="A98" s="33"/>
      <c r="B98" s="34"/>
      <c r="C98" s="180" t="s">
        <v>239</v>
      </c>
      <c r="D98" s="181"/>
      <c r="E98" s="181"/>
      <c r="F98" s="181"/>
      <c r="G98" s="181"/>
      <c r="H98" s="181"/>
      <c r="I98" s="181"/>
      <c r="J98" s="182" t="s">
        <v>240</v>
      </c>
      <c r="K98" s="181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hidden="1" s="2" customFormat="1" ht="10.32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7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hidden="1" s="2" customFormat="1" ht="22.8" customHeight="1">
      <c r="A100" s="33"/>
      <c r="B100" s="34"/>
      <c r="C100" s="183" t="s">
        <v>241</v>
      </c>
      <c r="D100" s="35"/>
      <c r="E100" s="35"/>
      <c r="F100" s="35"/>
      <c r="G100" s="35"/>
      <c r="H100" s="35"/>
      <c r="I100" s="35"/>
      <c r="J100" s="104">
        <f>J144</f>
        <v>3690103.4500000007</v>
      </c>
      <c r="K100" s="35"/>
      <c r="L100" s="57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242</v>
      </c>
    </row>
    <row r="101" hidden="1" s="9" customFormat="1" ht="24.96" customHeight="1">
      <c r="A101" s="9"/>
      <c r="B101" s="184"/>
      <c r="C101" s="185"/>
      <c r="D101" s="186" t="s">
        <v>243</v>
      </c>
      <c r="E101" s="187"/>
      <c r="F101" s="187"/>
      <c r="G101" s="187"/>
      <c r="H101" s="187"/>
      <c r="I101" s="187"/>
      <c r="J101" s="188">
        <f>J145</f>
        <v>2772893.2300000004</v>
      </c>
      <c r="K101" s="185"/>
      <c r="L101" s="18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90"/>
      <c r="C102" s="126"/>
      <c r="D102" s="191" t="s">
        <v>244</v>
      </c>
      <c r="E102" s="192"/>
      <c r="F102" s="192"/>
      <c r="G102" s="192"/>
      <c r="H102" s="192"/>
      <c r="I102" s="192"/>
      <c r="J102" s="193">
        <f>J146</f>
        <v>285960.85999999999</v>
      </c>
      <c r="K102" s="126"/>
      <c r="L102" s="19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0"/>
      <c r="C103" s="126"/>
      <c r="D103" s="191" t="s">
        <v>245</v>
      </c>
      <c r="E103" s="192"/>
      <c r="F103" s="192"/>
      <c r="G103" s="192"/>
      <c r="H103" s="192"/>
      <c r="I103" s="192"/>
      <c r="J103" s="193">
        <f>J159</f>
        <v>1006710.67</v>
      </c>
      <c r="K103" s="126"/>
      <c r="L103" s="19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0"/>
      <c r="C104" s="126"/>
      <c r="D104" s="191" t="s">
        <v>246</v>
      </c>
      <c r="E104" s="192"/>
      <c r="F104" s="192"/>
      <c r="G104" s="192"/>
      <c r="H104" s="192"/>
      <c r="I104" s="192"/>
      <c r="J104" s="193">
        <f>J760</f>
        <v>1480221.7000000002</v>
      </c>
      <c r="K104" s="126"/>
      <c r="L104" s="19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84"/>
      <c r="C105" s="185"/>
      <c r="D105" s="186" t="s">
        <v>247</v>
      </c>
      <c r="E105" s="187"/>
      <c r="F105" s="187"/>
      <c r="G105" s="187"/>
      <c r="H105" s="187"/>
      <c r="I105" s="187"/>
      <c r="J105" s="188">
        <f>J787</f>
        <v>917210.22000000009</v>
      </c>
      <c r="K105" s="185"/>
      <c r="L105" s="18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90"/>
      <c r="C106" s="126"/>
      <c r="D106" s="191" t="s">
        <v>248</v>
      </c>
      <c r="E106" s="192"/>
      <c r="F106" s="192"/>
      <c r="G106" s="192"/>
      <c r="H106" s="192"/>
      <c r="I106" s="192"/>
      <c r="J106" s="193">
        <f>J788</f>
        <v>29834.25</v>
      </c>
      <c r="K106" s="126"/>
      <c r="L106" s="19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90"/>
      <c r="C107" s="126"/>
      <c r="D107" s="191" t="s">
        <v>249</v>
      </c>
      <c r="E107" s="192"/>
      <c r="F107" s="192"/>
      <c r="G107" s="192"/>
      <c r="H107" s="192"/>
      <c r="I107" s="192"/>
      <c r="J107" s="193">
        <f>J792</f>
        <v>11694.5</v>
      </c>
      <c r="K107" s="126"/>
      <c r="L107" s="19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90"/>
      <c r="C108" s="126"/>
      <c r="D108" s="191" t="s">
        <v>250</v>
      </c>
      <c r="E108" s="192"/>
      <c r="F108" s="192"/>
      <c r="G108" s="192"/>
      <c r="H108" s="192"/>
      <c r="I108" s="192"/>
      <c r="J108" s="193">
        <f>J795</f>
        <v>36000</v>
      </c>
      <c r="K108" s="126"/>
      <c r="L108" s="19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90"/>
      <c r="C109" s="126"/>
      <c r="D109" s="191" t="s">
        <v>251</v>
      </c>
      <c r="E109" s="192"/>
      <c r="F109" s="192"/>
      <c r="G109" s="192"/>
      <c r="H109" s="192"/>
      <c r="I109" s="192"/>
      <c r="J109" s="193">
        <f>J797</f>
        <v>36000</v>
      </c>
      <c r="K109" s="126"/>
      <c r="L109" s="19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90"/>
      <c r="C110" s="126"/>
      <c r="D110" s="191" t="s">
        <v>252</v>
      </c>
      <c r="E110" s="192"/>
      <c r="F110" s="192"/>
      <c r="G110" s="192"/>
      <c r="H110" s="192"/>
      <c r="I110" s="192"/>
      <c r="J110" s="193">
        <f>J799</f>
        <v>72000</v>
      </c>
      <c r="K110" s="126"/>
      <c r="L110" s="19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90"/>
      <c r="C111" s="126"/>
      <c r="D111" s="191" t="s">
        <v>253</v>
      </c>
      <c r="E111" s="192"/>
      <c r="F111" s="192"/>
      <c r="G111" s="192"/>
      <c r="H111" s="192"/>
      <c r="I111" s="192"/>
      <c r="J111" s="193">
        <f>J801</f>
        <v>72000</v>
      </c>
      <c r="K111" s="126"/>
      <c r="L111" s="19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90"/>
      <c r="C112" s="126"/>
      <c r="D112" s="191" t="s">
        <v>254</v>
      </c>
      <c r="E112" s="192"/>
      <c r="F112" s="192"/>
      <c r="G112" s="192"/>
      <c r="H112" s="192"/>
      <c r="I112" s="192"/>
      <c r="J112" s="193">
        <f>J803</f>
        <v>72000</v>
      </c>
      <c r="K112" s="126"/>
      <c r="L112" s="19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90"/>
      <c r="C113" s="126"/>
      <c r="D113" s="191" t="s">
        <v>255</v>
      </c>
      <c r="E113" s="192"/>
      <c r="F113" s="192"/>
      <c r="G113" s="192"/>
      <c r="H113" s="192"/>
      <c r="I113" s="192"/>
      <c r="J113" s="193">
        <f>J805</f>
        <v>72000</v>
      </c>
      <c r="K113" s="126"/>
      <c r="L113" s="19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10" customFormat="1" ht="19.92" customHeight="1">
      <c r="A114" s="10"/>
      <c r="B114" s="190"/>
      <c r="C114" s="126"/>
      <c r="D114" s="191" t="s">
        <v>256</v>
      </c>
      <c r="E114" s="192"/>
      <c r="F114" s="192"/>
      <c r="G114" s="192"/>
      <c r="H114" s="192"/>
      <c r="I114" s="192"/>
      <c r="J114" s="193">
        <f>J807</f>
        <v>79200</v>
      </c>
      <c r="K114" s="126"/>
      <c r="L114" s="194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hidden="1" s="10" customFormat="1" ht="19.92" customHeight="1">
      <c r="A115" s="10"/>
      <c r="B115" s="190"/>
      <c r="C115" s="126"/>
      <c r="D115" s="191" t="s">
        <v>257</v>
      </c>
      <c r="E115" s="192"/>
      <c r="F115" s="192"/>
      <c r="G115" s="192"/>
      <c r="H115" s="192"/>
      <c r="I115" s="192"/>
      <c r="J115" s="193">
        <f>J812</f>
        <v>43200</v>
      </c>
      <c r="K115" s="126"/>
      <c r="L115" s="194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hidden="1" s="10" customFormat="1" ht="19.92" customHeight="1">
      <c r="A116" s="10"/>
      <c r="B116" s="190"/>
      <c r="C116" s="126"/>
      <c r="D116" s="191" t="s">
        <v>258</v>
      </c>
      <c r="E116" s="192"/>
      <c r="F116" s="192"/>
      <c r="G116" s="192"/>
      <c r="H116" s="192"/>
      <c r="I116" s="192"/>
      <c r="J116" s="193">
        <f>J816</f>
        <v>158744.66</v>
      </c>
      <c r="K116" s="126"/>
      <c r="L116" s="194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hidden="1" s="10" customFormat="1" ht="19.92" customHeight="1">
      <c r="A117" s="10"/>
      <c r="B117" s="190"/>
      <c r="C117" s="126"/>
      <c r="D117" s="191" t="s">
        <v>259</v>
      </c>
      <c r="E117" s="192"/>
      <c r="F117" s="192"/>
      <c r="G117" s="192"/>
      <c r="H117" s="192"/>
      <c r="I117" s="192"/>
      <c r="J117" s="193">
        <f>J818</f>
        <v>6683.3999999999996</v>
      </c>
      <c r="K117" s="126"/>
      <c r="L117" s="194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hidden="1" s="10" customFormat="1" ht="19.92" customHeight="1">
      <c r="A118" s="10"/>
      <c r="B118" s="190"/>
      <c r="C118" s="126"/>
      <c r="D118" s="191" t="s">
        <v>260</v>
      </c>
      <c r="E118" s="192"/>
      <c r="F118" s="192"/>
      <c r="G118" s="192"/>
      <c r="H118" s="192"/>
      <c r="I118" s="192"/>
      <c r="J118" s="193">
        <f>J848</f>
        <v>23888.310000000001</v>
      </c>
      <c r="K118" s="126"/>
      <c r="L118" s="194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hidden="1" s="10" customFormat="1" ht="19.92" customHeight="1">
      <c r="A119" s="10"/>
      <c r="B119" s="190"/>
      <c r="C119" s="126"/>
      <c r="D119" s="191" t="s">
        <v>261</v>
      </c>
      <c r="E119" s="192"/>
      <c r="F119" s="192"/>
      <c r="G119" s="192"/>
      <c r="H119" s="192"/>
      <c r="I119" s="192"/>
      <c r="J119" s="193">
        <f>J893</f>
        <v>123217.51000000001</v>
      </c>
      <c r="K119" s="126"/>
      <c r="L119" s="194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hidden="1" s="10" customFormat="1" ht="19.92" customHeight="1">
      <c r="A120" s="10"/>
      <c r="B120" s="190"/>
      <c r="C120" s="126"/>
      <c r="D120" s="191" t="s">
        <v>262</v>
      </c>
      <c r="E120" s="192"/>
      <c r="F120" s="192"/>
      <c r="G120" s="192"/>
      <c r="H120" s="192"/>
      <c r="I120" s="192"/>
      <c r="J120" s="193">
        <f>J1068</f>
        <v>80747.589999999997</v>
      </c>
      <c r="K120" s="126"/>
      <c r="L120" s="194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hidden="1" s="2" customFormat="1" ht="21.84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hidden="1" s="2" customFormat="1" ht="6.96" customHeight="1">
      <c r="A122" s="33"/>
      <c r="B122" s="60"/>
      <c r="C122" s="61"/>
      <c r="D122" s="61"/>
      <c r="E122" s="61"/>
      <c r="F122" s="61"/>
      <c r="G122" s="61"/>
      <c r="H122" s="61"/>
      <c r="I122" s="61"/>
      <c r="J122" s="61"/>
      <c r="K122" s="61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hidden="1"/>
    <row r="124" hidden="1"/>
    <row r="125" hidden="1"/>
    <row r="126" s="2" customFormat="1" ht="6.96" customHeight="1">
      <c r="A126" s="33"/>
      <c r="B126" s="62"/>
      <c r="C126" s="63"/>
      <c r="D126" s="63"/>
      <c r="E126" s="63"/>
      <c r="F126" s="63"/>
      <c r="G126" s="63"/>
      <c r="H126" s="63"/>
      <c r="I126" s="63"/>
      <c r="J126" s="63"/>
      <c r="K126" s="63"/>
      <c r="L126" s="57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="2" customFormat="1" ht="24.96" customHeight="1">
      <c r="A127" s="33"/>
      <c r="B127" s="34"/>
      <c r="C127" s="24" t="s">
        <v>263</v>
      </c>
      <c r="D127" s="35"/>
      <c r="E127" s="35"/>
      <c r="F127" s="35"/>
      <c r="G127" s="35"/>
      <c r="H127" s="35"/>
      <c r="I127" s="35"/>
      <c r="J127" s="35"/>
      <c r="K127" s="35"/>
      <c r="L127" s="57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="2" customFormat="1" ht="6.96" customHeight="1">
      <c r="A128" s="33"/>
      <c r="B128" s="34"/>
      <c r="C128" s="35"/>
      <c r="D128" s="35"/>
      <c r="E128" s="35"/>
      <c r="F128" s="35"/>
      <c r="G128" s="35"/>
      <c r="H128" s="35"/>
      <c r="I128" s="35"/>
      <c r="J128" s="35"/>
      <c r="K128" s="35"/>
      <c r="L128" s="57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="2" customFormat="1" ht="12" customHeight="1">
      <c r="A129" s="33"/>
      <c r="B129" s="34"/>
      <c r="C129" s="30" t="s">
        <v>14</v>
      </c>
      <c r="D129" s="35"/>
      <c r="E129" s="35"/>
      <c r="F129" s="35"/>
      <c r="G129" s="35"/>
      <c r="H129" s="35"/>
      <c r="I129" s="35"/>
      <c r="J129" s="35"/>
      <c r="K129" s="35"/>
      <c r="L129" s="57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="2" customFormat="1" ht="16.5" customHeight="1">
      <c r="A130" s="33"/>
      <c r="B130" s="34"/>
      <c r="C130" s="35"/>
      <c r="D130" s="35"/>
      <c r="E130" s="178" t="str">
        <f>E7</f>
        <v>Cheb - Onkologie a zubní klinika rev.11.02.2025</v>
      </c>
      <c r="F130" s="30"/>
      <c r="G130" s="30"/>
      <c r="H130" s="30"/>
      <c r="I130" s="35"/>
      <c r="J130" s="35"/>
      <c r="K130" s="35"/>
      <c r="L130" s="57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="1" customFormat="1" ht="12" customHeight="1">
      <c r="B131" s="22"/>
      <c r="C131" s="30" t="s">
        <v>231</v>
      </c>
      <c r="D131" s="23"/>
      <c r="E131" s="23"/>
      <c r="F131" s="23"/>
      <c r="G131" s="23"/>
      <c r="H131" s="23"/>
      <c r="I131" s="23"/>
      <c r="J131" s="23"/>
      <c r="K131" s="23"/>
      <c r="L131" s="21"/>
    </row>
    <row r="132" s="1" customFormat="1" ht="16.5" customHeight="1">
      <c r="B132" s="22"/>
      <c r="C132" s="23"/>
      <c r="D132" s="23"/>
      <c r="E132" s="178" t="s">
        <v>232</v>
      </c>
      <c r="F132" s="23"/>
      <c r="G132" s="23"/>
      <c r="H132" s="23"/>
      <c r="I132" s="23"/>
      <c r="J132" s="23"/>
      <c r="K132" s="23"/>
      <c r="L132" s="21"/>
    </row>
    <row r="133" s="1" customFormat="1" ht="12" customHeight="1">
      <c r="B133" s="22"/>
      <c r="C133" s="30" t="s">
        <v>233</v>
      </c>
      <c r="D133" s="23"/>
      <c r="E133" s="23"/>
      <c r="F133" s="23"/>
      <c r="G133" s="23"/>
      <c r="H133" s="23"/>
      <c r="I133" s="23"/>
      <c r="J133" s="23"/>
      <c r="K133" s="23"/>
      <c r="L133" s="21"/>
    </row>
    <row r="134" s="2" customFormat="1" ht="16.5" customHeight="1">
      <c r="A134" s="33"/>
      <c r="B134" s="34"/>
      <c r="C134" s="35"/>
      <c r="D134" s="35"/>
      <c r="E134" s="179" t="s">
        <v>234</v>
      </c>
      <c r="F134" s="35"/>
      <c r="G134" s="35"/>
      <c r="H134" s="35"/>
      <c r="I134" s="35"/>
      <c r="J134" s="35"/>
      <c r="K134" s="35"/>
      <c r="L134" s="57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="2" customFormat="1" ht="12" customHeight="1">
      <c r="A135" s="33"/>
      <c r="B135" s="34"/>
      <c r="C135" s="30" t="s">
        <v>235</v>
      </c>
      <c r="D135" s="35"/>
      <c r="E135" s="35"/>
      <c r="F135" s="35"/>
      <c r="G135" s="35"/>
      <c r="H135" s="35"/>
      <c r="I135" s="35"/>
      <c r="J135" s="35"/>
      <c r="K135" s="35"/>
      <c r="L135" s="57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="2" customFormat="1" ht="16.5" customHeight="1">
      <c r="A136" s="33"/>
      <c r="B136" s="34"/>
      <c r="C136" s="35"/>
      <c r="D136" s="35"/>
      <c r="E136" s="70" t="str">
        <f>E13</f>
        <v>I.1.1a - Bourací práce</v>
      </c>
      <c r="F136" s="35"/>
      <c r="G136" s="35"/>
      <c r="H136" s="35"/>
      <c r="I136" s="35"/>
      <c r="J136" s="35"/>
      <c r="K136" s="35"/>
      <c r="L136" s="57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="2" customFormat="1" ht="6.96" customHeight="1">
      <c r="A137" s="33"/>
      <c r="B137" s="34"/>
      <c r="C137" s="35"/>
      <c r="D137" s="35"/>
      <c r="E137" s="35"/>
      <c r="F137" s="35"/>
      <c r="G137" s="35"/>
      <c r="H137" s="35"/>
      <c r="I137" s="35"/>
      <c r="J137" s="35"/>
      <c r="K137" s="35"/>
      <c r="L137" s="57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="2" customFormat="1" ht="12" customHeight="1">
      <c r="A138" s="33"/>
      <c r="B138" s="34"/>
      <c r="C138" s="30" t="s">
        <v>18</v>
      </c>
      <c r="D138" s="35"/>
      <c r="E138" s="35"/>
      <c r="F138" s="27" t="str">
        <f>F16</f>
        <v>Cheb</v>
      </c>
      <c r="G138" s="35"/>
      <c r="H138" s="35"/>
      <c r="I138" s="30" t="s">
        <v>20</v>
      </c>
      <c r="J138" s="73" t="str">
        <f>IF(J16="","",J16)</f>
        <v>10. 12. 2024</v>
      </c>
      <c r="K138" s="35"/>
      <c r="L138" s="57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="2" customFormat="1" ht="6.96" customHeight="1">
      <c r="A139" s="33"/>
      <c r="B139" s="34"/>
      <c r="C139" s="35"/>
      <c r="D139" s="35"/>
      <c r="E139" s="35"/>
      <c r="F139" s="35"/>
      <c r="G139" s="35"/>
      <c r="H139" s="35"/>
      <c r="I139" s="35"/>
      <c r="J139" s="35"/>
      <c r="K139" s="35"/>
      <c r="L139" s="57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="2" customFormat="1" ht="15.15" customHeight="1">
      <c r="A140" s="33"/>
      <c r="B140" s="34"/>
      <c r="C140" s="30" t="s">
        <v>22</v>
      </c>
      <c r="D140" s="35"/>
      <c r="E140" s="35"/>
      <c r="F140" s="27" t="str">
        <f>E19</f>
        <v>Karlovarská krajská nemocnice a.s.</v>
      </c>
      <c r="G140" s="35"/>
      <c r="H140" s="35"/>
      <c r="I140" s="30" t="s">
        <v>27</v>
      </c>
      <c r="J140" s="31" t="str">
        <f>E25</f>
        <v>M Projekt Cheb</v>
      </c>
      <c r="K140" s="35"/>
      <c r="L140" s="57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</row>
    <row r="141" s="2" customFormat="1" ht="15.15" customHeight="1">
      <c r="A141" s="33"/>
      <c r="B141" s="34"/>
      <c r="C141" s="30" t="s">
        <v>26</v>
      </c>
      <c r="D141" s="35"/>
      <c r="E141" s="35"/>
      <c r="F141" s="27" t="str">
        <f>IF(E22="","",E22)</f>
        <v xml:space="preserve"> </v>
      </c>
      <c r="G141" s="35"/>
      <c r="H141" s="35"/>
      <c r="I141" s="30" t="s">
        <v>31</v>
      </c>
      <c r="J141" s="31" t="str">
        <f>E28</f>
        <v xml:space="preserve"> </v>
      </c>
      <c r="K141" s="35"/>
      <c r="L141" s="57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</row>
    <row r="142" s="2" customFormat="1" ht="10.32" customHeight="1">
      <c r="A142" s="33"/>
      <c r="B142" s="34"/>
      <c r="C142" s="35"/>
      <c r="D142" s="35"/>
      <c r="E142" s="35"/>
      <c r="F142" s="35"/>
      <c r="G142" s="35"/>
      <c r="H142" s="35"/>
      <c r="I142" s="35"/>
      <c r="J142" s="35"/>
      <c r="K142" s="35"/>
      <c r="L142" s="57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</row>
    <row r="143" s="11" customFormat="1" ht="29.28" customHeight="1">
      <c r="A143" s="195"/>
      <c r="B143" s="196"/>
      <c r="C143" s="197" t="s">
        <v>264</v>
      </c>
      <c r="D143" s="198" t="s">
        <v>59</v>
      </c>
      <c r="E143" s="198" t="s">
        <v>55</v>
      </c>
      <c r="F143" s="198" t="s">
        <v>56</v>
      </c>
      <c r="G143" s="198" t="s">
        <v>265</v>
      </c>
      <c r="H143" s="198" t="s">
        <v>266</v>
      </c>
      <c r="I143" s="198" t="s">
        <v>267</v>
      </c>
      <c r="J143" s="199" t="s">
        <v>240</v>
      </c>
      <c r="K143" s="200" t="s">
        <v>268</v>
      </c>
      <c r="L143" s="201"/>
      <c r="M143" s="94" t="s">
        <v>1</v>
      </c>
      <c r="N143" s="95" t="s">
        <v>38</v>
      </c>
      <c r="O143" s="95" t="s">
        <v>269</v>
      </c>
      <c r="P143" s="95" t="s">
        <v>270</v>
      </c>
      <c r="Q143" s="95" t="s">
        <v>271</v>
      </c>
      <c r="R143" s="95" t="s">
        <v>272</v>
      </c>
      <c r="S143" s="95" t="s">
        <v>273</v>
      </c>
      <c r="T143" s="96" t="s">
        <v>274</v>
      </c>
      <c r="U143" s="195"/>
      <c r="V143" s="195"/>
      <c r="W143" s="195"/>
      <c r="X143" s="195"/>
      <c r="Y143" s="195"/>
      <c r="Z143" s="195"/>
      <c r="AA143" s="195"/>
      <c r="AB143" s="195"/>
      <c r="AC143" s="195"/>
      <c r="AD143" s="195"/>
      <c r="AE143" s="195"/>
    </row>
    <row r="144" s="2" customFormat="1" ht="22.8" customHeight="1">
      <c r="A144" s="33"/>
      <c r="B144" s="34"/>
      <c r="C144" s="101" t="s">
        <v>275</v>
      </c>
      <c r="D144" s="35"/>
      <c r="E144" s="35"/>
      <c r="F144" s="35"/>
      <c r="G144" s="35"/>
      <c r="H144" s="35"/>
      <c r="I144" s="35"/>
      <c r="J144" s="202">
        <f>BK144</f>
        <v>3690103.4500000007</v>
      </c>
      <c r="K144" s="35"/>
      <c r="L144" s="39"/>
      <c r="M144" s="97"/>
      <c r="N144" s="203"/>
      <c r="O144" s="98"/>
      <c r="P144" s="204">
        <f>P145+P787</f>
        <v>4934.5776529999994</v>
      </c>
      <c r="Q144" s="98"/>
      <c r="R144" s="204">
        <f>R145+R787</f>
        <v>0</v>
      </c>
      <c r="S144" s="98"/>
      <c r="T144" s="205">
        <f>T145+T787</f>
        <v>509.92809740000001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8" t="s">
        <v>73</v>
      </c>
      <c r="AU144" s="18" t="s">
        <v>242</v>
      </c>
      <c r="BK144" s="206">
        <f>BK145+BK787</f>
        <v>3690103.4500000007</v>
      </c>
    </row>
    <row r="145" s="12" customFormat="1" ht="25.92" customHeight="1">
      <c r="A145" s="12"/>
      <c r="B145" s="207"/>
      <c r="C145" s="208"/>
      <c r="D145" s="209" t="s">
        <v>73</v>
      </c>
      <c r="E145" s="210" t="s">
        <v>276</v>
      </c>
      <c r="F145" s="210" t="s">
        <v>277</v>
      </c>
      <c r="G145" s="208"/>
      <c r="H145" s="208"/>
      <c r="I145" s="208"/>
      <c r="J145" s="211">
        <f>BK145</f>
        <v>2772893.2300000004</v>
      </c>
      <c r="K145" s="208"/>
      <c r="L145" s="212"/>
      <c r="M145" s="213"/>
      <c r="N145" s="214"/>
      <c r="O145" s="214"/>
      <c r="P145" s="215">
        <f>P146+P159+P760</f>
        <v>4070.8760039999997</v>
      </c>
      <c r="Q145" s="214"/>
      <c r="R145" s="215">
        <f>R146+R159+R760</f>
        <v>0</v>
      </c>
      <c r="S145" s="214"/>
      <c r="T145" s="216">
        <f>T146+T159+T760</f>
        <v>437.22509600000001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7" t="s">
        <v>81</v>
      </c>
      <c r="AT145" s="218" t="s">
        <v>73</v>
      </c>
      <c r="AU145" s="218" t="s">
        <v>74</v>
      </c>
      <c r="AY145" s="217" t="s">
        <v>278</v>
      </c>
      <c r="BK145" s="219">
        <f>BK146+BK159+BK760</f>
        <v>2772893.2300000004</v>
      </c>
    </row>
    <row r="146" s="12" customFormat="1" ht="22.8" customHeight="1">
      <c r="A146" s="12"/>
      <c r="B146" s="207"/>
      <c r="C146" s="208"/>
      <c r="D146" s="209" t="s">
        <v>73</v>
      </c>
      <c r="E146" s="220" t="s">
        <v>81</v>
      </c>
      <c r="F146" s="220" t="s">
        <v>279</v>
      </c>
      <c r="G146" s="208"/>
      <c r="H146" s="208"/>
      <c r="I146" s="208"/>
      <c r="J146" s="221">
        <f>BK146</f>
        <v>285960.85999999999</v>
      </c>
      <c r="K146" s="208"/>
      <c r="L146" s="212"/>
      <c r="M146" s="213"/>
      <c r="N146" s="214"/>
      <c r="O146" s="214"/>
      <c r="P146" s="215">
        <f>SUM(P147:P158)</f>
        <v>437.05536000000006</v>
      </c>
      <c r="Q146" s="214"/>
      <c r="R146" s="215">
        <f>SUM(R147:R158)</f>
        <v>0</v>
      </c>
      <c r="S146" s="214"/>
      <c r="T146" s="216">
        <f>SUM(T147:T158)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7" t="s">
        <v>81</v>
      </c>
      <c r="AT146" s="218" t="s">
        <v>73</v>
      </c>
      <c r="AU146" s="218" t="s">
        <v>81</v>
      </c>
      <c r="AY146" s="217" t="s">
        <v>278</v>
      </c>
      <c r="BK146" s="219">
        <f>SUM(BK147:BK158)</f>
        <v>285960.85999999999</v>
      </c>
    </row>
    <row r="147" s="2" customFormat="1" ht="33" customHeight="1">
      <c r="A147" s="33"/>
      <c r="B147" s="34"/>
      <c r="C147" s="222" t="s">
        <v>81</v>
      </c>
      <c r="D147" s="222" t="s">
        <v>280</v>
      </c>
      <c r="E147" s="223" t="s">
        <v>281</v>
      </c>
      <c r="F147" s="224" t="s">
        <v>282</v>
      </c>
      <c r="G147" s="225" t="s">
        <v>283</v>
      </c>
      <c r="H147" s="226">
        <v>52.079999999999998</v>
      </c>
      <c r="I147" s="227">
        <v>1510</v>
      </c>
      <c r="J147" s="227">
        <f>ROUND(I147*H147,2)</f>
        <v>78640.800000000003</v>
      </c>
      <c r="K147" s="228"/>
      <c r="L147" s="39"/>
      <c r="M147" s="229" t="s">
        <v>1</v>
      </c>
      <c r="N147" s="230" t="s">
        <v>39</v>
      </c>
      <c r="O147" s="231">
        <v>4.4930000000000003</v>
      </c>
      <c r="P147" s="231">
        <f>O147*H147</f>
        <v>233.99544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33" t="s">
        <v>116</v>
      </c>
      <c r="AT147" s="233" t="s">
        <v>280</v>
      </c>
      <c r="AU147" s="233" t="s">
        <v>83</v>
      </c>
      <c r="AY147" s="18" t="s">
        <v>278</v>
      </c>
      <c r="BE147" s="234">
        <f>IF(N147="základní",J147,0)</f>
        <v>78640.800000000003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8" t="s">
        <v>81</v>
      </c>
      <c r="BK147" s="234">
        <f>ROUND(I147*H147,2)</f>
        <v>78640.800000000003</v>
      </c>
      <c r="BL147" s="18" t="s">
        <v>116</v>
      </c>
      <c r="BM147" s="233" t="s">
        <v>284</v>
      </c>
    </row>
    <row r="148" s="13" customFormat="1">
      <c r="A148" s="13"/>
      <c r="B148" s="235"/>
      <c r="C148" s="236"/>
      <c r="D148" s="237" t="s">
        <v>285</v>
      </c>
      <c r="E148" s="238" t="s">
        <v>1</v>
      </c>
      <c r="F148" s="239" t="s">
        <v>286</v>
      </c>
      <c r="G148" s="236"/>
      <c r="H148" s="240">
        <v>52.079999999999998</v>
      </c>
      <c r="I148" s="236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285</v>
      </c>
      <c r="AU148" s="245" t="s">
        <v>83</v>
      </c>
      <c r="AV148" s="13" t="s">
        <v>83</v>
      </c>
      <c r="AW148" s="13" t="s">
        <v>30</v>
      </c>
      <c r="AX148" s="13" t="s">
        <v>74</v>
      </c>
      <c r="AY148" s="245" t="s">
        <v>278</v>
      </c>
    </row>
    <row r="149" s="14" customFormat="1">
      <c r="A149" s="14"/>
      <c r="B149" s="246"/>
      <c r="C149" s="247"/>
      <c r="D149" s="237" t="s">
        <v>285</v>
      </c>
      <c r="E149" s="248" t="s">
        <v>1</v>
      </c>
      <c r="F149" s="249" t="s">
        <v>287</v>
      </c>
      <c r="G149" s="247"/>
      <c r="H149" s="250">
        <v>52.079999999999998</v>
      </c>
      <c r="I149" s="247"/>
      <c r="J149" s="247"/>
      <c r="K149" s="247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285</v>
      </c>
      <c r="AU149" s="255" t="s">
        <v>83</v>
      </c>
      <c r="AV149" s="14" t="s">
        <v>116</v>
      </c>
      <c r="AW149" s="14" t="s">
        <v>30</v>
      </c>
      <c r="AX149" s="14" t="s">
        <v>81</v>
      </c>
      <c r="AY149" s="255" t="s">
        <v>278</v>
      </c>
    </row>
    <row r="150" s="2" customFormat="1" ht="37.8" customHeight="1">
      <c r="A150" s="33"/>
      <c r="B150" s="34"/>
      <c r="C150" s="222" t="s">
        <v>83</v>
      </c>
      <c r="D150" s="222" t="s">
        <v>280</v>
      </c>
      <c r="E150" s="223" t="s">
        <v>288</v>
      </c>
      <c r="F150" s="224" t="s">
        <v>289</v>
      </c>
      <c r="G150" s="225" t="s">
        <v>283</v>
      </c>
      <c r="H150" s="226">
        <v>52.079999999999998</v>
      </c>
      <c r="I150" s="227">
        <v>138</v>
      </c>
      <c r="J150" s="227">
        <f>ROUND(I150*H150,2)</f>
        <v>7187.04</v>
      </c>
      <c r="K150" s="228"/>
      <c r="L150" s="39"/>
      <c r="M150" s="229" t="s">
        <v>1</v>
      </c>
      <c r="N150" s="230" t="s">
        <v>39</v>
      </c>
      <c r="O150" s="231">
        <v>0.41099999999999998</v>
      </c>
      <c r="P150" s="231">
        <f>O150*H150</f>
        <v>21.404879999999999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33" t="s">
        <v>116</v>
      </c>
      <c r="AT150" s="233" t="s">
        <v>280</v>
      </c>
      <c r="AU150" s="233" t="s">
        <v>83</v>
      </c>
      <c r="AY150" s="18" t="s">
        <v>278</v>
      </c>
      <c r="BE150" s="234">
        <f>IF(N150="základní",J150,0)</f>
        <v>7187.04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8" t="s">
        <v>81</v>
      </c>
      <c r="BK150" s="234">
        <f>ROUND(I150*H150,2)</f>
        <v>7187.04</v>
      </c>
      <c r="BL150" s="18" t="s">
        <v>116</v>
      </c>
      <c r="BM150" s="233" t="s">
        <v>290</v>
      </c>
    </row>
    <row r="151" s="2" customFormat="1" ht="37.8" customHeight="1">
      <c r="A151" s="33"/>
      <c r="B151" s="34"/>
      <c r="C151" s="222" t="s">
        <v>91</v>
      </c>
      <c r="D151" s="222" t="s">
        <v>280</v>
      </c>
      <c r="E151" s="223" t="s">
        <v>291</v>
      </c>
      <c r="F151" s="224" t="s">
        <v>292</v>
      </c>
      <c r="G151" s="225" t="s">
        <v>283</v>
      </c>
      <c r="H151" s="226">
        <v>468.72000000000003</v>
      </c>
      <c r="I151" s="227">
        <v>127</v>
      </c>
      <c r="J151" s="227">
        <f>ROUND(I151*H151,2)</f>
        <v>59527.440000000002</v>
      </c>
      <c r="K151" s="228"/>
      <c r="L151" s="39"/>
      <c r="M151" s="229" t="s">
        <v>1</v>
      </c>
      <c r="N151" s="230" t="s">
        <v>39</v>
      </c>
      <c r="O151" s="231">
        <v>0.379</v>
      </c>
      <c r="P151" s="231">
        <f>O151*H151</f>
        <v>177.64488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33" t="s">
        <v>116</v>
      </c>
      <c r="AT151" s="233" t="s">
        <v>280</v>
      </c>
      <c r="AU151" s="233" t="s">
        <v>83</v>
      </c>
      <c r="AY151" s="18" t="s">
        <v>278</v>
      </c>
      <c r="BE151" s="234">
        <f>IF(N151="základní",J151,0)</f>
        <v>59527.440000000002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8" t="s">
        <v>81</v>
      </c>
      <c r="BK151" s="234">
        <f>ROUND(I151*H151,2)</f>
        <v>59527.440000000002</v>
      </c>
      <c r="BL151" s="18" t="s">
        <v>116</v>
      </c>
      <c r="BM151" s="233" t="s">
        <v>293</v>
      </c>
    </row>
    <row r="152" s="13" customFormat="1">
      <c r="A152" s="13"/>
      <c r="B152" s="235"/>
      <c r="C152" s="236"/>
      <c r="D152" s="237" t="s">
        <v>285</v>
      </c>
      <c r="E152" s="238" t="s">
        <v>1</v>
      </c>
      <c r="F152" s="239" t="s">
        <v>294</v>
      </c>
      <c r="G152" s="236"/>
      <c r="H152" s="240">
        <v>468.72000000000003</v>
      </c>
      <c r="I152" s="236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285</v>
      </c>
      <c r="AU152" s="245" t="s">
        <v>83</v>
      </c>
      <c r="AV152" s="13" t="s">
        <v>83</v>
      </c>
      <c r="AW152" s="13" t="s">
        <v>30</v>
      </c>
      <c r="AX152" s="13" t="s">
        <v>74</v>
      </c>
      <c r="AY152" s="245" t="s">
        <v>278</v>
      </c>
    </row>
    <row r="153" s="14" customFormat="1">
      <c r="A153" s="14"/>
      <c r="B153" s="246"/>
      <c r="C153" s="247"/>
      <c r="D153" s="237" t="s">
        <v>285</v>
      </c>
      <c r="E153" s="248" t="s">
        <v>1</v>
      </c>
      <c r="F153" s="249" t="s">
        <v>287</v>
      </c>
      <c r="G153" s="247"/>
      <c r="H153" s="250">
        <v>468.72000000000003</v>
      </c>
      <c r="I153" s="247"/>
      <c r="J153" s="247"/>
      <c r="K153" s="247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285</v>
      </c>
      <c r="AU153" s="255" t="s">
        <v>83</v>
      </c>
      <c r="AV153" s="14" t="s">
        <v>116</v>
      </c>
      <c r="AW153" s="14" t="s">
        <v>30</v>
      </c>
      <c r="AX153" s="14" t="s">
        <v>81</v>
      </c>
      <c r="AY153" s="255" t="s">
        <v>278</v>
      </c>
    </row>
    <row r="154" s="2" customFormat="1" ht="37.8" customHeight="1">
      <c r="A154" s="33"/>
      <c r="B154" s="34"/>
      <c r="C154" s="222" t="s">
        <v>116</v>
      </c>
      <c r="D154" s="222" t="s">
        <v>280</v>
      </c>
      <c r="E154" s="223" t="s">
        <v>295</v>
      </c>
      <c r="F154" s="224" t="s">
        <v>296</v>
      </c>
      <c r="G154" s="225" t="s">
        <v>283</v>
      </c>
      <c r="H154" s="226">
        <v>52.079999999999998</v>
      </c>
      <c r="I154" s="227">
        <v>199</v>
      </c>
      <c r="J154" s="227">
        <f>ROUND(I154*H154,2)</f>
        <v>10363.92</v>
      </c>
      <c r="K154" s="228"/>
      <c r="L154" s="39"/>
      <c r="M154" s="229" t="s">
        <v>1</v>
      </c>
      <c r="N154" s="230" t="s">
        <v>39</v>
      </c>
      <c r="O154" s="231">
        <v>0.068000000000000005</v>
      </c>
      <c r="P154" s="231">
        <f>O154*H154</f>
        <v>3.5414400000000001</v>
      </c>
      <c r="Q154" s="231">
        <v>0</v>
      </c>
      <c r="R154" s="231">
        <f>Q154*H154</f>
        <v>0</v>
      </c>
      <c r="S154" s="231">
        <v>0</v>
      </c>
      <c r="T154" s="23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33" t="s">
        <v>116</v>
      </c>
      <c r="AT154" s="233" t="s">
        <v>280</v>
      </c>
      <c r="AU154" s="233" t="s">
        <v>83</v>
      </c>
      <c r="AY154" s="18" t="s">
        <v>278</v>
      </c>
      <c r="BE154" s="234">
        <f>IF(N154="základní",J154,0)</f>
        <v>10363.92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8" t="s">
        <v>81</v>
      </c>
      <c r="BK154" s="234">
        <f>ROUND(I154*H154,2)</f>
        <v>10363.92</v>
      </c>
      <c r="BL154" s="18" t="s">
        <v>116</v>
      </c>
      <c r="BM154" s="233" t="s">
        <v>297</v>
      </c>
    </row>
    <row r="155" s="2" customFormat="1" ht="24.15" customHeight="1">
      <c r="A155" s="33"/>
      <c r="B155" s="34"/>
      <c r="C155" s="222" t="s">
        <v>298</v>
      </c>
      <c r="D155" s="222" t="s">
        <v>280</v>
      </c>
      <c r="E155" s="223" t="s">
        <v>299</v>
      </c>
      <c r="F155" s="224" t="s">
        <v>300</v>
      </c>
      <c r="G155" s="225" t="s">
        <v>301</v>
      </c>
      <c r="H155" s="226">
        <v>83.328000000000003</v>
      </c>
      <c r="I155" s="227">
        <v>1550</v>
      </c>
      <c r="J155" s="227">
        <f>ROUND(I155*H155,2)</f>
        <v>129158.39999999999</v>
      </c>
      <c r="K155" s="228"/>
      <c r="L155" s="39"/>
      <c r="M155" s="229" t="s">
        <v>1</v>
      </c>
      <c r="N155" s="230" t="s">
        <v>39</v>
      </c>
      <c r="O155" s="231">
        <v>0</v>
      </c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33" t="s">
        <v>116</v>
      </c>
      <c r="AT155" s="233" t="s">
        <v>280</v>
      </c>
      <c r="AU155" s="233" t="s">
        <v>83</v>
      </c>
      <c r="AY155" s="18" t="s">
        <v>278</v>
      </c>
      <c r="BE155" s="234">
        <f>IF(N155="základní",J155,0)</f>
        <v>129158.39999999999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8" t="s">
        <v>81</v>
      </c>
      <c r="BK155" s="234">
        <f>ROUND(I155*H155,2)</f>
        <v>129158.39999999999</v>
      </c>
      <c r="BL155" s="18" t="s">
        <v>116</v>
      </c>
      <c r="BM155" s="233" t="s">
        <v>302</v>
      </c>
    </row>
    <row r="156" s="13" customFormat="1">
      <c r="A156" s="13"/>
      <c r="B156" s="235"/>
      <c r="C156" s="236"/>
      <c r="D156" s="237" t="s">
        <v>285</v>
      </c>
      <c r="E156" s="238" t="s">
        <v>1</v>
      </c>
      <c r="F156" s="239" t="s">
        <v>303</v>
      </c>
      <c r="G156" s="236"/>
      <c r="H156" s="240">
        <v>83.328000000000003</v>
      </c>
      <c r="I156" s="236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285</v>
      </c>
      <c r="AU156" s="245" t="s">
        <v>83</v>
      </c>
      <c r="AV156" s="13" t="s">
        <v>83</v>
      </c>
      <c r="AW156" s="13" t="s">
        <v>30</v>
      </c>
      <c r="AX156" s="13" t="s">
        <v>74</v>
      </c>
      <c r="AY156" s="245" t="s">
        <v>278</v>
      </c>
    </row>
    <row r="157" s="14" customFormat="1">
      <c r="A157" s="14"/>
      <c r="B157" s="246"/>
      <c r="C157" s="247"/>
      <c r="D157" s="237" t="s">
        <v>285</v>
      </c>
      <c r="E157" s="248" t="s">
        <v>1</v>
      </c>
      <c r="F157" s="249" t="s">
        <v>287</v>
      </c>
      <c r="G157" s="247"/>
      <c r="H157" s="250">
        <v>83.328000000000003</v>
      </c>
      <c r="I157" s="247"/>
      <c r="J157" s="247"/>
      <c r="K157" s="247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285</v>
      </c>
      <c r="AU157" s="255" t="s">
        <v>83</v>
      </c>
      <c r="AV157" s="14" t="s">
        <v>116</v>
      </c>
      <c r="AW157" s="14" t="s">
        <v>30</v>
      </c>
      <c r="AX157" s="14" t="s">
        <v>81</v>
      </c>
      <c r="AY157" s="255" t="s">
        <v>278</v>
      </c>
    </row>
    <row r="158" s="2" customFormat="1" ht="16.5" customHeight="1">
      <c r="A158" s="33"/>
      <c r="B158" s="34"/>
      <c r="C158" s="222" t="s">
        <v>304</v>
      </c>
      <c r="D158" s="222" t="s">
        <v>280</v>
      </c>
      <c r="E158" s="223" t="s">
        <v>305</v>
      </c>
      <c r="F158" s="224" t="s">
        <v>306</v>
      </c>
      <c r="G158" s="225" t="s">
        <v>283</v>
      </c>
      <c r="H158" s="226">
        <v>52.079999999999998</v>
      </c>
      <c r="I158" s="227">
        <v>20.800000000000001</v>
      </c>
      <c r="J158" s="227">
        <f>ROUND(I158*H158,2)</f>
        <v>1083.26</v>
      </c>
      <c r="K158" s="228"/>
      <c r="L158" s="39"/>
      <c r="M158" s="229" t="s">
        <v>1</v>
      </c>
      <c r="N158" s="230" t="s">
        <v>39</v>
      </c>
      <c r="O158" s="231">
        <v>0.0089999999999999993</v>
      </c>
      <c r="P158" s="231">
        <f>O158*H158</f>
        <v>0.46871999999999997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33" t="s">
        <v>116</v>
      </c>
      <c r="AT158" s="233" t="s">
        <v>280</v>
      </c>
      <c r="AU158" s="233" t="s">
        <v>83</v>
      </c>
      <c r="AY158" s="18" t="s">
        <v>278</v>
      </c>
      <c r="BE158" s="234">
        <f>IF(N158="základní",J158,0)</f>
        <v>1083.26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8" t="s">
        <v>81</v>
      </c>
      <c r="BK158" s="234">
        <f>ROUND(I158*H158,2)</f>
        <v>1083.26</v>
      </c>
      <c r="BL158" s="18" t="s">
        <v>116</v>
      </c>
      <c r="BM158" s="233" t="s">
        <v>307</v>
      </c>
    </row>
    <row r="159" s="12" customFormat="1" ht="22.8" customHeight="1">
      <c r="A159" s="12"/>
      <c r="B159" s="207"/>
      <c r="C159" s="208"/>
      <c r="D159" s="209" t="s">
        <v>73</v>
      </c>
      <c r="E159" s="220" t="s">
        <v>308</v>
      </c>
      <c r="F159" s="220" t="s">
        <v>309</v>
      </c>
      <c r="G159" s="208"/>
      <c r="H159" s="208"/>
      <c r="I159" s="208"/>
      <c r="J159" s="221">
        <f>BK159</f>
        <v>1006710.67</v>
      </c>
      <c r="K159" s="208"/>
      <c r="L159" s="212"/>
      <c r="M159" s="213"/>
      <c r="N159" s="214"/>
      <c r="O159" s="214"/>
      <c r="P159" s="215">
        <f>SUM(P160:P759)</f>
        <v>2142.7279239999998</v>
      </c>
      <c r="Q159" s="214"/>
      <c r="R159" s="215">
        <f>SUM(R160:R759)</f>
        <v>0</v>
      </c>
      <c r="S159" s="214"/>
      <c r="T159" s="216">
        <f>SUM(T160:T759)</f>
        <v>437.22509600000001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7" t="s">
        <v>81</v>
      </c>
      <c r="AT159" s="218" t="s">
        <v>73</v>
      </c>
      <c r="AU159" s="218" t="s">
        <v>81</v>
      </c>
      <c r="AY159" s="217" t="s">
        <v>278</v>
      </c>
      <c r="BK159" s="219">
        <f>SUM(BK160:BK759)</f>
        <v>1006710.67</v>
      </c>
    </row>
    <row r="160" s="2" customFormat="1" ht="16.5" customHeight="1">
      <c r="A160" s="33"/>
      <c r="B160" s="34"/>
      <c r="C160" s="222" t="s">
        <v>310</v>
      </c>
      <c r="D160" s="222" t="s">
        <v>280</v>
      </c>
      <c r="E160" s="223" t="s">
        <v>311</v>
      </c>
      <c r="F160" s="224" t="s">
        <v>312</v>
      </c>
      <c r="G160" s="225" t="s">
        <v>283</v>
      </c>
      <c r="H160" s="226">
        <v>14.880000000000001</v>
      </c>
      <c r="I160" s="227">
        <v>6830</v>
      </c>
      <c r="J160" s="227">
        <f>ROUND(I160*H160,2)</f>
        <v>101630.39999999999</v>
      </c>
      <c r="K160" s="228"/>
      <c r="L160" s="39"/>
      <c r="M160" s="229" t="s">
        <v>1</v>
      </c>
      <c r="N160" s="230" t="s">
        <v>39</v>
      </c>
      <c r="O160" s="231">
        <v>10.986000000000001</v>
      </c>
      <c r="P160" s="231">
        <f>O160*H160</f>
        <v>163.47168000000002</v>
      </c>
      <c r="Q160" s="231">
        <v>0</v>
      </c>
      <c r="R160" s="231">
        <f>Q160*H160</f>
        <v>0</v>
      </c>
      <c r="S160" s="231">
        <v>2.3999999999999999</v>
      </c>
      <c r="T160" s="232">
        <f>S160*H160</f>
        <v>35.712000000000003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33" t="s">
        <v>116</v>
      </c>
      <c r="AT160" s="233" t="s">
        <v>280</v>
      </c>
      <c r="AU160" s="233" t="s">
        <v>83</v>
      </c>
      <c r="AY160" s="18" t="s">
        <v>278</v>
      </c>
      <c r="BE160" s="234">
        <f>IF(N160="základní",J160,0)</f>
        <v>101630.39999999999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8" t="s">
        <v>81</v>
      </c>
      <c r="BK160" s="234">
        <f>ROUND(I160*H160,2)</f>
        <v>101630.39999999999</v>
      </c>
      <c r="BL160" s="18" t="s">
        <v>116</v>
      </c>
      <c r="BM160" s="233" t="s">
        <v>313</v>
      </c>
    </row>
    <row r="161" s="13" customFormat="1">
      <c r="A161" s="13"/>
      <c r="B161" s="235"/>
      <c r="C161" s="236"/>
      <c r="D161" s="237" t="s">
        <v>285</v>
      </c>
      <c r="E161" s="238" t="s">
        <v>1</v>
      </c>
      <c r="F161" s="239" t="s">
        <v>314</v>
      </c>
      <c r="G161" s="236"/>
      <c r="H161" s="240">
        <v>14.880000000000001</v>
      </c>
      <c r="I161" s="236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285</v>
      </c>
      <c r="AU161" s="245" t="s">
        <v>83</v>
      </c>
      <c r="AV161" s="13" t="s">
        <v>83</v>
      </c>
      <c r="AW161" s="13" t="s">
        <v>30</v>
      </c>
      <c r="AX161" s="13" t="s">
        <v>81</v>
      </c>
      <c r="AY161" s="245" t="s">
        <v>278</v>
      </c>
    </row>
    <row r="162" s="2" customFormat="1" ht="21.75" customHeight="1">
      <c r="A162" s="33"/>
      <c r="B162" s="34"/>
      <c r="C162" s="222" t="s">
        <v>315</v>
      </c>
      <c r="D162" s="222" t="s">
        <v>280</v>
      </c>
      <c r="E162" s="223" t="s">
        <v>316</v>
      </c>
      <c r="F162" s="224" t="s">
        <v>317</v>
      </c>
      <c r="G162" s="225" t="s">
        <v>318</v>
      </c>
      <c r="H162" s="226">
        <v>71.686000000000007</v>
      </c>
      <c r="I162" s="227">
        <v>150</v>
      </c>
      <c r="J162" s="227">
        <f>ROUND(I162*H162,2)</f>
        <v>10752.9</v>
      </c>
      <c r="K162" s="228"/>
      <c r="L162" s="39"/>
      <c r="M162" s="229" t="s">
        <v>1</v>
      </c>
      <c r="N162" s="230" t="s">
        <v>39</v>
      </c>
      <c r="O162" s="231">
        <v>0.28399999999999997</v>
      </c>
      <c r="P162" s="231">
        <f>O162*H162</f>
        <v>20.358823999999998</v>
      </c>
      <c r="Q162" s="231">
        <v>0</v>
      </c>
      <c r="R162" s="231">
        <f>Q162*H162</f>
        <v>0</v>
      </c>
      <c r="S162" s="231">
        <v>0.26100000000000001</v>
      </c>
      <c r="T162" s="232">
        <f>S162*H162</f>
        <v>18.710046000000002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33" t="s">
        <v>116</v>
      </c>
      <c r="AT162" s="233" t="s">
        <v>280</v>
      </c>
      <c r="AU162" s="233" t="s">
        <v>83</v>
      </c>
      <c r="AY162" s="18" t="s">
        <v>278</v>
      </c>
      <c r="BE162" s="234">
        <f>IF(N162="základní",J162,0)</f>
        <v>10752.9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8" t="s">
        <v>81</v>
      </c>
      <c r="BK162" s="234">
        <f>ROUND(I162*H162,2)</f>
        <v>10752.9</v>
      </c>
      <c r="BL162" s="18" t="s">
        <v>116</v>
      </c>
      <c r="BM162" s="233" t="s">
        <v>319</v>
      </c>
    </row>
    <row r="163" s="13" customFormat="1">
      <c r="A163" s="13"/>
      <c r="B163" s="235"/>
      <c r="C163" s="236"/>
      <c r="D163" s="237" t="s">
        <v>285</v>
      </c>
      <c r="E163" s="238" t="s">
        <v>1</v>
      </c>
      <c r="F163" s="239" t="s">
        <v>320</v>
      </c>
      <c r="G163" s="236"/>
      <c r="H163" s="240">
        <v>71.686000000000007</v>
      </c>
      <c r="I163" s="236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285</v>
      </c>
      <c r="AU163" s="245" t="s">
        <v>83</v>
      </c>
      <c r="AV163" s="13" t="s">
        <v>83</v>
      </c>
      <c r="AW163" s="13" t="s">
        <v>30</v>
      </c>
      <c r="AX163" s="13" t="s">
        <v>74</v>
      </c>
      <c r="AY163" s="245" t="s">
        <v>278</v>
      </c>
    </row>
    <row r="164" s="14" customFormat="1">
      <c r="A164" s="14"/>
      <c r="B164" s="246"/>
      <c r="C164" s="247"/>
      <c r="D164" s="237" t="s">
        <v>285</v>
      </c>
      <c r="E164" s="248" t="s">
        <v>1</v>
      </c>
      <c r="F164" s="249" t="s">
        <v>287</v>
      </c>
      <c r="G164" s="247"/>
      <c r="H164" s="250">
        <v>71.686000000000007</v>
      </c>
      <c r="I164" s="247"/>
      <c r="J164" s="247"/>
      <c r="K164" s="247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285</v>
      </c>
      <c r="AU164" s="255" t="s">
        <v>83</v>
      </c>
      <c r="AV164" s="14" t="s">
        <v>116</v>
      </c>
      <c r="AW164" s="14" t="s">
        <v>30</v>
      </c>
      <c r="AX164" s="14" t="s">
        <v>81</v>
      </c>
      <c r="AY164" s="255" t="s">
        <v>278</v>
      </c>
    </row>
    <row r="165" s="2" customFormat="1" ht="24.15" customHeight="1">
      <c r="A165" s="33"/>
      <c r="B165" s="34"/>
      <c r="C165" s="222" t="s">
        <v>308</v>
      </c>
      <c r="D165" s="222" t="s">
        <v>280</v>
      </c>
      <c r="E165" s="223" t="s">
        <v>321</v>
      </c>
      <c r="F165" s="224" t="s">
        <v>322</v>
      </c>
      <c r="G165" s="225" t="s">
        <v>283</v>
      </c>
      <c r="H165" s="226">
        <v>13.583</v>
      </c>
      <c r="I165" s="227">
        <v>922</v>
      </c>
      <c r="J165" s="227">
        <f>ROUND(I165*H165,2)</f>
        <v>12523.530000000001</v>
      </c>
      <c r="K165" s="228"/>
      <c r="L165" s="39"/>
      <c r="M165" s="229" t="s">
        <v>1</v>
      </c>
      <c r="N165" s="230" t="s">
        <v>39</v>
      </c>
      <c r="O165" s="231">
        <v>1.52</v>
      </c>
      <c r="P165" s="231">
        <f>O165*H165</f>
        <v>20.646160000000002</v>
      </c>
      <c r="Q165" s="231">
        <v>0</v>
      </c>
      <c r="R165" s="231">
        <f>Q165*H165</f>
        <v>0</v>
      </c>
      <c r="S165" s="231">
        <v>1.8</v>
      </c>
      <c r="T165" s="232">
        <f>S165*H165</f>
        <v>24.449400000000001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33" t="s">
        <v>116</v>
      </c>
      <c r="AT165" s="233" t="s">
        <v>280</v>
      </c>
      <c r="AU165" s="233" t="s">
        <v>83</v>
      </c>
      <c r="AY165" s="18" t="s">
        <v>278</v>
      </c>
      <c r="BE165" s="234">
        <f>IF(N165="základní",J165,0)</f>
        <v>12523.530000000001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8" t="s">
        <v>81</v>
      </c>
      <c r="BK165" s="234">
        <f>ROUND(I165*H165,2)</f>
        <v>12523.530000000001</v>
      </c>
      <c r="BL165" s="18" t="s">
        <v>116</v>
      </c>
      <c r="BM165" s="233" t="s">
        <v>323</v>
      </c>
    </row>
    <row r="166" s="13" customFormat="1">
      <c r="A166" s="13"/>
      <c r="B166" s="235"/>
      <c r="C166" s="236"/>
      <c r="D166" s="237" t="s">
        <v>285</v>
      </c>
      <c r="E166" s="238" t="s">
        <v>1</v>
      </c>
      <c r="F166" s="239" t="s">
        <v>324</v>
      </c>
      <c r="G166" s="236"/>
      <c r="H166" s="240">
        <v>13.583</v>
      </c>
      <c r="I166" s="236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285</v>
      </c>
      <c r="AU166" s="245" t="s">
        <v>83</v>
      </c>
      <c r="AV166" s="13" t="s">
        <v>83</v>
      </c>
      <c r="AW166" s="13" t="s">
        <v>30</v>
      </c>
      <c r="AX166" s="13" t="s">
        <v>74</v>
      </c>
      <c r="AY166" s="245" t="s">
        <v>278</v>
      </c>
    </row>
    <row r="167" s="14" customFormat="1">
      <c r="A167" s="14"/>
      <c r="B167" s="246"/>
      <c r="C167" s="247"/>
      <c r="D167" s="237" t="s">
        <v>285</v>
      </c>
      <c r="E167" s="248" t="s">
        <v>1</v>
      </c>
      <c r="F167" s="249" t="s">
        <v>287</v>
      </c>
      <c r="G167" s="247"/>
      <c r="H167" s="250">
        <v>13.583</v>
      </c>
      <c r="I167" s="247"/>
      <c r="J167" s="247"/>
      <c r="K167" s="247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285</v>
      </c>
      <c r="AU167" s="255" t="s">
        <v>83</v>
      </c>
      <c r="AV167" s="14" t="s">
        <v>116</v>
      </c>
      <c r="AW167" s="14" t="s">
        <v>30</v>
      </c>
      <c r="AX167" s="14" t="s">
        <v>81</v>
      </c>
      <c r="AY167" s="255" t="s">
        <v>278</v>
      </c>
    </row>
    <row r="168" s="2" customFormat="1" ht="37.8" customHeight="1">
      <c r="A168" s="33"/>
      <c r="B168" s="34"/>
      <c r="C168" s="222" t="s">
        <v>325</v>
      </c>
      <c r="D168" s="222" t="s">
        <v>280</v>
      </c>
      <c r="E168" s="223" t="s">
        <v>326</v>
      </c>
      <c r="F168" s="224" t="s">
        <v>327</v>
      </c>
      <c r="G168" s="225" t="s">
        <v>283</v>
      </c>
      <c r="H168" s="226">
        <v>53.155999999999999</v>
      </c>
      <c r="I168" s="227">
        <v>3690</v>
      </c>
      <c r="J168" s="227">
        <f>ROUND(I168*H168,2)</f>
        <v>196145.64000000001</v>
      </c>
      <c r="K168" s="228"/>
      <c r="L168" s="39"/>
      <c r="M168" s="229" t="s">
        <v>1</v>
      </c>
      <c r="N168" s="230" t="s">
        <v>39</v>
      </c>
      <c r="O168" s="231">
        <v>7.1950000000000003</v>
      </c>
      <c r="P168" s="231">
        <f>O168*H168</f>
        <v>382.45742000000001</v>
      </c>
      <c r="Q168" s="231">
        <v>0</v>
      </c>
      <c r="R168" s="231">
        <f>Q168*H168</f>
        <v>0</v>
      </c>
      <c r="S168" s="231">
        <v>2.2000000000000002</v>
      </c>
      <c r="T168" s="232">
        <f>S168*H168</f>
        <v>116.9432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33" t="s">
        <v>116</v>
      </c>
      <c r="AT168" s="233" t="s">
        <v>280</v>
      </c>
      <c r="AU168" s="233" t="s">
        <v>83</v>
      </c>
      <c r="AY168" s="18" t="s">
        <v>278</v>
      </c>
      <c r="BE168" s="234">
        <f>IF(N168="základní",J168,0)</f>
        <v>196145.64000000001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8" t="s">
        <v>81</v>
      </c>
      <c r="BK168" s="234">
        <f>ROUND(I168*H168,2)</f>
        <v>196145.64000000001</v>
      </c>
      <c r="BL168" s="18" t="s">
        <v>116</v>
      </c>
      <c r="BM168" s="233" t="s">
        <v>328</v>
      </c>
    </row>
    <row r="169" s="13" customFormat="1">
      <c r="A169" s="13"/>
      <c r="B169" s="235"/>
      <c r="C169" s="236"/>
      <c r="D169" s="237" t="s">
        <v>285</v>
      </c>
      <c r="E169" s="238" t="s">
        <v>1</v>
      </c>
      <c r="F169" s="239" t="s">
        <v>329</v>
      </c>
      <c r="G169" s="236"/>
      <c r="H169" s="240">
        <v>0.91200000000000003</v>
      </c>
      <c r="I169" s="236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285</v>
      </c>
      <c r="AU169" s="245" t="s">
        <v>83</v>
      </c>
      <c r="AV169" s="13" t="s">
        <v>83</v>
      </c>
      <c r="AW169" s="13" t="s">
        <v>30</v>
      </c>
      <c r="AX169" s="13" t="s">
        <v>74</v>
      </c>
      <c r="AY169" s="245" t="s">
        <v>278</v>
      </c>
    </row>
    <row r="170" s="13" customFormat="1">
      <c r="A170" s="13"/>
      <c r="B170" s="235"/>
      <c r="C170" s="236"/>
      <c r="D170" s="237" t="s">
        <v>285</v>
      </c>
      <c r="E170" s="238" t="s">
        <v>1</v>
      </c>
      <c r="F170" s="239" t="s">
        <v>330</v>
      </c>
      <c r="G170" s="236"/>
      <c r="H170" s="240">
        <v>1.198</v>
      </c>
      <c r="I170" s="236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285</v>
      </c>
      <c r="AU170" s="245" t="s">
        <v>83</v>
      </c>
      <c r="AV170" s="13" t="s">
        <v>83</v>
      </c>
      <c r="AW170" s="13" t="s">
        <v>30</v>
      </c>
      <c r="AX170" s="13" t="s">
        <v>74</v>
      </c>
      <c r="AY170" s="245" t="s">
        <v>278</v>
      </c>
    </row>
    <row r="171" s="13" customFormat="1">
      <c r="A171" s="13"/>
      <c r="B171" s="235"/>
      <c r="C171" s="236"/>
      <c r="D171" s="237" t="s">
        <v>285</v>
      </c>
      <c r="E171" s="238" t="s">
        <v>1</v>
      </c>
      <c r="F171" s="239" t="s">
        <v>331</v>
      </c>
      <c r="G171" s="236"/>
      <c r="H171" s="240">
        <v>1.3200000000000001</v>
      </c>
      <c r="I171" s="236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285</v>
      </c>
      <c r="AU171" s="245" t="s">
        <v>83</v>
      </c>
      <c r="AV171" s="13" t="s">
        <v>83</v>
      </c>
      <c r="AW171" s="13" t="s">
        <v>30</v>
      </c>
      <c r="AX171" s="13" t="s">
        <v>74</v>
      </c>
      <c r="AY171" s="245" t="s">
        <v>278</v>
      </c>
    </row>
    <row r="172" s="13" customFormat="1">
      <c r="A172" s="13"/>
      <c r="B172" s="235"/>
      <c r="C172" s="236"/>
      <c r="D172" s="237" t="s">
        <v>285</v>
      </c>
      <c r="E172" s="238" t="s">
        <v>1</v>
      </c>
      <c r="F172" s="239" t="s">
        <v>332</v>
      </c>
      <c r="G172" s="236"/>
      <c r="H172" s="240">
        <v>0.73899999999999999</v>
      </c>
      <c r="I172" s="236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285</v>
      </c>
      <c r="AU172" s="245" t="s">
        <v>83</v>
      </c>
      <c r="AV172" s="13" t="s">
        <v>83</v>
      </c>
      <c r="AW172" s="13" t="s">
        <v>30</v>
      </c>
      <c r="AX172" s="13" t="s">
        <v>74</v>
      </c>
      <c r="AY172" s="245" t="s">
        <v>278</v>
      </c>
    </row>
    <row r="173" s="13" customFormat="1">
      <c r="A173" s="13"/>
      <c r="B173" s="235"/>
      <c r="C173" s="236"/>
      <c r="D173" s="237" t="s">
        <v>285</v>
      </c>
      <c r="E173" s="238" t="s">
        <v>1</v>
      </c>
      <c r="F173" s="239" t="s">
        <v>333</v>
      </c>
      <c r="G173" s="236"/>
      <c r="H173" s="240">
        <v>0.21099999999999999</v>
      </c>
      <c r="I173" s="236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285</v>
      </c>
      <c r="AU173" s="245" t="s">
        <v>83</v>
      </c>
      <c r="AV173" s="13" t="s">
        <v>83</v>
      </c>
      <c r="AW173" s="13" t="s">
        <v>30</v>
      </c>
      <c r="AX173" s="13" t="s">
        <v>74</v>
      </c>
      <c r="AY173" s="245" t="s">
        <v>278</v>
      </c>
    </row>
    <row r="174" s="13" customFormat="1">
      <c r="A174" s="13"/>
      <c r="B174" s="235"/>
      <c r="C174" s="236"/>
      <c r="D174" s="237" t="s">
        <v>285</v>
      </c>
      <c r="E174" s="238" t="s">
        <v>1</v>
      </c>
      <c r="F174" s="239" t="s">
        <v>334</v>
      </c>
      <c r="G174" s="236"/>
      <c r="H174" s="240">
        <v>1.276</v>
      </c>
      <c r="I174" s="236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285</v>
      </c>
      <c r="AU174" s="245" t="s">
        <v>83</v>
      </c>
      <c r="AV174" s="13" t="s">
        <v>83</v>
      </c>
      <c r="AW174" s="13" t="s">
        <v>30</v>
      </c>
      <c r="AX174" s="13" t="s">
        <v>74</v>
      </c>
      <c r="AY174" s="245" t="s">
        <v>278</v>
      </c>
    </row>
    <row r="175" s="13" customFormat="1">
      <c r="A175" s="13"/>
      <c r="B175" s="235"/>
      <c r="C175" s="236"/>
      <c r="D175" s="237" t="s">
        <v>285</v>
      </c>
      <c r="E175" s="238" t="s">
        <v>1</v>
      </c>
      <c r="F175" s="239" t="s">
        <v>335</v>
      </c>
      <c r="G175" s="236"/>
      <c r="H175" s="240">
        <v>0.20599999999999999</v>
      </c>
      <c r="I175" s="236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285</v>
      </c>
      <c r="AU175" s="245" t="s">
        <v>83</v>
      </c>
      <c r="AV175" s="13" t="s">
        <v>83</v>
      </c>
      <c r="AW175" s="13" t="s">
        <v>30</v>
      </c>
      <c r="AX175" s="13" t="s">
        <v>74</v>
      </c>
      <c r="AY175" s="245" t="s">
        <v>278</v>
      </c>
    </row>
    <row r="176" s="13" customFormat="1">
      <c r="A176" s="13"/>
      <c r="B176" s="235"/>
      <c r="C176" s="236"/>
      <c r="D176" s="237" t="s">
        <v>285</v>
      </c>
      <c r="E176" s="238" t="s">
        <v>1</v>
      </c>
      <c r="F176" s="239" t="s">
        <v>336</v>
      </c>
      <c r="G176" s="236"/>
      <c r="H176" s="240">
        <v>0.63600000000000001</v>
      </c>
      <c r="I176" s="236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285</v>
      </c>
      <c r="AU176" s="245" t="s">
        <v>83</v>
      </c>
      <c r="AV176" s="13" t="s">
        <v>83</v>
      </c>
      <c r="AW176" s="13" t="s">
        <v>30</v>
      </c>
      <c r="AX176" s="13" t="s">
        <v>74</v>
      </c>
      <c r="AY176" s="245" t="s">
        <v>278</v>
      </c>
    </row>
    <row r="177" s="13" customFormat="1">
      <c r="A177" s="13"/>
      <c r="B177" s="235"/>
      <c r="C177" s="236"/>
      <c r="D177" s="237" t="s">
        <v>285</v>
      </c>
      <c r="E177" s="238" t="s">
        <v>1</v>
      </c>
      <c r="F177" s="239" t="s">
        <v>337</v>
      </c>
      <c r="G177" s="236"/>
      <c r="H177" s="240">
        <v>0.23499999999999999</v>
      </c>
      <c r="I177" s="236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285</v>
      </c>
      <c r="AU177" s="245" t="s">
        <v>83</v>
      </c>
      <c r="AV177" s="13" t="s">
        <v>83</v>
      </c>
      <c r="AW177" s="13" t="s">
        <v>30</v>
      </c>
      <c r="AX177" s="13" t="s">
        <v>74</v>
      </c>
      <c r="AY177" s="245" t="s">
        <v>278</v>
      </c>
    </row>
    <row r="178" s="13" customFormat="1">
      <c r="A178" s="13"/>
      <c r="B178" s="235"/>
      <c r="C178" s="236"/>
      <c r="D178" s="237" t="s">
        <v>285</v>
      </c>
      <c r="E178" s="238" t="s">
        <v>1</v>
      </c>
      <c r="F178" s="239" t="s">
        <v>338</v>
      </c>
      <c r="G178" s="236"/>
      <c r="H178" s="240">
        <v>1.038</v>
      </c>
      <c r="I178" s="236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285</v>
      </c>
      <c r="AU178" s="245" t="s">
        <v>83</v>
      </c>
      <c r="AV178" s="13" t="s">
        <v>83</v>
      </c>
      <c r="AW178" s="13" t="s">
        <v>30</v>
      </c>
      <c r="AX178" s="13" t="s">
        <v>74</v>
      </c>
      <c r="AY178" s="245" t="s">
        <v>278</v>
      </c>
    </row>
    <row r="179" s="13" customFormat="1">
      <c r="A179" s="13"/>
      <c r="B179" s="235"/>
      <c r="C179" s="236"/>
      <c r="D179" s="237" t="s">
        <v>285</v>
      </c>
      <c r="E179" s="238" t="s">
        <v>1</v>
      </c>
      <c r="F179" s="239" t="s">
        <v>339</v>
      </c>
      <c r="G179" s="236"/>
      <c r="H179" s="240">
        <v>3.411</v>
      </c>
      <c r="I179" s="236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285</v>
      </c>
      <c r="AU179" s="245" t="s">
        <v>83</v>
      </c>
      <c r="AV179" s="13" t="s">
        <v>83</v>
      </c>
      <c r="AW179" s="13" t="s">
        <v>30</v>
      </c>
      <c r="AX179" s="13" t="s">
        <v>74</v>
      </c>
      <c r="AY179" s="245" t="s">
        <v>278</v>
      </c>
    </row>
    <row r="180" s="13" customFormat="1">
      <c r="A180" s="13"/>
      <c r="B180" s="235"/>
      <c r="C180" s="236"/>
      <c r="D180" s="237" t="s">
        <v>285</v>
      </c>
      <c r="E180" s="238" t="s">
        <v>1</v>
      </c>
      <c r="F180" s="239" t="s">
        <v>340</v>
      </c>
      <c r="G180" s="236"/>
      <c r="H180" s="240">
        <v>1.9339999999999999</v>
      </c>
      <c r="I180" s="236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285</v>
      </c>
      <c r="AU180" s="245" t="s">
        <v>83</v>
      </c>
      <c r="AV180" s="13" t="s">
        <v>83</v>
      </c>
      <c r="AW180" s="13" t="s">
        <v>30</v>
      </c>
      <c r="AX180" s="13" t="s">
        <v>74</v>
      </c>
      <c r="AY180" s="245" t="s">
        <v>278</v>
      </c>
    </row>
    <row r="181" s="13" customFormat="1">
      <c r="A181" s="13"/>
      <c r="B181" s="235"/>
      <c r="C181" s="236"/>
      <c r="D181" s="237" t="s">
        <v>285</v>
      </c>
      <c r="E181" s="238" t="s">
        <v>1</v>
      </c>
      <c r="F181" s="239" t="s">
        <v>341</v>
      </c>
      <c r="G181" s="236"/>
      <c r="H181" s="240">
        <v>7.3019999999999996</v>
      </c>
      <c r="I181" s="236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285</v>
      </c>
      <c r="AU181" s="245" t="s">
        <v>83</v>
      </c>
      <c r="AV181" s="13" t="s">
        <v>83</v>
      </c>
      <c r="AW181" s="13" t="s">
        <v>30</v>
      </c>
      <c r="AX181" s="13" t="s">
        <v>74</v>
      </c>
      <c r="AY181" s="245" t="s">
        <v>278</v>
      </c>
    </row>
    <row r="182" s="13" customFormat="1">
      <c r="A182" s="13"/>
      <c r="B182" s="235"/>
      <c r="C182" s="236"/>
      <c r="D182" s="237" t="s">
        <v>285</v>
      </c>
      <c r="E182" s="238" t="s">
        <v>1</v>
      </c>
      <c r="F182" s="239" t="s">
        <v>342</v>
      </c>
      <c r="G182" s="236"/>
      <c r="H182" s="240">
        <v>1.385</v>
      </c>
      <c r="I182" s="236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285</v>
      </c>
      <c r="AU182" s="245" t="s">
        <v>83</v>
      </c>
      <c r="AV182" s="13" t="s">
        <v>83</v>
      </c>
      <c r="AW182" s="13" t="s">
        <v>30</v>
      </c>
      <c r="AX182" s="13" t="s">
        <v>74</v>
      </c>
      <c r="AY182" s="245" t="s">
        <v>278</v>
      </c>
    </row>
    <row r="183" s="13" customFormat="1">
      <c r="A183" s="13"/>
      <c r="B183" s="235"/>
      <c r="C183" s="236"/>
      <c r="D183" s="237" t="s">
        <v>285</v>
      </c>
      <c r="E183" s="238" t="s">
        <v>1</v>
      </c>
      <c r="F183" s="239" t="s">
        <v>343</v>
      </c>
      <c r="G183" s="236"/>
      <c r="H183" s="240">
        <v>0.57399999999999995</v>
      </c>
      <c r="I183" s="236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285</v>
      </c>
      <c r="AU183" s="245" t="s">
        <v>83</v>
      </c>
      <c r="AV183" s="13" t="s">
        <v>83</v>
      </c>
      <c r="AW183" s="13" t="s">
        <v>30</v>
      </c>
      <c r="AX183" s="13" t="s">
        <v>74</v>
      </c>
      <c r="AY183" s="245" t="s">
        <v>278</v>
      </c>
    </row>
    <row r="184" s="13" customFormat="1">
      <c r="A184" s="13"/>
      <c r="B184" s="235"/>
      <c r="C184" s="236"/>
      <c r="D184" s="237" t="s">
        <v>285</v>
      </c>
      <c r="E184" s="238" t="s">
        <v>1</v>
      </c>
      <c r="F184" s="239" t="s">
        <v>344</v>
      </c>
      <c r="G184" s="236"/>
      <c r="H184" s="240">
        <v>0.39600000000000002</v>
      </c>
      <c r="I184" s="236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285</v>
      </c>
      <c r="AU184" s="245" t="s">
        <v>83</v>
      </c>
      <c r="AV184" s="13" t="s">
        <v>83</v>
      </c>
      <c r="AW184" s="13" t="s">
        <v>30</v>
      </c>
      <c r="AX184" s="13" t="s">
        <v>74</v>
      </c>
      <c r="AY184" s="245" t="s">
        <v>278</v>
      </c>
    </row>
    <row r="185" s="13" customFormat="1">
      <c r="A185" s="13"/>
      <c r="B185" s="235"/>
      <c r="C185" s="236"/>
      <c r="D185" s="237" t="s">
        <v>285</v>
      </c>
      <c r="E185" s="238" t="s">
        <v>1</v>
      </c>
      <c r="F185" s="239" t="s">
        <v>345</v>
      </c>
      <c r="G185" s="236"/>
      <c r="H185" s="240">
        <v>0.373</v>
      </c>
      <c r="I185" s="236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285</v>
      </c>
      <c r="AU185" s="245" t="s">
        <v>83</v>
      </c>
      <c r="AV185" s="13" t="s">
        <v>83</v>
      </c>
      <c r="AW185" s="13" t="s">
        <v>30</v>
      </c>
      <c r="AX185" s="13" t="s">
        <v>74</v>
      </c>
      <c r="AY185" s="245" t="s">
        <v>278</v>
      </c>
    </row>
    <row r="186" s="13" customFormat="1">
      <c r="A186" s="13"/>
      <c r="B186" s="235"/>
      <c r="C186" s="236"/>
      <c r="D186" s="237" t="s">
        <v>285</v>
      </c>
      <c r="E186" s="238" t="s">
        <v>1</v>
      </c>
      <c r="F186" s="239" t="s">
        <v>346</v>
      </c>
      <c r="G186" s="236"/>
      <c r="H186" s="240">
        <v>0.61599999999999999</v>
      </c>
      <c r="I186" s="236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285</v>
      </c>
      <c r="AU186" s="245" t="s">
        <v>83</v>
      </c>
      <c r="AV186" s="13" t="s">
        <v>83</v>
      </c>
      <c r="AW186" s="13" t="s">
        <v>30</v>
      </c>
      <c r="AX186" s="13" t="s">
        <v>74</v>
      </c>
      <c r="AY186" s="245" t="s">
        <v>278</v>
      </c>
    </row>
    <row r="187" s="13" customFormat="1">
      <c r="A187" s="13"/>
      <c r="B187" s="235"/>
      <c r="C187" s="236"/>
      <c r="D187" s="237" t="s">
        <v>285</v>
      </c>
      <c r="E187" s="238" t="s">
        <v>1</v>
      </c>
      <c r="F187" s="239" t="s">
        <v>347</v>
      </c>
      <c r="G187" s="236"/>
      <c r="H187" s="240">
        <v>1.8740000000000001</v>
      </c>
      <c r="I187" s="236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285</v>
      </c>
      <c r="AU187" s="245" t="s">
        <v>83</v>
      </c>
      <c r="AV187" s="13" t="s">
        <v>83</v>
      </c>
      <c r="AW187" s="13" t="s">
        <v>30</v>
      </c>
      <c r="AX187" s="13" t="s">
        <v>74</v>
      </c>
      <c r="AY187" s="245" t="s">
        <v>278</v>
      </c>
    </row>
    <row r="188" s="13" customFormat="1">
      <c r="A188" s="13"/>
      <c r="B188" s="235"/>
      <c r="C188" s="236"/>
      <c r="D188" s="237" t="s">
        <v>285</v>
      </c>
      <c r="E188" s="238" t="s">
        <v>1</v>
      </c>
      <c r="F188" s="239" t="s">
        <v>348</v>
      </c>
      <c r="G188" s="236"/>
      <c r="H188" s="240">
        <v>0.53200000000000003</v>
      </c>
      <c r="I188" s="236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285</v>
      </c>
      <c r="AU188" s="245" t="s">
        <v>83</v>
      </c>
      <c r="AV188" s="13" t="s">
        <v>83</v>
      </c>
      <c r="AW188" s="13" t="s">
        <v>30</v>
      </c>
      <c r="AX188" s="13" t="s">
        <v>74</v>
      </c>
      <c r="AY188" s="245" t="s">
        <v>278</v>
      </c>
    </row>
    <row r="189" s="13" customFormat="1">
      <c r="A189" s="13"/>
      <c r="B189" s="235"/>
      <c r="C189" s="236"/>
      <c r="D189" s="237" t="s">
        <v>285</v>
      </c>
      <c r="E189" s="238" t="s">
        <v>1</v>
      </c>
      <c r="F189" s="239" t="s">
        <v>349</v>
      </c>
      <c r="G189" s="236"/>
      <c r="H189" s="240">
        <v>0.57199999999999995</v>
      </c>
      <c r="I189" s="236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285</v>
      </c>
      <c r="AU189" s="245" t="s">
        <v>83</v>
      </c>
      <c r="AV189" s="13" t="s">
        <v>83</v>
      </c>
      <c r="AW189" s="13" t="s">
        <v>30</v>
      </c>
      <c r="AX189" s="13" t="s">
        <v>74</v>
      </c>
      <c r="AY189" s="245" t="s">
        <v>278</v>
      </c>
    </row>
    <row r="190" s="13" customFormat="1">
      <c r="A190" s="13"/>
      <c r="B190" s="235"/>
      <c r="C190" s="236"/>
      <c r="D190" s="237" t="s">
        <v>285</v>
      </c>
      <c r="E190" s="238" t="s">
        <v>1</v>
      </c>
      <c r="F190" s="239" t="s">
        <v>350</v>
      </c>
      <c r="G190" s="236"/>
      <c r="H190" s="240">
        <v>2.1579999999999999</v>
      </c>
      <c r="I190" s="236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285</v>
      </c>
      <c r="AU190" s="245" t="s">
        <v>83</v>
      </c>
      <c r="AV190" s="13" t="s">
        <v>83</v>
      </c>
      <c r="AW190" s="13" t="s">
        <v>30</v>
      </c>
      <c r="AX190" s="13" t="s">
        <v>74</v>
      </c>
      <c r="AY190" s="245" t="s">
        <v>278</v>
      </c>
    </row>
    <row r="191" s="13" customFormat="1">
      <c r="A191" s="13"/>
      <c r="B191" s="235"/>
      <c r="C191" s="236"/>
      <c r="D191" s="237" t="s">
        <v>285</v>
      </c>
      <c r="E191" s="238" t="s">
        <v>1</v>
      </c>
      <c r="F191" s="239" t="s">
        <v>351</v>
      </c>
      <c r="G191" s="236"/>
      <c r="H191" s="240">
        <v>0.30199999999999999</v>
      </c>
      <c r="I191" s="236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285</v>
      </c>
      <c r="AU191" s="245" t="s">
        <v>83</v>
      </c>
      <c r="AV191" s="13" t="s">
        <v>83</v>
      </c>
      <c r="AW191" s="13" t="s">
        <v>30</v>
      </c>
      <c r="AX191" s="13" t="s">
        <v>74</v>
      </c>
      <c r="AY191" s="245" t="s">
        <v>278</v>
      </c>
    </row>
    <row r="192" s="13" customFormat="1">
      <c r="A192" s="13"/>
      <c r="B192" s="235"/>
      <c r="C192" s="236"/>
      <c r="D192" s="237" t="s">
        <v>285</v>
      </c>
      <c r="E192" s="238" t="s">
        <v>1</v>
      </c>
      <c r="F192" s="239" t="s">
        <v>352</v>
      </c>
      <c r="G192" s="236"/>
      <c r="H192" s="240">
        <v>0.11700000000000001</v>
      </c>
      <c r="I192" s="236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285</v>
      </c>
      <c r="AU192" s="245" t="s">
        <v>83</v>
      </c>
      <c r="AV192" s="13" t="s">
        <v>83</v>
      </c>
      <c r="AW192" s="13" t="s">
        <v>30</v>
      </c>
      <c r="AX192" s="13" t="s">
        <v>74</v>
      </c>
      <c r="AY192" s="245" t="s">
        <v>278</v>
      </c>
    </row>
    <row r="193" s="13" customFormat="1">
      <c r="A193" s="13"/>
      <c r="B193" s="235"/>
      <c r="C193" s="236"/>
      <c r="D193" s="237" t="s">
        <v>285</v>
      </c>
      <c r="E193" s="238" t="s">
        <v>1</v>
      </c>
      <c r="F193" s="239" t="s">
        <v>353</v>
      </c>
      <c r="G193" s="236"/>
      <c r="H193" s="240">
        <v>0.13300000000000001</v>
      </c>
      <c r="I193" s="236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285</v>
      </c>
      <c r="AU193" s="245" t="s">
        <v>83</v>
      </c>
      <c r="AV193" s="13" t="s">
        <v>83</v>
      </c>
      <c r="AW193" s="13" t="s">
        <v>30</v>
      </c>
      <c r="AX193" s="13" t="s">
        <v>74</v>
      </c>
      <c r="AY193" s="245" t="s">
        <v>278</v>
      </c>
    </row>
    <row r="194" s="13" customFormat="1">
      <c r="A194" s="13"/>
      <c r="B194" s="235"/>
      <c r="C194" s="236"/>
      <c r="D194" s="237" t="s">
        <v>285</v>
      </c>
      <c r="E194" s="238" t="s">
        <v>1</v>
      </c>
      <c r="F194" s="239" t="s">
        <v>354</v>
      </c>
      <c r="G194" s="236"/>
      <c r="H194" s="240">
        <v>0.186</v>
      </c>
      <c r="I194" s="236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285</v>
      </c>
      <c r="AU194" s="245" t="s">
        <v>83</v>
      </c>
      <c r="AV194" s="13" t="s">
        <v>83</v>
      </c>
      <c r="AW194" s="13" t="s">
        <v>30</v>
      </c>
      <c r="AX194" s="13" t="s">
        <v>74</v>
      </c>
      <c r="AY194" s="245" t="s">
        <v>278</v>
      </c>
    </row>
    <row r="195" s="13" customFormat="1">
      <c r="A195" s="13"/>
      <c r="B195" s="235"/>
      <c r="C195" s="236"/>
      <c r="D195" s="237" t="s">
        <v>285</v>
      </c>
      <c r="E195" s="238" t="s">
        <v>1</v>
      </c>
      <c r="F195" s="239" t="s">
        <v>355</v>
      </c>
      <c r="G195" s="236"/>
      <c r="H195" s="240">
        <v>0.33400000000000002</v>
      </c>
      <c r="I195" s="236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285</v>
      </c>
      <c r="AU195" s="245" t="s">
        <v>83</v>
      </c>
      <c r="AV195" s="13" t="s">
        <v>83</v>
      </c>
      <c r="AW195" s="13" t="s">
        <v>30</v>
      </c>
      <c r="AX195" s="13" t="s">
        <v>74</v>
      </c>
      <c r="AY195" s="245" t="s">
        <v>278</v>
      </c>
    </row>
    <row r="196" s="13" customFormat="1">
      <c r="A196" s="13"/>
      <c r="B196" s="235"/>
      <c r="C196" s="236"/>
      <c r="D196" s="237" t="s">
        <v>285</v>
      </c>
      <c r="E196" s="238" t="s">
        <v>1</v>
      </c>
      <c r="F196" s="239" t="s">
        <v>356</v>
      </c>
      <c r="G196" s="236"/>
      <c r="H196" s="240">
        <v>0.66900000000000004</v>
      </c>
      <c r="I196" s="236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285</v>
      </c>
      <c r="AU196" s="245" t="s">
        <v>83</v>
      </c>
      <c r="AV196" s="13" t="s">
        <v>83</v>
      </c>
      <c r="AW196" s="13" t="s">
        <v>30</v>
      </c>
      <c r="AX196" s="13" t="s">
        <v>74</v>
      </c>
      <c r="AY196" s="245" t="s">
        <v>278</v>
      </c>
    </row>
    <row r="197" s="13" customFormat="1">
      <c r="A197" s="13"/>
      <c r="B197" s="235"/>
      <c r="C197" s="236"/>
      <c r="D197" s="237" t="s">
        <v>285</v>
      </c>
      <c r="E197" s="238" t="s">
        <v>1</v>
      </c>
      <c r="F197" s="239" t="s">
        <v>357</v>
      </c>
      <c r="G197" s="236"/>
      <c r="H197" s="240">
        <v>0.97399999999999998</v>
      </c>
      <c r="I197" s="236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285</v>
      </c>
      <c r="AU197" s="245" t="s">
        <v>83</v>
      </c>
      <c r="AV197" s="13" t="s">
        <v>83</v>
      </c>
      <c r="AW197" s="13" t="s">
        <v>30</v>
      </c>
      <c r="AX197" s="13" t="s">
        <v>74</v>
      </c>
      <c r="AY197" s="245" t="s">
        <v>278</v>
      </c>
    </row>
    <row r="198" s="13" customFormat="1">
      <c r="A198" s="13"/>
      <c r="B198" s="235"/>
      <c r="C198" s="236"/>
      <c r="D198" s="237" t="s">
        <v>285</v>
      </c>
      <c r="E198" s="238" t="s">
        <v>1</v>
      </c>
      <c r="F198" s="239" t="s">
        <v>358</v>
      </c>
      <c r="G198" s="236"/>
      <c r="H198" s="240">
        <v>2.0350000000000001</v>
      </c>
      <c r="I198" s="236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285</v>
      </c>
      <c r="AU198" s="245" t="s">
        <v>83</v>
      </c>
      <c r="AV198" s="13" t="s">
        <v>83</v>
      </c>
      <c r="AW198" s="13" t="s">
        <v>30</v>
      </c>
      <c r="AX198" s="13" t="s">
        <v>74</v>
      </c>
      <c r="AY198" s="245" t="s">
        <v>278</v>
      </c>
    </row>
    <row r="199" s="13" customFormat="1">
      <c r="A199" s="13"/>
      <c r="B199" s="235"/>
      <c r="C199" s="236"/>
      <c r="D199" s="237" t="s">
        <v>285</v>
      </c>
      <c r="E199" s="238" t="s">
        <v>1</v>
      </c>
      <c r="F199" s="239" t="s">
        <v>359</v>
      </c>
      <c r="G199" s="236"/>
      <c r="H199" s="240">
        <v>2.2080000000000002</v>
      </c>
      <c r="I199" s="236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285</v>
      </c>
      <c r="AU199" s="245" t="s">
        <v>83</v>
      </c>
      <c r="AV199" s="13" t="s">
        <v>83</v>
      </c>
      <c r="AW199" s="13" t="s">
        <v>30</v>
      </c>
      <c r="AX199" s="13" t="s">
        <v>74</v>
      </c>
      <c r="AY199" s="245" t="s">
        <v>278</v>
      </c>
    </row>
    <row r="200" s="13" customFormat="1">
      <c r="A200" s="13"/>
      <c r="B200" s="235"/>
      <c r="C200" s="236"/>
      <c r="D200" s="237" t="s">
        <v>285</v>
      </c>
      <c r="E200" s="238" t="s">
        <v>1</v>
      </c>
      <c r="F200" s="239" t="s">
        <v>360</v>
      </c>
      <c r="G200" s="236"/>
      <c r="H200" s="240">
        <v>2.1299999999999999</v>
      </c>
      <c r="I200" s="236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285</v>
      </c>
      <c r="AU200" s="245" t="s">
        <v>83</v>
      </c>
      <c r="AV200" s="13" t="s">
        <v>83</v>
      </c>
      <c r="AW200" s="13" t="s">
        <v>30</v>
      </c>
      <c r="AX200" s="13" t="s">
        <v>74</v>
      </c>
      <c r="AY200" s="245" t="s">
        <v>278</v>
      </c>
    </row>
    <row r="201" s="13" customFormat="1">
      <c r="A201" s="13"/>
      <c r="B201" s="235"/>
      <c r="C201" s="236"/>
      <c r="D201" s="237" t="s">
        <v>285</v>
      </c>
      <c r="E201" s="238" t="s">
        <v>1</v>
      </c>
      <c r="F201" s="239" t="s">
        <v>361</v>
      </c>
      <c r="G201" s="236"/>
      <c r="H201" s="240">
        <v>1.2849999999999999</v>
      </c>
      <c r="I201" s="236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285</v>
      </c>
      <c r="AU201" s="245" t="s">
        <v>83</v>
      </c>
      <c r="AV201" s="13" t="s">
        <v>83</v>
      </c>
      <c r="AW201" s="13" t="s">
        <v>30</v>
      </c>
      <c r="AX201" s="13" t="s">
        <v>74</v>
      </c>
      <c r="AY201" s="245" t="s">
        <v>278</v>
      </c>
    </row>
    <row r="202" s="13" customFormat="1">
      <c r="A202" s="13"/>
      <c r="B202" s="235"/>
      <c r="C202" s="236"/>
      <c r="D202" s="237" t="s">
        <v>285</v>
      </c>
      <c r="E202" s="238" t="s">
        <v>1</v>
      </c>
      <c r="F202" s="239" t="s">
        <v>362</v>
      </c>
      <c r="G202" s="236"/>
      <c r="H202" s="240">
        <v>0.63700000000000001</v>
      </c>
      <c r="I202" s="236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285</v>
      </c>
      <c r="AU202" s="245" t="s">
        <v>83</v>
      </c>
      <c r="AV202" s="13" t="s">
        <v>83</v>
      </c>
      <c r="AW202" s="13" t="s">
        <v>30</v>
      </c>
      <c r="AX202" s="13" t="s">
        <v>74</v>
      </c>
      <c r="AY202" s="245" t="s">
        <v>278</v>
      </c>
    </row>
    <row r="203" s="13" customFormat="1">
      <c r="A203" s="13"/>
      <c r="B203" s="235"/>
      <c r="C203" s="236"/>
      <c r="D203" s="237" t="s">
        <v>285</v>
      </c>
      <c r="E203" s="238" t="s">
        <v>1</v>
      </c>
      <c r="F203" s="239" t="s">
        <v>363</v>
      </c>
      <c r="G203" s="236"/>
      <c r="H203" s="240">
        <v>3.6920000000000002</v>
      </c>
      <c r="I203" s="236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285</v>
      </c>
      <c r="AU203" s="245" t="s">
        <v>83</v>
      </c>
      <c r="AV203" s="13" t="s">
        <v>83</v>
      </c>
      <c r="AW203" s="13" t="s">
        <v>30</v>
      </c>
      <c r="AX203" s="13" t="s">
        <v>74</v>
      </c>
      <c r="AY203" s="245" t="s">
        <v>278</v>
      </c>
    </row>
    <row r="204" s="13" customFormat="1">
      <c r="A204" s="13"/>
      <c r="B204" s="235"/>
      <c r="C204" s="236"/>
      <c r="D204" s="237" t="s">
        <v>285</v>
      </c>
      <c r="E204" s="238" t="s">
        <v>1</v>
      </c>
      <c r="F204" s="239" t="s">
        <v>364</v>
      </c>
      <c r="G204" s="236"/>
      <c r="H204" s="240">
        <v>2.411</v>
      </c>
      <c r="I204" s="236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285</v>
      </c>
      <c r="AU204" s="245" t="s">
        <v>83</v>
      </c>
      <c r="AV204" s="13" t="s">
        <v>83</v>
      </c>
      <c r="AW204" s="13" t="s">
        <v>30</v>
      </c>
      <c r="AX204" s="13" t="s">
        <v>74</v>
      </c>
      <c r="AY204" s="245" t="s">
        <v>278</v>
      </c>
    </row>
    <row r="205" s="13" customFormat="1">
      <c r="A205" s="13"/>
      <c r="B205" s="235"/>
      <c r="C205" s="236"/>
      <c r="D205" s="237" t="s">
        <v>285</v>
      </c>
      <c r="E205" s="238" t="s">
        <v>1</v>
      </c>
      <c r="F205" s="239" t="s">
        <v>365</v>
      </c>
      <c r="G205" s="236"/>
      <c r="H205" s="240">
        <v>1.0429999999999999</v>
      </c>
      <c r="I205" s="236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285</v>
      </c>
      <c r="AU205" s="245" t="s">
        <v>83</v>
      </c>
      <c r="AV205" s="13" t="s">
        <v>83</v>
      </c>
      <c r="AW205" s="13" t="s">
        <v>30</v>
      </c>
      <c r="AX205" s="13" t="s">
        <v>74</v>
      </c>
      <c r="AY205" s="245" t="s">
        <v>278</v>
      </c>
    </row>
    <row r="206" s="13" customFormat="1">
      <c r="A206" s="13"/>
      <c r="B206" s="235"/>
      <c r="C206" s="236"/>
      <c r="D206" s="237" t="s">
        <v>285</v>
      </c>
      <c r="E206" s="238" t="s">
        <v>1</v>
      </c>
      <c r="F206" s="239" t="s">
        <v>366</v>
      </c>
      <c r="G206" s="236"/>
      <c r="H206" s="240">
        <v>0.73899999999999999</v>
      </c>
      <c r="I206" s="236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285</v>
      </c>
      <c r="AU206" s="245" t="s">
        <v>83</v>
      </c>
      <c r="AV206" s="13" t="s">
        <v>83</v>
      </c>
      <c r="AW206" s="13" t="s">
        <v>30</v>
      </c>
      <c r="AX206" s="13" t="s">
        <v>74</v>
      </c>
      <c r="AY206" s="245" t="s">
        <v>278</v>
      </c>
    </row>
    <row r="207" s="13" customFormat="1">
      <c r="A207" s="13"/>
      <c r="B207" s="235"/>
      <c r="C207" s="236"/>
      <c r="D207" s="237" t="s">
        <v>285</v>
      </c>
      <c r="E207" s="238" t="s">
        <v>1</v>
      </c>
      <c r="F207" s="239" t="s">
        <v>367</v>
      </c>
      <c r="G207" s="236"/>
      <c r="H207" s="240">
        <v>0.46999999999999997</v>
      </c>
      <c r="I207" s="236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285</v>
      </c>
      <c r="AU207" s="245" t="s">
        <v>83</v>
      </c>
      <c r="AV207" s="13" t="s">
        <v>83</v>
      </c>
      <c r="AW207" s="13" t="s">
        <v>30</v>
      </c>
      <c r="AX207" s="13" t="s">
        <v>74</v>
      </c>
      <c r="AY207" s="245" t="s">
        <v>278</v>
      </c>
    </row>
    <row r="208" s="13" customFormat="1">
      <c r="A208" s="13"/>
      <c r="B208" s="235"/>
      <c r="C208" s="236"/>
      <c r="D208" s="237" t="s">
        <v>285</v>
      </c>
      <c r="E208" s="238" t="s">
        <v>1</v>
      </c>
      <c r="F208" s="239" t="s">
        <v>368</v>
      </c>
      <c r="G208" s="236"/>
      <c r="H208" s="240">
        <v>0.35399999999999998</v>
      </c>
      <c r="I208" s="236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285</v>
      </c>
      <c r="AU208" s="245" t="s">
        <v>83</v>
      </c>
      <c r="AV208" s="13" t="s">
        <v>83</v>
      </c>
      <c r="AW208" s="13" t="s">
        <v>30</v>
      </c>
      <c r="AX208" s="13" t="s">
        <v>74</v>
      </c>
      <c r="AY208" s="245" t="s">
        <v>278</v>
      </c>
    </row>
    <row r="209" s="13" customFormat="1">
      <c r="A209" s="13"/>
      <c r="B209" s="235"/>
      <c r="C209" s="236"/>
      <c r="D209" s="237" t="s">
        <v>285</v>
      </c>
      <c r="E209" s="238" t="s">
        <v>1</v>
      </c>
      <c r="F209" s="239" t="s">
        <v>369</v>
      </c>
      <c r="G209" s="236"/>
      <c r="H209" s="240">
        <v>1.1719999999999999</v>
      </c>
      <c r="I209" s="236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285</v>
      </c>
      <c r="AU209" s="245" t="s">
        <v>83</v>
      </c>
      <c r="AV209" s="13" t="s">
        <v>83</v>
      </c>
      <c r="AW209" s="13" t="s">
        <v>30</v>
      </c>
      <c r="AX209" s="13" t="s">
        <v>74</v>
      </c>
      <c r="AY209" s="245" t="s">
        <v>278</v>
      </c>
    </row>
    <row r="210" s="13" customFormat="1">
      <c r="A210" s="13"/>
      <c r="B210" s="235"/>
      <c r="C210" s="236"/>
      <c r="D210" s="237" t="s">
        <v>285</v>
      </c>
      <c r="E210" s="238" t="s">
        <v>1</v>
      </c>
      <c r="F210" s="239" t="s">
        <v>370</v>
      </c>
      <c r="G210" s="236"/>
      <c r="H210" s="240">
        <v>1.1819999999999999</v>
      </c>
      <c r="I210" s="236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285</v>
      </c>
      <c r="AU210" s="245" t="s">
        <v>83</v>
      </c>
      <c r="AV210" s="13" t="s">
        <v>83</v>
      </c>
      <c r="AW210" s="13" t="s">
        <v>30</v>
      </c>
      <c r="AX210" s="13" t="s">
        <v>74</v>
      </c>
      <c r="AY210" s="245" t="s">
        <v>278</v>
      </c>
    </row>
    <row r="211" s="13" customFormat="1">
      <c r="A211" s="13"/>
      <c r="B211" s="235"/>
      <c r="C211" s="236"/>
      <c r="D211" s="237" t="s">
        <v>285</v>
      </c>
      <c r="E211" s="238" t="s">
        <v>1</v>
      </c>
      <c r="F211" s="239" t="s">
        <v>371</v>
      </c>
      <c r="G211" s="236"/>
      <c r="H211" s="240">
        <v>2.1850000000000001</v>
      </c>
      <c r="I211" s="236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285</v>
      </c>
      <c r="AU211" s="245" t="s">
        <v>83</v>
      </c>
      <c r="AV211" s="13" t="s">
        <v>83</v>
      </c>
      <c r="AW211" s="13" t="s">
        <v>30</v>
      </c>
      <c r="AX211" s="13" t="s">
        <v>74</v>
      </c>
      <c r="AY211" s="245" t="s">
        <v>278</v>
      </c>
    </row>
    <row r="212" s="14" customFormat="1">
      <c r="A212" s="14"/>
      <c r="B212" s="246"/>
      <c r="C212" s="247"/>
      <c r="D212" s="237" t="s">
        <v>285</v>
      </c>
      <c r="E212" s="248" t="s">
        <v>1</v>
      </c>
      <c r="F212" s="249" t="s">
        <v>287</v>
      </c>
      <c r="G212" s="247"/>
      <c r="H212" s="250">
        <v>53.155999999999999</v>
      </c>
      <c r="I212" s="247"/>
      <c r="J212" s="247"/>
      <c r="K212" s="247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285</v>
      </c>
      <c r="AU212" s="255" t="s">
        <v>83</v>
      </c>
      <c r="AV212" s="14" t="s">
        <v>116</v>
      </c>
      <c r="AW212" s="14" t="s">
        <v>30</v>
      </c>
      <c r="AX212" s="14" t="s">
        <v>81</v>
      </c>
      <c r="AY212" s="255" t="s">
        <v>278</v>
      </c>
    </row>
    <row r="213" s="2" customFormat="1" ht="21.75" customHeight="1">
      <c r="A213" s="33"/>
      <c r="B213" s="34"/>
      <c r="C213" s="222" t="s">
        <v>372</v>
      </c>
      <c r="D213" s="222" t="s">
        <v>280</v>
      </c>
      <c r="E213" s="223" t="s">
        <v>373</v>
      </c>
      <c r="F213" s="224" t="s">
        <v>374</v>
      </c>
      <c r="G213" s="225" t="s">
        <v>318</v>
      </c>
      <c r="H213" s="226">
        <v>123.133</v>
      </c>
      <c r="I213" s="227">
        <v>262</v>
      </c>
      <c r="J213" s="227">
        <f>ROUND(I213*H213,2)</f>
        <v>32260.849999999999</v>
      </c>
      <c r="K213" s="228"/>
      <c r="L213" s="39"/>
      <c r="M213" s="229" t="s">
        <v>1</v>
      </c>
      <c r="N213" s="230" t="s">
        <v>39</v>
      </c>
      <c r="O213" s="231">
        <v>0.61599999999999999</v>
      </c>
      <c r="P213" s="231">
        <f>O213*H213</f>
        <v>75.849927999999991</v>
      </c>
      <c r="Q213" s="231">
        <v>0</v>
      </c>
      <c r="R213" s="231">
        <f>Q213*H213</f>
        <v>0</v>
      </c>
      <c r="S213" s="231">
        <v>0.087999999999999995</v>
      </c>
      <c r="T213" s="232">
        <f>S213*H213</f>
        <v>10.835704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33" t="s">
        <v>116</v>
      </c>
      <c r="AT213" s="233" t="s">
        <v>280</v>
      </c>
      <c r="AU213" s="233" t="s">
        <v>83</v>
      </c>
      <c r="AY213" s="18" t="s">
        <v>278</v>
      </c>
      <c r="BE213" s="234">
        <f>IF(N213="základní",J213,0)</f>
        <v>32260.849999999999</v>
      </c>
      <c r="BF213" s="234">
        <f>IF(N213="snížená",J213,0)</f>
        <v>0</v>
      </c>
      <c r="BG213" s="234">
        <f>IF(N213="zákl. přenesená",J213,0)</f>
        <v>0</v>
      </c>
      <c r="BH213" s="234">
        <f>IF(N213="sníž. přenesená",J213,0)</f>
        <v>0</v>
      </c>
      <c r="BI213" s="234">
        <f>IF(N213="nulová",J213,0)</f>
        <v>0</v>
      </c>
      <c r="BJ213" s="18" t="s">
        <v>81</v>
      </c>
      <c r="BK213" s="234">
        <f>ROUND(I213*H213,2)</f>
        <v>32260.849999999999</v>
      </c>
      <c r="BL213" s="18" t="s">
        <v>116</v>
      </c>
      <c r="BM213" s="233" t="s">
        <v>375</v>
      </c>
    </row>
    <row r="214" s="13" customFormat="1">
      <c r="A214" s="13"/>
      <c r="B214" s="235"/>
      <c r="C214" s="236"/>
      <c r="D214" s="237" t="s">
        <v>285</v>
      </c>
      <c r="E214" s="238" t="s">
        <v>1</v>
      </c>
      <c r="F214" s="239" t="s">
        <v>376</v>
      </c>
      <c r="G214" s="236"/>
      <c r="H214" s="240">
        <v>4.7279999999999998</v>
      </c>
      <c r="I214" s="236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285</v>
      </c>
      <c r="AU214" s="245" t="s">
        <v>83</v>
      </c>
      <c r="AV214" s="13" t="s">
        <v>83</v>
      </c>
      <c r="AW214" s="13" t="s">
        <v>30</v>
      </c>
      <c r="AX214" s="13" t="s">
        <v>74</v>
      </c>
      <c r="AY214" s="245" t="s">
        <v>278</v>
      </c>
    </row>
    <row r="215" s="13" customFormat="1">
      <c r="A215" s="13"/>
      <c r="B215" s="235"/>
      <c r="C215" s="236"/>
      <c r="D215" s="237" t="s">
        <v>285</v>
      </c>
      <c r="E215" s="238" t="s">
        <v>1</v>
      </c>
      <c r="F215" s="239" t="s">
        <v>377</v>
      </c>
      <c r="G215" s="236"/>
      <c r="H215" s="240">
        <v>1.3300000000000001</v>
      </c>
      <c r="I215" s="236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285</v>
      </c>
      <c r="AU215" s="245" t="s">
        <v>83</v>
      </c>
      <c r="AV215" s="13" t="s">
        <v>83</v>
      </c>
      <c r="AW215" s="13" t="s">
        <v>30</v>
      </c>
      <c r="AX215" s="13" t="s">
        <v>74</v>
      </c>
      <c r="AY215" s="245" t="s">
        <v>278</v>
      </c>
    </row>
    <row r="216" s="13" customFormat="1">
      <c r="A216" s="13"/>
      <c r="B216" s="235"/>
      <c r="C216" s="236"/>
      <c r="D216" s="237" t="s">
        <v>285</v>
      </c>
      <c r="E216" s="238" t="s">
        <v>1</v>
      </c>
      <c r="F216" s="239" t="s">
        <v>378</v>
      </c>
      <c r="G216" s="236"/>
      <c r="H216" s="240">
        <v>22.064</v>
      </c>
      <c r="I216" s="236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285</v>
      </c>
      <c r="AU216" s="245" t="s">
        <v>83</v>
      </c>
      <c r="AV216" s="13" t="s">
        <v>83</v>
      </c>
      <c r="AW216" s="13" t="s">
        <v>30</v>
      </c>
      <c r="AX216" s="13" t="s">
        <v>74</v>
      </c>
      <c r="AY216" s="245" t="s">
        <v>278</v>
      </c>
    </row>
    <row r="217" s="13" customFormat="1">
      <c r="A217" s="13"/>
      <c r="B217" s="235"/>
      <c r="C217" s="236"/>
      <c r="D217" s="237" t="s">
        <v>285</v>
      </c>
      <c r="E217" s="238" t="s">
        <v>1</v>
      </c>
      <c r="F217" s="239" t="s">
        <v>379</v>
      </c>
      <c r="G217" s="236"/>
      <c r="H217" s="240">
        <v>1.3999999999999999</v>
      </c>
      <c r="I217" s="236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285</v>
      </c>
      <c r="AU217" s="245" t="s">
        <v>83</v>
      </c>
      <c r="AV217" s="13" t="s">
        <v>83</v>
      </c>
      <c r="AW217" s="13" t="s">
        <v>30</v>
      </c>
      <c r="AX217" s="13" t="s">
        <v>74</v>
      </c>
      <c r="AY217" s="245" t="s">
        <v>278</v>
      </c>
    </row>
    <row r="218" s="13" customFormat="1">
      <c r="A218" s="13"/>
      <c r="B218" s="235"/>
      <c r="C218" s="236"/>
      <c r="D218" s="237" t="s">
        <v>285</v>
      </c>
      <c r="E218" s="238" t="s">
        <v>1</v>
      </c>
      <c r="F218" s="239" t="s">
        <v>380</v>
      </c>
      <c r="G218" s="236"/>
      <c r="H218" s="240">
        <v>2.9399999999999999</v>
      </c>
      <c r="I218" s="236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285</v>
      </c>
      <c r="AU218" s="245" t="s">
        <v>83</v>
      </c>
      <c r="AV218" s="13" t="s">
        <v>83</v>
      </c>
      <c r="AW218" s="13" t="s">
        <v>30</v>
      </c>
      <c r="AX218" s="13" t="s">
        <v>74</v>
      </c>
      <c r="AY218" s="245" t="s">
        <v>278</v>
      </c>
    </row>
    <row r="219" s="13" customFormat="1">
      <c r="A219" s="13"/>
      <c r="B219" s="235"/>
      <c r="C219" s="236"/>
      <c r="D219" s="237" t="s">
        <v>285</v>
      </c>
      <c r="E219" s="238" t="s">
        <v>1</v>
      </c>
      <c r="F219" s="239" t="s">
        <v>381</v>
      </c>
      <c r="G219" s="236"/>
      <c r="H219" s="240">
        <v>1.4350000000000001</v>
      </c>
      <c r="I219" s="236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285</v>
      </c>
      <c r="AU219" s="245" t="s">
        <v>83</v>
      </c>
      <c r="AV219" s="13" t="s">
        <v>83</v>
      </c>
      <c r="AW219" s="13" t="s">
        <v>30</v>
      </c>
      <c r="AX219" s="13" t="s">
        <v>74</v>
      </c>
      <c r="AY219" s="245" t="s">
        <v>278</v>
      </c>
    </row>
    <row r="220" s="13" customFormat="1">
      <c r="A220" s="13"/>
      <c r="B220" s="235"/>
      <c r="C220" s="236"/>
      <c r="D220" s="237" t="s">
        <v>285</v>
      </c>
      <c r="E220" s="238" t="s">
        <v>1</v>
      </c>
      <c r="F220" s="239" t="s">
        <v>382</v>
      </c>
      <c r="G220" s="236"/>
      <c r="H220" s="240">
        <v>34.671999999999997</v>
      </c>
      <c r="I220" s="236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285</v>
      </c>
      <c r="AU220" s="245" t="s">
        <v>83</v>
      </c>
      <c r="AV220" s="13" t="s">
        <v>83</v>
      </c>
      <c r="AW220" s="13" t="s">
        <v>30</v>
      </c>
      <c r="AX220" s="13" t="s">
        <v>74</v>
      </c>
      <c r="AY220" s="245" t="s">
        <v>278</v>
      </c>
    </row>
    <row r="221" s="13" customFormat="1">
      <c r="A221" s="13"/>
      <c r="B221" s="235"/>
      <c r="C221" s="236"/>
      <c r="D221" s="237" t="s">
        <v>285</v>
      </c>
      <c r="E221" s="238" t="s">
        <v>1</v>
      </c>
      <c r="F221" s="239" t="s">
        <v>383</v>
      </c>
      <c r="G221" s="236"/>
      <c r="H221" s="240">
        <v>8.4000000000000004</v>
      </c>
      <c r="I221" s="236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285</v>
      </c>
      <c r="AU221" s="245" t="s">
        <v>83</v>
      </c>
      <c r="AV221" s="13" t="s">
        <v>83</v>
      </c>
      <c r="AW221" s="13" t="s">
        <v>30</v>
      </c>
      <c r="AX221" s="13" t="s">
        <v>74</v>
      </c>
      <c r="AY221" s="245" t="s">
        <v>278</v>
      </c>
    </row>
    <row r="222" s="13" customFormat="1">
      <c r="A222" s="13"/>
      <c r="B222" s="235"/>
      <c r="C222" s="236"/>
      <c r="D222" s="237" t="s">
        <v>285</v>
      </c>
      <c r="E222" s="238" t="s">
        <v>1</v>
      </c>
      <c r="F222" s="239" t="s">
        <v>384</v>
      </c>
      <c r="G222" s="236"/>
      <c r="H222" s="240">
        <v>31.914000000000001</v>
      </c>
      <c r="I222" s="236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285</v>
      </c>
      <c r="AU222" s="245" t="s">
        <v>83</v>
      </c>
      <c r="AV222" s="13" t="s">
        <v>83</v>
      </c>
      <c r="AW222" s="13" t="s">
        <v>30</v>
      </c>
      <c r="AX222" s="13" t="s">
        <v>74</v>
      </c>
      <c r="AY222" s="245" t="s">
        <v>278</v>
      </c>
    </row>
    <row r="223" s="13" customFormat="1">
      <c r="A223" s="13"/>
      <c r="B223" s="235"/>
      <c r="C223" s="236"/>
      <c r="D223" s="237" t="s">
        <v>285</v>
      </c>
      <c r="E223" s="238" t="s">
        <v>1</v>
      </c>
      <c r="F223" s="239" t="s">
        <v>385</v>
      </c>
      <c r="G223" s="236"/>
      <c r="H223" s="240">
        <v>3.7050000000000001</v>
      </c>
      <c r="I223" s="236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285</v>
      </c>
      <c r="AU223" s="245" t="s">
        <v>83</v>
      </c>
      <c r="AV223" s="13" t="s">
        <v>83</v>
      </c>
      <c r="AW223" s="13" t="s">
        <v>30</v>
      </c>
      <c r="AX223" s="13" t="s">
        <v>74</v>
      </c>
      <c r="AY223" s="245" t="s">
        <v>278</v>
      </c>
    </row>
    <row r="224" s="13" customFormat="1">
      <c r="A224" s="13"/>
      <c r="B224" s="235"/>
      <c r="C224" s="236"/>
      <c r="D224" s="237" t="s">
        <v>285</v>
      </c>
      <c r="E224" s="238" t="s">
        <v>1</v>
      </c>
      <c r="F224" s="239" t="s">
        <v>386</v>
      </c>
      <c r="G224" s="236"/>
      <c r="H224" s="240">
        <v>4.0949999999999998</v>
      </c>
      <c r="I224" s="236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285</v>
      </c>
      <c r="AU224" s="245" t="s">
        <v>83</v>
      </c>
      <c r="AV224" s="13" t="s">
        <v>83</v>
      </c>
      <c r="AW224" s="13" t="s">
        <v>30</v>
      </c>
      <c r="AX224" s="13" t="s">
        <v>74</v>
      </c>
      <c r="AY224" s="245" t="s">
        <v>278</v>
      </c>
    </row>
    <row r="225" s="13" customFormat="1">
      <c r="A225" s="13"/>
      <c r="B225" s="235"/>
      <c r="C225" s="236"/>
      <c r="D225" s="237" t="s">
        <v>285</v>
      </c>
      <c r="E225" s="238" t="s">
        <v>1</v>
      </c>
      <c r="F225" s="239" t="s">
        <v>387</v>
      </c>
      <c r="G225" s="236"/>
      <c r="H225" s="240">
        <v>3.3999999999999999</v>
      </c>
      <c r="I225" s="236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285</v>
      </c>
      <c r="AU225" s="245" t="s">
        <v>83</v>
      </c>
      <c r="AV225" s="13" t="s">
        <v>83</v>
      </c>
      <c r="AW225" s="13" t="s">
        <v>30</v>
      </c>
      <c r="AX225" s="13" t="s">
        <v>74</v>
      </c>
      <c r="AY225" s="245" t="s">
        <v>278</v>
      </c>
    </row>
    <row r="226" s="13" customFormat="1">
      <c r="A226" s="13"/>
      <c r="B226" s="235"/>
      <c r="C226" s="236"/>
      <c r="D226" s="237" t="s">
        <v>285</v>
      </c>
      <c r="E226" s="238" t="s">
        <v>1</v>
      </c>
      <c r="F226" s="239" t="s">
        <v>388</v>
      </c>
      <c r="G226" s="236"/>
      <c r="H226" s="240">
        <v>1.25</v>
      </c>
      <c r="I226" s="236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285</v>
      </c>
      <c r="AU226" s="245" t="s">
        <v>83</v>
      </c>
      <c r="AV226" s="13" t="s">
        <v>83</v>
      </c>
      <c r="AW226" s="13" t="s">
        <v>30</v>
      </c>
      <c r="AX226" s="13" t="s">
        <v>74</v>
      </c>
      <c r="AY226" s="245" t="s">
        <v>278</v>
      </c>
    </row>
    <row r="227" s="13" customFormat="1">
      <c r="A227" s="13"/>
      <c r="B227" s="235"/>
      <c r="C227" s="236"/>
      <c r="D227" s="237" t="s">
        <v>285</v>
      </c>
      <c r="E227" s="238" t="s">
        <v>1</v>
      </c>
      <c r="F227" s="239" t="s">
        <v>389</v>
      </c>
      <c r="G227" s="236"/>
      <c r="H227" s="240">
        <v>1.8</v>
      </c>
      <c r="I227" s="236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285</v>
      </c>
      <c r="AU227" s="245" t="s">
        <v>83</v>
      </c>
      <c r="AV227" s="13" t="s">
        <v>83</v>
      </c>
      <c r="AW227" s="13" t="s">
        <v>30</v>
      </c>
      <c r="AX227" s="13" t="s">
        <v>74</v>
      </c>
      <c r="AY227" s="245" t="s">
        <v>278</v>
      </c>
    </row>
    <row r="228" s="14" customFormat="1">
      <c r="A228" s="14"/>
      <c r="B228" s="246"/>
      <c r="C228" s="247"/>
      <c r="D228" s="237" t="s">
        <v>285</v>
      </c>
      <c r="E228" s="248" t="s">
        <v>1</v>
      </c>
      <c r="F228" s="249" t="s">
        <v>287</v>
      </c>
      <c r="G228" s="247"/>
      <c r="H228" s="250">
        <v>123.133</v>
      </c>
      <c r="I228" s="247"/>
      <c r="J228" s="247"/>
      <c r="K228" s="247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285</v>
      </c>
      <c r="AU228" s="255" t="s">
        <v>83</v>
      </c>
      <c r="AV228" s="14" t="s">
        <v>116</v>
      </c>
      <c r="AW228" s="14" t="s">
        <v>30</v>
      </c>
      <c r="AX228" s="14" t="s">
        <v>81</v>
      </c>
      <c r="AY228" s="255" t="s">
        <v>278</v>
      </c>
    </row>
    <row r="229" s="2" customFormat="1" ht="21.75" customHeight="1">
      <c r="A229" s="33"/>
      <c r="B229" s="34"/>
      <c r="C229" s="222" t="s">
        <v>8</v>
      </c>
      <c r="D229" s="222" t="s">
        <v>280</v>
      </c>
      <c r="E229" s="223" t="s">
        <v>390</v>
      </c>
      <c r="F229" s="224" t="s">
        <v>391</v>
      </c>
      <c r="G229" s="225" t="s">
        <v>318</v>
      </c>
      <c r="H229" s="226">
        <v>158.84200000000001</v>
      </c>
      <c r="I229" s="227">
        <v>245</v>
      </c>
      <c r="J229" s="227">
        <f>ROUND(I229*H229,2)</f>
        <v>38916.290000000001</v>
      </c>
      <c r="K229" s="228"/>
      <c r="L229" s="39"/>
      <c r="M229" s="229" t="s">
        <v>1</v>
      </c>
      <c r="N229" s="230" t="s">
        <v>39</v>
      </c>
      <c r="O229" s="231">
        <v>0.57599999999999996</v>
      </c>
      <c r="P229" s="231">
        <f>O229*H229</f>
        <v>91.492992000000001</v>
      </c>
      <c r="Q229" s="231">
        <v>0</v>
      </c>
      <c r="R229" s="231">
        <f>Q229*H229</f>
        <v>0</v>
      </c>
      <c r="S229" s="231">
        <v>0.067000000000000004</v>
      </c>
      <c r="T229" s="232">
        <f>S229*H229</f>
        <v>10.642414000000002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233" t="s">
        <v>116</v>
      </c>
      <c r="AT229" s="233" t="s">
        <v>280</v>
      </c>
      <c r="AU229" s="233" t="s">
        <v>83</v>
      </c>
      <c r="AY229" s="18" t="s">
        <v>278</v>
      </c>
      <c r="BE229" s="234">
        <f>IF(N229="základní",J229,0)</f>
        <v>38916.290000000001</v>
      </c>
      <c r="BF229" s="234">
        <f>IF(N229="snížená",J229,0)</f>
        <v>0</v>
      </c>
      <c r="BG229" s="234">
        <f>IF(N229="zákl. přenesená",J229,0)</f>
        <v>0</v>
      </c>
      <c r="BH229" s="234">
        <f>IF(N229="sníž. přenesená",J229,0)</f>
        <v>0</v>
      </c>
      <c r="BI229" s="234">
        <f>IF(N229="nulová",J229,0)</f>
        <v>0</v>
      </c>
      <c r="BJ229" s="18" t="s">
        <v>81</v>
      </c>
      <c r="BK229" s="234">
        <f>ROUND(I229*H229,2)</f>
        <v>38916.290000000001</v>
      </c>
      <c r="BL229" s="18" t="s">
        <v>116</v>
      </c>
      <c r="BM229" s="233" t="s">
        <v>392</v>
      </c>
    </row>
    <row r="230" s="13" customFormat="1">
      <c r="A230" s="13"/>
      <c r="B230" s="235"/>
      <c r="C230" s="236"/>
      <c r="D230" s="237" t="s">
        <v>285</v>
      </c>
      <c r="E230" s="238" t="s">
        <v>1</v>
      </c>
      <c r="F230" s="239" t="s">
        <v>393</v>
      </c>
      <c r="G230" s="236"/>
      <c r="H230" s="240">
        <v>47.673999999999999</v>
      </c>
      <c r="I230" s="236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285</v>
      </c>
      <c r="AU230" s="245" t="s">
        <v>83</v>
      </c>
      <c r="AV230" s="13" t="s">
        <v>83</v>
      </c>
      <c r="AW230" s="13" t="s">
        <v>30</v>
      </c>
      <c r="AX230" s="13" t="s">
        <v>74</v>
      </c>
      <c r="AY230" s="245" t="s">
        <v>278</v>
      </c>
    </row>
    <row r="231" s="13" customFormat="1">
      <c r="A231" s="13"/>
      <c r="B231" s="235"/>
      <c r="C231" s="236"/>
      <c r="D231" s="237" t="s">
        <v>285</v>
      </c>
      <c r="E231" s="238" t="s">
        <v>1</v>
      </c>
      <c r="F231" s="239" t="s">
        <v>394</v>
      </c>
      <c r="G231" s="236"/>
      <c r="H231" s="240">
        <v>41.579999999999998</v>
      </c>
      <c r="I231" s="236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285</v>
      </c>
      <c r="AU231" s="245" t="s">
        <v>83</v>
      </c>
      <c r="AV231" s="13" t="s">
        <v>83</v>
      </c>
      <c r="AW231" s="13" t="s">
        <v>30</v>
      </c>
      <c r="AX231" s="13" t="s">
        <v>74</v>
      </c>
      <c r="AY231" s="245" t="s">
        <v>278</v>
      </c>
    </row>
    <row r="232" s="13" customFormat="1">
      <c r="A232" s="13"/>
      <c r="B232" s="235"/>
      <c r="C232" s="236"/>
      <c r="D232" s="237" t="s">
        <v>285</v>
      </c>
      <c r="E232" s="238" t="s">
        <v>1</v>
      </c>
      <c r="F232" s="239" t="s">
        <v>395</v>
      </c>
      <c r="G232" s="236"/>
      <c r="H232" s="240">
        <v>13.125</v>
      </c>
      <c r="I232" s="236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285</v>
      </c>
      <c r="AU232" s="245" t="s">
        <v>83</v>
      </c>
      <c r="AV232" s="13" t="s">
        <v>83</v>
      </c>
      <c r="AW232" s="13" t="s">
        <v>30</v>
      </c>
      <c r="AX232" s="13" t="s">
        <v>74</v>
      </c>
      <c r="AY232" s="245" t="s">
        <v>278</v>
      </c>
    </row>
    <row r="233" s="13" customFormat="1">
      <c r="A233" s="13"/>
      <c r="B233" s="235"/>
      <c r="C233" s="236"/>
      <c r="D233" s="237" t="s">
        <v>285</v>
      </c>
      <c r="E233" s="238" t="s">
        <v>1</v>
      </c>
      <c r="F233" s="239" t="s">
        <v>396</v>
      </c>
      <c r="G233" s="236"/>
      <c r="H233" s="240">
        <v>14.283</v>
      </c>
      <c r="I233" s="236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285</v>
      </c>
      <c r="AU233" s="245" t="s">
        <v>83</v>
      </c>
      <c r="AV233" s="13" t="s">
        <v>83</v>
      </c>
      <c r="AW233" s="13" t="s">
        <v>30</v>
      </c>
      <c r="AX233" s="13" t="s">
        <v>74</v>
      </c>
      <c r="AY233" s="245" t="s">
        <v>278</v>
      </c>
    </row>
    <row r="234" s="13" customFormat="1">
      <c r="A234" s="13"/>
      <c r="B234" s="235"/>
      <c r="C234" s="236"/>
      <c r="D234" s="237" t="s">
        <v>285</v>
      </c>
      <c r="E234" s="238" t="s">
        <v>1</v>
      </c>
      <c r="F234" s="239" t="s">
        <v>397</v>
      </c>
      <c r="G234" s="236"/>
      <c r="H234" s="240">
        <v>5.5499999999999998</v>
      </c>
      <c r="I234" s="236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285</v>
      </c>
      <c r="AU234" s="245" t="s">
        <v>83</v>
      </c>
      <c r="AV234" s="13" t="s">
        <v>83</v>
      </c>
      <c r="AW234" s="13" t="s">
        <v>30</v>
      </c>
      <c r="AX234" s="13" t="s">
        <v>74</v>
      </c>
      <c r="AY234" s="245" t="s">
        <v>278</v>
      </c>
    </row>
    <row r="235" s="13" customFormat="1">
      <c r="A235" s="13"/>
      <c r="B235" s="235"/>
      <c r="C235" s="236"/>
      <c r="D235" s="237" t="s">
        <v>285</v>
      </c>
      <c r="E235" s="238" t="s">
        <v>1</v>
      </c>
      <c r="F235" s="239" t="s">
        <v>398</v>
      </c>
      <c r="G235" s="236"/>
      <c r="H235" s="240">
        <v>8.5800000000000001</v>
      </c>
      <c r="I235" s="236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285</v>
      </c>
      <c r="AU235" s="245" t="s">
        <v>83</v>
      </c>
      <c r="AV235" s="13" t="s">
        <v>83</v>
      </c>
      <c r="AW235" s="13" t="s">
        <v>30</v>
      </c>
      <c r="AX235" s="13" t="s">
        <v>74</v>
      </c>
      <c r="AY235" s="245" t="s">
        <v>278</v>
      </c>
    </row>
    <row r="236" s="13" customFormat="1">
      <c r="A236" s="13"/>
      <c r="B236" s="235"/>
      <c r="C236" s="236"/>
      <c r="D236" s="237" t="s">
        <v>285</v>
      </c>
      <c r="E236" s="238" t="s">
        <v>1</v>
      </c>
      <c r="F236" s="239" t="s">
        <v>399</v>
      </c>
      <c r="G236" s="236"/>
      <c r="H236" s="240">
        <v>9.1799999999999997</v>
      </c>
      <c r="I236" s="236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285</v>
      </c>
      <c r="AU236" s="245" t="s">
        <v>83</v>
      </c>
      <c r="AV236" s="13" t="s">
        <v>83</v>
      </c>
      <c r="AW236" s="13" t="s">
        <v>30</v>
      </c>
      <c r="AX236" s="13" t="s">
        <v>74</v>
      </c>
      <c r="AY236" s="245" t="s">
        <v>278</v>
      </c>
    </row>
    <row r="237" s="13" customFormat="1">
      <c r="A237" s="13"/>
      <c r="B237" s="235"/>
      <c r="C237" s="236"/>
      <c r="D237" s="237" t="s">
        <v>285</v>
      </c>
      <c r="E237" s="238" t="s">
        <v>1</v>
      </c>
      <c r="F237" s="239" t="s">
        <v>400</v>
      </c>
      <c r="G237" s="236"/>
      <c r="H237" s="240">
        <v>9.3599999999999994</v>
      </c>
      <c r="I237" s="236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285</v>
      </c>
      <c r="AU237" s="245" t="s">
        <v>83</v>
      </c>
      <c r="AV237" s="13" t="s">
        <v>83</v>
      </c>
      <c r="AW237" s="13" t="s">
        <v>30</v>
      </c>
      <c r="AX237" s="13" t="s">
        <v>74</v>
      </c>
      <c r="AY237" s="245" t="s">
        <v>278</v>
      </c>
    </row>
    <row r="238" s="13" customFormat="1">
      <c r="A238" s="13"/>
      <c r="B238" s="235"/>
      <c r="C238" s="236"/>
      <c r="D238" s="237" t="s">
        <v>285</v>
      </c>
      <c r="E238" s="238" t="s">
        <v>1</v>
      </c>
      <c r="F238" s="239" t="s">
        <v>401</v>
      </c>
      <c r="G238" s="236"/>
      <c r="H238" s="240">
        <v>2.73</v>
      </c>
      <c r="I238" s="236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285</v>
      </c>
      <c r="AU238" s="245" t="s">
        <v>83</v>
      </c>
      <c r="AV238" s="13" t="s">
        <v>83</v>
      </c>
      <c r="AW238" s="13" t="s">
        <v>30</v>
      </c>
      <c r="AX238" s="13" t="s">
        <v>74</v>
      </c>
      <c r="AY238" s="245" t="s">
        <v>278</v>
      </c>
    </row>
    <row r="239" s="13" customFormat="1">
      <c r="A239" s="13"/>
      <c r="B239" s="235"/>
      <c r="C239" s="236"/>
      <c r="D239" s="237" t="s">
        <v>285</v>
      </c>
      <c r="E239" s="238" t="s">
        <v>1</v>
      </c>
      <c r="F239" s="239" t="s">
        <v>402</v>
      </c>
      <c r="G239" s="236"/>
      <c r="H239" s="240">
        <v>3.7799999999999998</v>
      </c>
      <c r="I239" s="236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285</v>
      </c>
      <c r="AU239" s="245" t="s">
        <v>83</v>
      </c>
      <c r="AV239" s="13" t="s">
        <v>83</v>
      </c>
      <c r="AW239" s="13" t="s">
        <v>30</v>
      </c>
      <c r="AX239" s="13" t="s">
        <v>74</v>
      </c>
      <c r="AY239" s="245" t="s">
        <v>278</v>
      </c>
    </row>
    <row r="240" s="13" customFormat="1">
      <c r="A240" s="13"/>
      <c r="B240" s="235"/>
      <c r="C240" s="236"/>
      <c r="D240" s="237" t="s">
        <v>285</v>
      </c>
      <c r="E240" s="238" t="s">
        <v>1</v>
      </c>
      <c r="F240" s="239" t="s">
        <v>403</v>
      </c>
      <c r="G240" s="236"/>
      <c r="H240" s="240">
        <v>3</v>
      </c>
      <c r="I240" s="236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285</v>
      </c>
      <c r="AU240" s="245" t="s">
        <v>83</v>
      </c>
      <c r="AV240" s="13" t="s">
        <v>83</v>
      </c>
      <c r="AW240" s="13" t="s">
        <v>30</v>
      </c>
      <c r="AX240" s="13" t="s">
        <v>74</v>
      </c>
      <c r="AY240" s="245" t="s">
        <v>278</v>
      </c>
    </row>
    <row r="241" s="14" customFormat="1">
      <c r="A241" s="14"/>
      <c r="B241" s="246"/>
      <c r="C241" s="247"/>
      <c r="D241" s="237" t="s">
        <v>285</v>
      </c>
      <c r="E241" s="248" t="s">
        <v>1</v>
      </c>
      <c r="F241" s="249" t="s">
        <v>287</v>
      </c>
      <c r="G241" s="247"/>
      <c r="H241" s="250">
        <v>158.84200000000001</v>
      </c>
      <c r="I241" s="247"/>
      <c r="J241" s="247"/>
      <c r="K241" s="247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285</v>
      </c>
      <c r="AU241" s="255" t="s">
        <v>83</v>
      </c>
      <c r="AV241" s="14" t="s">
        <v>116</v>
      </c>
      <c r="AW241" s="14" t="s">
        <v>30</v>
      </c>
      <c r="AX241" s="14" t="s">
        <v>81</v>
      </c>
      <c r="AY241" s="255" t="s">
        <v>278</v>
      </c>
    </row>
    <row r="242" s="2" customFormat="1" ht="24.15" customHeight="1">
      <c r="A242" s="33"/>
      <c r="B242" s="34"/>
      <c r="C242" s="222" t="s">
        <v>404</v>
      </c>
      <c r="D242" s="222" t="s">
        <v>280</v>
      </c>
      <c r="E242" s="223" t="s">
        <v>405</v>
      </c>
      <c r="F242" s="224" t="s">
        <v>406</v>
      </c>
      <c r="G242" s="225" t="s">
        <v>407</v>
      </c>
      <c r="H242" s="226">
        <v>372</v>
      </c>
      <c r="I242" s="227">
        <v>220</v>
      </c>
      <c r="J242" s="227">
        <f>ROUND(I242*H242,2)</f>
        <v>81840</v>
      </c>
      <c r="K242" s="228"/>
      <c r="L242" s="39"/>
      <c r="M242" s="229" t="s">
        <v>1</v>
      </c>
      <c r="N242" s="230" t="s">
        <v>39</v>
      </c>
      <c r="O242" s="231">
        <v>0.378</v>
      </c>
      <c r="P242" s="231">
        <f>O242*H242</f>
        <v>140.61600000000001</v>
      </c>
      <c r="Q242" s="231">
        <v>0</v>
      </c>
      <c r="R242" s="231">
        <f>Q242*H242</f>
        <v>0</v>
      </c>
      <c r="S242" s="231">
        <v>0</v>
      </c>
      <c r="T242" s="232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233" t="s">
        <v>116</v>
      </c>
      <c r="AT242" s="233" t="s">
        <v>280</v>
      </c>
      <c r="AU242" s="233" t="s">
        <v>83</v>
      </c>
      <c r="AY242" s="18" t="s">
        <v>278</v>
      </c>
      <c r="BE242" s="234">
        <f>IF(N242="základní",J242,0)</f>
        <v>81840</v>
      </c>
      <c r="BF242" s="234">
        <f>IF(N242="snížená",J242,0)</f>
        <v>0</v>
      </c>
      <c r="BG242" s="234">
        <f>IF(N242="zákl. přenesená",J242,0)</f>
        <v>0</v>
      </c>
      <c r="BH242" s="234">
        <f>IF(N242="sníž. přenesená",J242,0)</f>
        <v>0</v>
      </c>
      <c r="BI242" s="234">
        <f>IF(N242="nulová",J242,0)</f>
        <v>0</v>
      </c>
      <c r="BJ242" s="18" t="s">
        <v>81</v>
      </c>
      <c r="BK242" s="234">
        <f>ROUND(I242*H242,2)</f>
        <v>81840</v>
      </c>
      <c r="BL242" s="18" t="s">
        <v>116</v>
      </c>
      <c r="BM242" s="233" t="s">
        <v>408</v>
      </c>
    </row>
    <row r="243" s="13" customFormat="1">
      <c r="A243" s="13"/>
      <c r="B243" s="235"/>
      <c r="C243" s="236"/>
      <c r="D243" s="237" t="s">
        <v>285</v>
      </c>
      <c r="E243" s="238" t="s">
        <v>1</v>
      </c>
      <c r="F243" s="239" t="s">
        <v>409</v>
      </c>
      <c r="G243" s="236"/>
      <c r="H243" s="240">
        <v>372</v>
      </c>
      <c r="I243" s="236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285</v>
      </c>
      <c r="AU243" s="245" t="s">
        <v>83</v>
      </c>
      <c r="AV243" s="13" t="s">
        <v>83</v>
      </c>
      <c r="AW243" s="13" t="s">
        <v>30</v>
      </c>
      <c r="AX243" s="13" t="s">
        <v>81</v>
      </c>
      <c r="AY243" s="245" t="s">
        <v>278</v>
      </c>
    </row>
    <row r="244" s="2" customFormat="1" ht="37.8" customHeight="1">
      <c r="A244" s="33"/>
      <c r="B244" s="34"/>
      <c r="C244" s="222" t="s">
        <v>410</v>
      </c>
      <c r="D244" s="222" t="s">
        <v>280</v>
      </c>
      <c r="E244" s="223" t="s">
        <v>411</v>
      </c>
      <c r="F244" s="224" t="s">
        <v>412</v>
      </c>
      <c r="G244" s="225" t="s">
        <v>318</v>
      </c>
      <c r="H244" s="226">
        <v>100</v>
      </c>
      <c r="I244" s="227">
        <v>140</v>
      </c>
      <c r="J244" s="227">
        <f>ROUND(I244*H244,2)</f>
        <v>14000</v>
      </c>
      <c r="K244" s="228"/>
      <c r="L244" s="39"/>
      <c r="M244" s="229" t="s">
        <v>1</v>
      </c>
      <c r="N244" s="230" t="s">
        <v>39</v>
      </c>
      <c r="O244" s="231">
        <v>0.33000000000000002</v>
      </c>
      <c r="P244" s="231">
        <f>O244*H244</f>
        <v>33</v>
      </c>
      <c r="Q244" s="231">
        <v>0</v>
      </c>
      <c r="R244" s="231">
        <f>Q244*H244</f>
        <v>0</v>
      </c>
      <c r="S244" s="231">
        <v>0.050000000000000003</v>
      </c>
      <c r="T244" s="232">
        <f>S244*H244</f>
        <v>5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233" t="s">
        <v>116</v>
      </c>
      <c r="AT244" s="233" t="s">
        <v>280</v>
      </c>
      <c r="AU244" s="233" t="s">
        <v>83</v>
      </c>
      <c r="AY244" s="18" t="s">
        <v>278</v>
      </c>
      <c r="BE244" s="234">
        <f>IF(N244="základní",J244,0)</f>
        <v>14000</v>
      </c>
      <c r="BF244" s="234">
        <f>IF(N244="snížená",J244,0)</f>
        <v>0</v>
      </c>
      <c r="BG244" s="234">
        <f>IF(N244="zákl. přenesená",J244,0)</f>
        <v>0</v>
      </c>
      <c r="BH244" s="234">
        <f>IF(N244="sníž. přenesená",J244,0)</f>
        <v>0</v>
      </c>
      <c r="BI244" s="234">
        <f>IF(N244="nulová",J244,0)</f>
        <v>0</v>
      </c>
      <c r="BJ244" s="18" t="s">
        <v>81</v>
      </c>
      <c r="BK244" s="234">
        <f>ROUND(I244*H244,2)</f>
        <v>14000</v>
      </c>
      <c r="BL244" s="18" t="s">
        <v>116</v>
      </c>
      <c r="BM244" s="233" t="s">
        <v>413</v>
      </c>
    </row>
    <row r="245" s="13" customFormat="1">
      <c r="A245" s="13"/>
      <c r="B245" s="235"/>
      <c r="C245" s="236"/>
      <c r="D245" s="237" t="s">
        <v>285</v>
      </c>
      <c r="E245" s="238" t="s">
        <v>1</v>
      </c>
      <c r="F245" s="239" t="s">
        <v>414</v>
      </c>
      <c r="G245" s="236"/>
      <c r="H245" s="240">
        <v>100</v>
      </c>
      <c r="I245" s="236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285</v>
      </c>
      <c r="AU245" s="245" t="s">
        <v>83</v>
      </c>
      <c r="AV245" s="13" t="s">
        <v>83</v>
      </c>
      <c r="AW245" s="13" t="s">
        <v>30</v>
      </c>
      <c r="AX245" s="13" t="s">
        <v>81</v>
      </c>
      <c r="AY245" s="245" t="s">
        <v>278</v>
      </c>
    </row>
    <row r="246" s="2" customFormat="1" ht="37.8" customHeight="1">
      <c r="A246" s="33"/>
      <c r="B246" s="34"/>
      <c r="C246" s="222" t="s">
        <v>415</v>
      </c>
      <c r="D246" s="222" t="s">
        <v>280</v>
      </c>
      <c r="E246" s="223" t="s">
        <v>416</v>
      </c>
      <c r="F246" s="224" t="s">
        <v>417</v>
      </c>
      <c r="G246" s="225" t="s">
        <v>318</v>
      </c>
      <c r="H246" s="226">
        <v>4672.442</v>
      </c>
      <c r="I246" s="227">
        <v>111</v>
      </c>
      <c r="J246" s="227">
        <f>ROUND(I246*H246,2)</f>
        <v>518641.06</v>
      </c>
      <c r="K246" s="228"/>
      <c r="L246" s="39"/>
      <c r="M246" s="229" t="s">
        <v>1</v>
      </c>
      <c r="N246" s="230" t="s">
        <v>39</v>
      </c>
      <c r="O246" s="231">
        <v>0.26000000000000001</v>
      </c>
      <c r="P246" s="231">
        <f>O246*H246</f>
        <v>1214.83492</v>
      </c>
      <c r="Q246" s="231">
        <v>0</v>
      </c>
      <c r="R246" s="231">
        <f>Q246*H246</f>
        <v>0</v>
      </c>
      <c r="S246" s="231">
        <v>0.045999999999999999</v>
      </c>
      <c r="T246" s="232">
        <f>S246*H246</f>
        <v>214.932332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233" t="s">
        <v>116</v>
      </c>
      <c r="AT246" s="233" t="s">
        <v>280</v>
      </c>
      <c r="AU246" s="233" t="s">
        <v>83</v>
      </c>
      <c r="AY246" s="18" t="s">
        <v>278</v>
      </c>
      <c r="BE246" s="234">
        <f>IF(N246="základní",J246,0)</f>
        <v>518641.06</v>
      </c>
      <c r="BF246" s="234">
        <f>IF(N246="snížená",J246,0)</f>
        <v>0</v>
      </c>
      <c r="BG246" s="234">
        <f>IF(N246="zákl. přenesená",J246,0)</f>
        <v>0</v>
      </c>
      <c r="BH246" s="234">
        <f>IF(N246="sníž. přenesená",J246,0)</f>
        <v>0</v>
      </c>
      <c r="BI246" s="234">
        <f>IF(N246="nulová",J246,0)</f>
        <v>0</v>
      </c>
      <c r="BJ246" s="18" t="s">
        <v>81</v>
      </c>
      <c r="BK246" s="234">
        <f>ROUND(I246*H246,2)</f>
        <v>518641.06</v>
      </c>
      <c r="BL246" s="18" t="s">
        <v>116</v>
      </c>
      <c r="BM246" s="233" t="s">
        <v>418</v>
      </c>
    </row>
    <row r="247" s="13" customFormat="1">
      <c r="A247" s="13"/>
      <c r="B247" s="235"/>
      <c r="C247" s="236"/>
      <c r="D247" s="237" t="s">
        <v>285</v>
      </c>
      <c r="E247" s="238" t="s">
        <v>1</v>
      </c>
      <c r="F247" s="239" t="s">
        <v>419</v>
      </c>
      <c r="G247" s="236"/>
      <c r="H247" s="240">
        <v>41.143999999999998</v>
      </c>
      <c r="I247" s="236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285</v>
      </c>
      <c r="AU247" s="245" t="s">
        <v>83</v>
      </c>
      <c r="AV247" s="13" t="s">
        <v>83</v>
      </c>
      <c r="AW247" s="13" t="s">
        <v>30</v>
      </c>
      <c r="AX247" s="13" t="s">
        <v>74</v>
      </c>
      <c r="AY247" s="245" t="s">
        <v>278</v>
      </c>
    </row>
    <row r="248" s="13" customFormat="1">
      <c r="A248" s="13"/>
      <c r="B248" s="235"/>
      <c r="C248" s="236"/>
      <c r="D248" s="237" t="s">
        <v>285</v>
      </c>
      <c r="E248" s="238" t="s">
        <v>1</v>
      </c>
      <c r="F248" s="239" t="s">
        <v>420</v>
      </c>
      <c r="G248" s="236"/>
      <c r="H248" s="240">
        <v>49.136000000000003</v>
      </c>
      <c r="I248" s="236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285</v>
      </c>
      <c r="AU248" s="245" t="s">
        <v>83</v>
      </c>
      <c r="AV248" s="13" t="s">
        <v>83</v>
      </c>
      <c r="AW248" s="13" t="s">
        <v>30</v>
      </c>
      <c r="AX248" s="13" t="s">
        <v>74</v>
      </c>
      <c r="AY248" s="245" t="s">
        <v>278</v>
      </c>
    </row>
    <row r="249" s="13" customFormat="1">
      <c r="A249" s="13"/>
      <c r="B249" s="235"/>
      <c r="C249" s="236"/>
      <c r="D249" s="237" t="s">
        <v>285</v>
      </c>
      <c r="E249" s="238" t="s">
        <v>1</v>
      </c>
      <c r="F249" s="239" t="s">
        <v>421</v>
      </c>
      <c r="G249" s="236"/>
      <c r="H249" s="240">
        <v>47.359999999999999</v>
      </c>
      <c r="I249" s="236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285</v>
      </c>
      <c r="AU249" s="245" t="s">
        <v>83</v>
      </c>
      <c r="AV249" s="13" t="s">
        <v>83</v>
      </c>
      <c r="AW249" s="13" t="s">
        <v>30</v>
      </c>
      <c r="AX249" s="13" t="s">
        <v>74</v>
      </c>
      <c r="AY249" s="245" t="s">
        <v>278</v>
      </c>
    </row>
    <row r="250" s="13" customFormat="1">
      <c r="A250" s="13"/>
      <c r="B250" s="235"/>
      <c r="C250" s="236"/>
      <c r="D250" s="237" t="s">
        <v>285</v>
      </c>
      <c r="E250" s="238" t="s">
        <v>1</v>
      </c>
      <c r="F250" s="239" t="s">
        <v>422</v>
      </c>
      <c r="G250" s="236"/>
      <c r="H250" s="240">
        <v>37.887999999999998</v>
      </c>
      <c r="I250" s="236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285</v>
      </c>
      <c r="AU250" s="245" t="s">
        <v>83</v>
      </c>
      <c r="AV250" s="13" t="s">
        <v>83</v>
      </c>
      <c r="AW250" s="13" t="s">
        <v>30</v>
      </c>
      <c r="AX250" s="13" t="s">
        <v>74</v>
      </c>
      <c r="AY250" s="245" t="s">
        <v>278</v>
      </c>
    </row>
    <row r="251" s="13" customFormat="1">
      <c r="A251" s="13"/>
      <c r="B251" s="235"/>
      <c r="C251" s="236"/>
      <c r="D251" s="237" t="s">
        <v>285</v>
      </c>
      <c r="E251" s="238" t="s">
        <v>1</v>
      </c>
      <c r="F251" s="239" t="s">
        <v>423</v>
      </c>
      <c r="G251" s="236"/>
      <c r="H251" s="240">
        <v>20.128</v>
      </c>
      <c r="I251" s="236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285</v>
      </c>
      <c r="AU251" s="245" t="s">
        <v>83</v>
      </c>
      <c r="AV251" s="13" t="s">
        <v>83</v>
      </c>
      <c r="AW251" s="13" t="s">
        <v>30</v>
      </c>
      <c r="AX251" s="13" t="s">
        <v>74</v>
      </c>
      <c r="AY251" s="245" t="s">
        <v>278</v>
      </c>
    </row>
    <row r="252" s="13" customFormat="1">
      <c r="A252" s="13"/>
      <c r="B252" s="235"/>
      <c r="C252" s="236"/>
      <c r="D252" s="237" t="s">
        <v>285</v>
      </c>
      <c r="E252" s="238" t="s">
        <v>1</v>
      </c>
      <c r="F252" s="239" t="s">
        <v>424</v>
      </c>
      <c r="G252" s="236"/>
      <c r="H252" s="240">
        <v>49.728000000000002</v>
      </c>
      <c r="I252" s="236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285</v>
      </c>
      <c r="AU252" s="245" t="s">
        <v>83</v>
      </c>
      <c r="AV252" s="13" t="s">
        <v>83</v>
      </c>
      <c r="AW252" s="13" t="s">
        <v>30</v>
      </c>
      <c r="AX252" s="13" t="s">
        <v>74</v>
      </c>
      <c r="AY252" s="245" t="s">
        <v>278</v>
      </c>
    </row>
    <row r="253" s="13" customFormat="1">
      <c r="A253" s="13"/>
      <c r="B253" s="235"/>
      <c r="C253" s="236"/>
      <c r="D253" s="237" t="s">
        <v>285</v>
      </c>
      <c r="E253" s="238" t="s">
        <v>1</v>
      </c>
      <c r="F253" s="239" t="s">
        <v>425</v>
      </c>
      <c r="G253" s="236"/>
      <c r="H253" s="240">
        <v>19.832000000000001</v>
      </c>
      <c r="I253" s="236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285</v>
      </c>
      <c r="AU253" s="245" t="s">
        <v>83</v>
      </c>
      <c r="AV253" s="13" t="s">
        <v>83</v>
      </c>
      <c r="AW253" s="13" t="s">
        <v>30</v>
      </c>
      <c r="AX253" s="13" t="s">
        <v>74</v>
      </c>
      <c r="AY253" s="245" t="s">
        <v>278</v>
      </c>
    </row>
    <row r="254" s="13" customFormat="1">
      <c r="A254" s="13"/>
      <c r="B254" s="235"/>
      <c r="C254" s="236"/>
      <c r="D254" s="237" t="s">
        <v>285</v>
      </c>
      <c r="E254" s="238" t="s">
        <v>1</v>
      </c>
      <c r="F254" s="239" t="s">
        <v>426</v>
      </c>
      <c r="G254" s="236"/>
      <c r="H254" s="240">
        <v>48.988</v>
      </c>
      <c r="I254" s="236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285</v>
      </c>
      <c r="AU254" s="245" t="s">
        <v>83</v>
      </c>
      <c r="AV254" s="13" t="s">
        <v>83</v>
      </c>
      <c r="AW254" s="13" t="s">
        <v>30</v>
      </c>
      <c r="AX254" s="13" t="s">
        <v>74</v>
      </c>
      <c r="AY254" s="245" t="s">
        <v>278</v>
      </c>
    </row>
    <row r="255" s="13" customFormat="1">
      <c r="A255" s="13"/>
      <c r="B255" s="235"/>
      <c r="C255" s="236"/>
      <c r="D255" s="237" t="s">
        <v>285</v>
      </c>
      <c r="E255" s="238" t="s">
        <v>1</v>
      </c>
      <c r="F255" s="239" t="s">
        <v>427</v>
      </c>
      <c r="G255" s="236"/>
      <c r="H255" s="240">
        <v>20.719999999999999</v>
      </c>
      <c r="I255" s="236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285</v>
      </c>
      <c r="AU255" s="245" t="s">
        <v>83</v>
      </c>
      <c r="AV255" s="13" t="s">
        <v>83</v>
      </c>
      <c r="AW255" s="13" t="s">
        <v>30</v>
      </c>
      <c r="AX255" s="13" t="s">
        <v>74</v>
      </c>
      <c r="AY255" s="245" t="s">
        <v>278</v>
      </c>
    </row>
    <row r="256" s="13" customFormat="1">
      <c r="A256" s="13"/>
      <c r="B256" s="235"/>
      <c r="C256" s="236"/>
      <c r="D256" s="237" t="s">
        <v>285</v>
      </c>
      <c r="E256" s="238" t="s">
        <v>1</v>
      </c>
      <c r="F256" s="239" t="s">
        <v>428</v>
      </c>
      <c r="G256" s="236"/>
      <c r="H256" s="240">
        <v>47.064</v>
      </c>
      <c r="I256" s="236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285</v>
      </c>
      <c r="AU256" s="245" t="s">
        <v>83</v>
      </c>
      <c r="AV256" s="13" t="s">
        <v>83</v>
      </c>
      <c r="AW256" s="13" t="s">
        <v>30</v>
      </c>
      <c r="AX256" s="13" t="s">
        <v>74</v>
      </c>
      <c r="AY256" s="245" t="s">
        <v>278</v>
      </c>
    </row>
    <row r="257" s="13" customFormat="1">
      <c r="A257" s="13"/>
      <c r="B257" s="235"/>
      <c r="C257" s="236"/>
      <c r="D257" s="237" t="s">
        <v>285</v>
      </c>
      <c r="E257" s="238" t="s">
        <v>1</v>
      </c>
      <c r="F257" s="239" t="s">
        <v>429</v>
      </c>
      <c r="G257" s="236"/>
      <c r="H257" s="240">
        <v>80.512</v>
      </c>
      <c r="I257" s="236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285</v>
      </c>
      <c r="AU257" s="245" t="s">
        <v>83</v>
      </c>
      <c r="AV257" s="13" t="s">
        <v>83</v>
      </c>
      <c r="AW257" s="13" t="s">
        <v>30</v>
      </c>
      <c r="AX257" s="13" t="s">
        <v>74</v>
      </c>
      <c r="AY257" s="245" t="s">
        <v>278</v>
      </c>
    </row>
    <row r="258" s="13" customFormat="1">
      <c r="A258" s="13"/>
      <c r="B258" s="235"/>
      <c r="C258" s="236"/>
      <c r="D258" s="237" t="s">
        <v>285</v>
      </c>
      <c r="E258" s="238" t="s">
        <v>1</v>
      </c>
      <c r="F258" s="239" t="s">
        <v>430</v>
      </c>
      <c r="G258" s="236"/>
      <c r="H258" s="240">
        <v>62.338000000000001</v>
      </c>
      <c r="I258" s="236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285</v>
      </c>
      <c r="AU258" s="245" t="s">
        <v>83</v>
      </c>
      <c r="AV258" s="13" t="s">
        <v>83</v>
      </c>
      <c r="AW258" s="13" t="s">
        <v>30</v>
      </c>
      <c r="AX258" s="13" t="s">
        <v>74</v>
      </c>
      <c r="AY258" s="245" t="s">
        <v>278</v>
      </c>
    </row>
    <row r="259" s="13" customFormat="1">
      <c r="A259" s="13"/>
      <c r="B259" s="235"/>
      <c r="C259" s="236"/>
      <c r="D259" s="237" t="s">
        <v>285</v>
      </c>
      <c r="E259" s="238" t="s">
        <v>1</v>
      </c>
      <c r="F259" s="239" t="s">
        <v>431</v>
      </c>
      <c r="G259" s="236"/>
      <c r="H259" s="240">
        <v>227.59399999999999</v>
      </c>
      <c r="I259" s="236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285</v>
      </c>
      <c r="AU259" s="245" t="s">
        <v>83</v>
      </c>
      <c r="AV259" s="13" t="s">
        <v>83</v>
      </c>
      <c r="AW259" s="13" t="s">
        <v>30</v>
      </c>
      <c r="AX259" s="13" t="s">
        <v>74</v>
      </c>
      <c r="AY259" s="245" t="s">
        <v>278</v>
      </c>
    </row>
    <row r="260" s="13" customFormat="1">
      <c r="A260" s="13"/>
      <c r="B260" s="235"/>
      <c r="C260" s="236"/>
      <c r="D260" s="237" t="s">
        <v>285</v>
      </c>
      <c r="E260" s="238" t="s">
        <v>1</v>
      </c>
      <c r="F260" s="239" t="s">
        <v>432</v>
      </c>
      <c r="G260" s="236"/>
      <c r="H260" s="240">
        <v>67.191999999999993</v>
      </c>
      <c r="I260" s="236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285</v>
      </c>
      <c r="AU260" s="245" t="s">
        <v>83</v>
      </c>
      <c r="AV260" s="13" t="s">
        <v>83</v>
      </c>
      <c r="AW260" s="13" t="s">
        <v>30</v>
      </c>
      <c r="AX260" s="13" t="s">
        <v>74</v>
      </c>
      <c r="AY260" s="245" t="s">
        <v>278</v>
      </c>
    </row>
    <row r="261" s="13" customFormat="1">
      <c r="A261" s="13"/>
      <c r="B261" s="235"/>
      <c r="C261" s="236"/>
      <c r="D261" s="237" t="s">
        <v>285</v>
      </c>
      <c r="E261" s="238" t="s">
        <v>1</v>
      </c>
      <c r="F261" s="239" t="s">
        <v>433</v>
      </c>
      <c r="G261" s="236"/>
      <c r="H261" s="240">
        <v>42.624000000000002</v>
      </c>
      <c r="I261" s="236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285</v>
      </c>
      <c r="AU261" s="245" t="s">
        <v>83</v>
      </c>
      <c r="AV261" s="13" t="s">
        <v>83</v>
      </c>
      <c r="AW261" s="13" t="s">
        <v>30</v>
      </c>
      <c r="AX261" s="13" t="s">
        <v>74</v>
      </c>
      <c r="AY261" s="245" t="s">
        <v>278</v>
      </c>
    </row>
    <row r="262" s="13" customFormat="1">
      <c r="A262" s="13"/>
      <c r="B262" s="235"/>
      <c r="C262" s="236"/>
      <c r="D262" s="237" t="s">
        <v>285</v>
      </c>
      <c r="E262" s="238" t="s">
        <v>1</v>
      </c>
      <c r="F262" s="239" t="s">
        <v>434</v>
      </c>
      <c r="G262" s="236"/>
      <c r="H262" s="240">
        <v>28.416</v>
      </c>
      <c r="I262" s="236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285</v>
      </c>
      <c r="AU262" s="245" t="s">
        <v>83</v>
      </c>
      <c r="AV262" s="13" t="s">
        <v>83</v>
      </c>
      <c r="AW262" s="13" t="s">
        <v>30</v>
      </c>
      <c r="AX262" s="13" t="s">
        <v>74</v>
      </c>
      <c r="AY262" s="245" t="s">
        <v>278</v>
      </c>
    </row>
    <row r="263" s="13" customFormat="1">
      <c r="A263" s="13"/>
      <c r="B263" s="235"/>
      <c r="C263" s="236"/>
      <c r="D263" s="237" t="s">
        <v>285</v>
      </c>
      <c r="E263" s="238" t="s">
        <v>1</v>
      </c>
      <c r="F263" s="239" t="s">
        <v>435</v>
      </c>
      <c r="G263" s="236"/>
      <c r="H263" s="240">
        <v>20.128</v>
      </c>
      <c r="I263" s="236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285</v>
      </c>
      <c r="AU263" s="245" t="s">
        <v>83</v>
      </c>
      <c r="AV263" s="13" t="s">
        <v>83</v>
      </c>
      <c r="AW263" s="13" t="s">
        <v>30</v>
      </c>
      <c r="AX263" s="13" t="s">
        <v>74</v>
      </c>
      <c r="AY263" s="245" t="s">
        <v>278</v>
      </c>
    </row>
    <row r="264" s="13" customFormat="1">
      <c r="A264" s="13"/>
      <c r="B264" s="235"/>
      <c r="C264" s="236"/>
      <c r="D264" s="237" t="s">
        <v>285</v>
      </c>
      <c r="E264" s="238" t="s">
        <v>1</v>
      </c>
      <c r="F264" s="239" t="s">
        <v>436</v>
      </c>
      <c r="G264" s="236"/>
      <c r="H264" s="240">
        <v>33.744</v>
      </c>
      <c r="I264" s="236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285</v>
      </c>
      <c r="AU264" s="245" t="s">
        <v>83</v>
      </c>
      <c r="AV264" s="13" t="s">
        <v>83</v>
      </c>
      <c r="AW264" s="13" t="s">
        <v>30</v>
      </c>
      <c r="AX264" s="13" t="s">
        <v>74</v>
      </c>
      <c r="AY264" s="245" t="s">
        <v>278</v>
      </c>
    </row>
    <row r="265" s="13" customFormat="1">
      <c r="A265" s="13"/>
      <c r="B265" s="235"/>
      <c r="C265" s="236"/>
      <c r="D265" s="237" t="s">
        <v>285</v>
      </c>
      <c r="E265" s="238" t="s">
        <v>1</v>
      </c>
      <c r="F265" s="239" t="s">
        <v>437</v>
      </c>
      <c r="G265" s="236"/>
      <c r="H265" s="240">
        <v>58.015999999999998</v>
      </c>
      <c r="I265" s="236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285</v>
      </c>
      <c r="AU265" s="245" t="s">
        <v>83</v>
      </c>
      <c r="AV265" s="13" t="s">
        <v>83</v>
      </c>
      <c r="AW265" s="13" t="s">
        <v>30</v>
      </c>
      <c r="AX265" s="13" t="s">
        <v>74</v>
      </c>
      <c r="AY265" s="245" t="s">
        <v>278</v>
      </c>
    </row>
    <row r="266" s="13" customFormat="1">
      <c r="A266" s="13"/>
      <c r="B266" s="235"/>
      <c r="C266" s="236"/>
      <c r="D266" s="237" t="s">
        <v>285</v>
      </c>
      <c r="E266" s="238" t="s">
        <v>1</v>
      </c>
      <c r="F266" s="239" t="s">
        <v>438</v>
      </c>
      <c r="G266" s="236"/>
      <c r="H266" s="240">
        <v>31.672000000000001</v>
      </c>
      <c r="I266" s="236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285</v>
      </c>
      <c r="AU266" s="245" t="s">
        <v>83</v>
      </c>
      <c r="AV266" s="13" t="s">
        <v>83</v>
      </c>
      <c r="AW266" s="13" t="s">
        <v>30</v>
      </c>
      <c r="AX266" s="13" t="s">
        <v>74</v>
      </c>
      <c r="AY266" s="245" t="s">
        <v>278</v>
      </c>
    </row>
    <row r="267" s="13" customFormat="1">
      <c r="A267" s="13"/>
      <c r="B267" s="235"/>
      <c r="C267" s="236"/>
      <c r="D267" s="237" t="s">
        <v>285</v>
      </c>
      <c r="E267" s="238" t="s">
        <v>1</v>
      </c>
      <c r="F267" s="239" t="s">
        <v>439</v>
      </c>
      <c r="G267" s="236"/>
      <c r="H267" s="240">
        <v>31.672000000000001</v>
      </c>
      <c r="I267" s="236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285</v>
      </c>
      <c r="AU267" s="245" t="s">
        <v>83</v>
      </c>
      <c r="AV267" s="13" t="s">
        <v>83</v>
      </c>
      <c r="AW267" s="13" t="s">
        <v>30</v>
      </c>
      <c r="AX267" s="13" t="s">
        <v>74</v>
      </c>
      <c r="AY267" s="245" t="s">
        <v>278</v>
      </c>
    </row>
    <row r="268" s="13" customFormat="1">
      <c r="A268" s="13"/>
      <c r="B268" s="235"/>
      <c r="C268" s="236"/>
      <c r="D268" s="237" t="s">
        <v>285</v>
      </c>
      <c r="E268" s="238" t="s">
        <v>1</v>
      </c>
      <c r="F268" s="239" t="s">
        <v>440</v>
      </c>
      <c r="G268" s="236"/>
      <c r="H268" s="240">
        <v>61.331000000000003</v>
      </c>
      <c r="I268" s="236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285</v>
      </c>
      <c r="AU268" s="245" t="s">
        <v>83</v>
      </c>
      <c r="AV268" s="13" t="s">
        <v>83</v>
      </c>
      <c r="AW268" s="13" t="s">
        <v>30</v>
      </c>
      <c r="AX268" s="13" t="s">
        <v>74</v>
      </c>
      <c r="AY268" s="245" t="s">
        <v>278</v>
      </c>
    </row>
    <row r="269" s="13" customFormat="1">
      <c r="A269" s="13"/>
      <c r="B269" s="235"/>
      <c r="C269" s="236"/>
      <c r="D269" s="237" t="s">
        <v>285</v>
      </c>
      <c r="E269" s="238" t="s">
        <v>1</v>
      </c>
      <c r="F269" s="239" t="s">
        <v>441</v>
      </c>
      <c r="G269" s="236"/>
      <c r="H269" s="240">
        <v>23.088000000000001</v>
      </c>
      <c r="I269" s="236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285</v>
      </c>
      <c r="AU269" s="245" t="s">
        <v>83</v>
      </c>
      <c r="AV269" s="13" t="s">
        <v>83</v>
      </c>
      <c r="AW269" s="13" t="s">
        <v>30</v>
      </c>
      <c r="AX269" s="13" t="s">
        <v>74</v>
      </c>
      <c r="AY269" s="245" t="s">
        <v>278</v>
      </c>
    </row>
    <row r="270" s="13" customFormat="1">
      <c r="A270" s="13"/>
      <c r="B270" s="235"/>
      <c r="C270" s="236"/>
      <c r="D270" s="237" t="s">
        <v>285</v>
      </c>
      <c r="E270" s="238" t="s">
        <v>1</v>
      </c>
      <c r="F270" s="239" t="s">
        <v>442</v>
      </c>
      <c r="G270" s="236"/>
      <c r="H270" s="240">
        <v>14.326000000000001</v>
      </c>
      <c r="I270" s="236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285</v>
      </c>
      <c r="AU270" s="245" t="s">
        <v>83</v>
      </c>
      <c r="AV270" s="13" t="s">
        <v>83</v>
      </c>
      <c r="AW270" s="13" t="s">
        <v>30</v>
      </c>
      <c r="AX270" s="13" t="s">
        <v>74</v>
      </c>
      <c r="AY270" s="245" t="s">
        <v>278</v>
      </c>
    </row>
    <row r="271" s="13" customFormat="1">
      <c r="A271" s="13"/>
      <c r="B271" s="235"/>
      <c r="C271" s="236"/>
      <c r="D271" s="237" t="s">
        <v>285</v>
      </c>
      <c r="E271" s="238" t="s">
        <v>1</v>
      </c>
      <c r="F271" s="239" t="s">
        <v>443</v>
      </c>
      <c r="G271" s="236"/>
      <c r="H271" s="240">
        <v>15.57</v>
      </c>
      <c r="I271" s="236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285</v>
      </c>
      <c r="AU271" s="245" t="s">
        <v>83</v>
      </c>
      <c r="AV271" s="13" t="s">
        <v>83</v>
      </c>
      <c r="AW271" s="13" t="s">
        <v>30</v>
      </c>
      <c r="AX271" s="13" t="s">
        <v>74</v>
      </c>
      <c r="AY271" s="245" t="s">
        <v>278</v>
      </c>
    </row>
    <row r="272" s="13" customFormat="1">
      <c r="A272" s="13"/>
      <c r="B272" s="235"/>
      <c r="C272" s="236"/>
      <c r="D272" s="237" t="s">
        <v>285</v>
      </c>
      <c r="E272" s="238" t="s">
        <v>1</v>
      </c>
      <c r="F272" s="239" t="s">
        <v>444</v>
      </c>
      <c r="G272" s="236"/>
      <c r="H272" s="240">
        <v>18.552</v>
      </c>
      <c r="I272" s="236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285</v>
      </c>
      <c r="AU272" s="245" t="s">
        <v>83</v>
      </c>
      <c r="AV272" s="13" t="s">
        <v>83</v>
      </c>
      <c r="AW272" s="13" t="s">
        <v>30</v>
      </c>
      <c r="AX272" s="13" t="s">
        <v>74</v>
      </c>
      <c r="AY272" s="245" t="s">
        <v>278</v>
      </c>
    </row>
    <row r="273" s="13" customFormat="1">
      <c r="A273" s="13"/>
      <c r="B273" s="235"/>
      <c r="C273" s="236"/>
      <c r="D273" s="237" t="s">
        <v>285</v>
      </c>
      <c r="E273" s="238" t="s">
        <v>1</v>
      </c>
      <c r="F273" s="239" t="s">
        <v>445</v>
      </c>
      <c r="G273" s="236"/>
      <c r="H273" s="240">
        <v>24.271999999999998</v>
      </c>
      <c r="I273" s="236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285</v>
      </c>
      <c r="AU273" s="245" t="s">
        <v>83</v>
      </c>
      <c r="AV273" s="13" t="s">
        <v>83</v>
      </c>
      <c r="AW273" s="13" t="s">
        <v>30</v>
      </c>
      <c r="AX273" s="13" t="s">
        <v>74</v>
      </c>
      <c r="AY273" s="245" t="s">
        <v>278</v>
      </c>
    </row>
    <row r="274" s="13" customFormat="1">
      <c r="A274" s="13"/>
      <c r="B274" s="235"/>
      <c r="C274" s="236"/>
      <c r="D274" s="237" t="s">
        <v>285</v>
      </c>
      <c r="E274" s="238" t="s">
        <v>1</v>
      </c>
      <c r="F274" s="239" t="s">
        <v>446</v>
      </c>
      <c r="G274" s="236"/>
      <c r="H274" s="240">
        <v>35.520000000000003</v>
      </c>
      <c r="I274" s="236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285</v>
      </c>
      <c r="AU274" s="245" t="s">
        <v>83</v>
      </c>
      <c r="AV274" s="13" t="s">
        <v>83</v>
      </c>
      <c r="AW274" s="13" t="s">
        <v>30</v>
      </c>
      <c r="AX274" s="13" t="s">
        <v>74</v>
      </c>
      <c r="AY274" s="245" t="s">
        <v>278</v>
      </c>
    </row>
    <row r="275" s="13" customFormat="1">
      <c r="A275" s="13"/>
      <c r="B275" s="235"/>
      <c r="C275" s="236"/>
      <c r="D275" s="237" t="s">
        <v>285</v>
      </c>
      <c r="E275" s="238" t="s">
        <v>1</v>
      </c>
      <c r="F275" s="239" t="s">
        <v>447</v>
      </c>
      <c r="G275" s="236"/>
      <c r="H275" s="240">
        <v>46.768000000000001</v>
      </c>
      <c r="I275" s="236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285</v>
      </c>
      <c r="AU275" s="245" t="s">
        <v>83</v>
      </c>
      <c r="AV275" s="13" t="s">
        <v>83</v>
      </c>
      <c r="AW275" s="13" t="s">
        <v>30</v>
      </c>
      <c r="AX275" s="13" t="s">
        <v>74</v>
      </c>
      <c r="AY275" s="245" t="s">
        <v>278</v>
      </c>
    </row>
    <row r="276" s="13" customFormat="1">
      <c r="A276" s="13"/>
      <c r="B276" s="235"/>
      <c r="C276" s="236"/>
      <c r="D276" s="237" t="s">
        <v>285</v>
      </c>
      <c r="E276" s="238" t="s">
        <v>1</v>
      </c>
      <c r="F276" s="239" t="s">
        <v>448</v>
      </c>
      <c r="G276" s="236"/>
      <c r="H276" s="240">
        <v>59.792000000000002</v>
      </c>
      <c r="I276" s="236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285</v>
      </c>
      <c r="AU276" s="245" t="s">
        <v>83</v>
      </c>
      <c r="AV276" s="13" t="s">
        <v>83</v>
      </c>
      <c r="AW276" s="13" t="s">
        <v>30</v>
      </c>
      <c r="AX276" s="13" t="s">
        <v>74</v>
      </c>
      <c r="AY276" s="245" t="s">
        <v>278</v>
      </c>
    </row>
    <row r="277" s="13" customFormat="1">
      <c r="A277" s="13"/>
      <c r="B277" s="235"/>
      <c r="C277" s="236"/>
      <c r="D277" s="237" t="s">
        <v>285</v>
      </c>
      <c r="E277" s="238" t="s">
        <v>1</v>
      </c>
      <c r="F277" s="239" t="s">
        <v>449</v>
      </c>
      <c r="G277" s="236"/>
      <c r="H277" s="240">
        <v>62.456000000000003</v>
      </c>
      <c r="I277" s="236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285</v>
      </c>
      <c r="AU277" s="245" t="s">
        <v>83</v>
      </c>
      <c r="AV277" s="13" t="s">
        <v>83</v>
      </c>
      <c r="AW277" s="13" t="s">
        <v>30</v>
      </c>
      <c r="AX277" s="13" t="s">
        <v>74</v>
      </c>
      <c r="AY277" s="245" t="s">
        <v>278</v>
      </c>
    </row>
    <row r="278" s="13" customFormat="1">
      <c r="A278" s="13"/>
      <c r="B278" s="235"/>
      <c r="C278" s="236"/>
      <c r="D278" s="237" t="s">
        <v>285</v>
      </c>
      <c r="E278" s="238" t="s">
        <v>1</v>
      </c>
      <c r="F278" s="239" t="s">
        <v>450</v>
      </c>
      <c r="G278" s="236"/>
      <c r="H278" s="240">
        <v>75.183999999999998</v>
      </c>
      <c r="I278" s="236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285</v>
      </c>
      <c r="AU278" s="245" t="s">
        <v>83</v>
      </c>
      <c r="AV278" s="13" t="s">
        <v>83</v>
      </c>
      <c r="AW278" s="13" t="s">
        <v>30</v>
      </c>
      <c r="AX278" s="13" t="s">
        <v>74</v>
      </c>
      <c r="AY278" s="245" t="s">
        <v>278</v>
      </c>
    </row>
    <row r="279" s="13" customFormat="1">
      <c r="A279" s="13"/>
      <c r="B279" s="235"/>
      <c r="C279" s="236"/>
      <c r="D279" s="237" t="s">
        <v>285</v>
      </c>
      <c r="E279" s="238" t="s">
        <v>1</v>
      </c>
      <c r="F279" s="239" t="s">
        <v>451</v>
      </c>
      <c r="G279" s="236"/>
      <c r="H279" s="240">
        <v>49.845999999999997</v>
      </c>
      <c r="I279" s="236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285</v>
      </c>
      <c r="AU279" s="245" t="s">
        <v>83</v>
      </c>
      <c r="AV279" s="13" t="s">
        <v>83</v>
      </c>
      <c r="AW279" s="13" t="s">
        <v>30</v>
      </c>
      <c r="AX279" s="13" t="s">
        <v>74</v>
      </c>
      <c r="AY279" s="245" t="s">
        <v>278</v>
      </c>
    </row>
    <row r="280" s="13" customFormat="1">
      <c r="A280" s="13"/>
      <c r="B280" s="235"/>
      <c r="C280" s="236"/>
      <c r="D280" s="237" t="s">
        <v>285</v>
      </c>
      <c r="E280" s="238" t="s">
        <v>1</v>
      </c>
      <c r="F280" s="239" t="s">
        <v>452</v>
      </c>
      <c r="G280" s="236"/>
      <c r="H280" s="240">
        <v>34.335999999999999</v>
      </c>
      <c r="I280" s="236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285</v>
      </c>
      <c r="AU280" s="245" t="s">
        <v>83</v>
      </c>
      <c r="AV280" s="13" t="s">
        <v>83</v>
      </c>
      <c r="AW280" s="13" t="s">
        <v>30</v>
      </c>
      <c r="AX280" s="13" t="s">
        <v>74</v>
      </c>
      <c r="AY280" s="245" t="s">
        <v>278</v>
      </c>
    </row>
    <row r="281" s="13" customFormat="1">
      <c r="A281" s="13"/>
      <c r="B281" s="235"/>
      <c r="C281" s="236"/>
      <c r="D281" s="237" t="s">
        <v>285</v>
      </c>
      <c r="E281" s="238" t="s">
        <v>1</v>
      </c>
      <c r="F281" s="239" t="s">
        <v>453</v>
      </c>
      <c r="G281" s="236"/>
      <c r="H281" s="240">
        <v>150.368</v>
      </c>
      <c r="I281" s="236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285</v>
      </c>
      <c r="AU281" s="245" t="s">
        <v>83</v>
      </c>
      <c r="AV281" s="13" t="s">
        <v>83</v>
      </c>
      <c r="AW281" s="13" t="s">
        <v>30</v>
      </c>
      <c r="AX281" s="13" t="s">
        <v>74</v>
      </c>
      <c r="AY281" s="245" t="s">
        <v>278</v>
      </c>
    </row>
    <row r="282" s="13" customFormat="1">
      <c r="A282" s="13"/>
      <c r="B282" s="235"/>
      <c r="C282" s="236"/>
      <c r="D282" s="237" t="s">
        <v>285</v>
      </c>
      <c r="E282" s="238" t="s">
        <v>1</v>
      </c>
      <c r="F282" s="239" t="s">
        <v>454</v>
      </c>
      <c r="G282" s="236"/>
      <c r="H282" s="240">
        <v>65.001999999999995</v>
      </c>
      <c r="I282" s="236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285</v>
      </c>
      <c r="AU282" s="245" t="s">
        <v>83</v>
      </c>
      <c r="AV282" s="13" t="s">
        <v>83</v>
      </c>
      <c r="AW282" s="13" t="s">
        <v>30</v>
      </c>
      <c r="AX282" s="13" t="s">
        <v>74</v>
      </c>
      <c r="AY282" s="245" t="s">
        <v>278</v>
      </c>
    </row>
    <row r="283" s="13" customFormat="1">
      <c r="A283" s="13"/>
      <c r="B283" s="235"/>
      <c r="C283" s="236"/>
      <c r="D283" s="237" t="s">
        <v>285</v>
      </c>
      <c r="E283" s="238" t="s">
        <v>1</v>
      </c>
      <c r="F283" s="239" t="s">
        <v>455</v>
      </c>
      <c r="G283" s="236"/>
      <c r="H283" s="240">
        <v>42.920000000000002</v>
      </c>
      <c r="I283" s="236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285</v>
      </c>
      <c r="AU283" s="245" t="s">
        <v>83</v>
      </c>
      <c r="AV283" s="13" t="s">
        <v>83</v>
      </c>
      <c r="AW283" s="13" t="s">
        <v>30</v>
      </c>
      <c r="AX283" s="13" t="s">
        <v>74</v>
      </c>
      <c r="AY283" s="245" t="s">
        <v>278</v>
      </c>
    </row>
    <row r="284" s="13" customFormat="1">
      <c r="A284" s="13"/>
      <c r="B284" s="235"/>
      <c r="C284" s="236"/>
      <c r="D284" s="237" t="s">
        <v>285</v>
      </c>
      <c r="E284" s="238" t="s">
        <v>1</v>
      </c>
      <c r="F284" s="239" t="s">
        <v>456</v>
      </c>
      <c r="G284" s="236"/>
      <c r="H284" s="240">
        <v>39.960000000000001</v>
      </c>
      <c r="I284" s="236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5" t="s">
        <v>285</v>
      </c>
      <c r="AU284" s="245" t="s">
        <v>83</v>
      </c>
      <c r="AV284" s="13" t="s">
        <v>83</v>
      </c>
      <c r="AW284" s="13" t="s">
        <v>30</v>
      </c>
      <c r="AX284" s="13" t="s">
        <v>74</v>
      </c>
      <c r="AY284" s="245" t="s">
        <v>278</v>
      </c>
    </row>
    <row r="285" s="13" customFormat="1">
      <c r="A285" s="13"/>
      <c r="B285" s="235"/>
      <c r="C285" s="236"/>
      <c r="D285" s="237" t="s">
        <v>285</v>
      </c>
      <c r="E285" s="238" t="s">
        <v>1</v>
      </c>
      <c r="F285" s="239" t="s">
        <v>457</v>
      </c>
      <c r="G285" s="236"/>
      <c r="H285" s="240">
        <v>52.984000000000002</v>
      </c>
      <c r="I285" s="236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285</v>
      </c>
      <c r="AU285" s="245" t="s">
        <v>83</v>
      </c>
      <c r="AV285" s="13" t="s">
        <v>83</v>
      </c>
      <c r="AW285" s="13" t="s">
        <v>30</v>
      </c>
      <c r="AX285" s="13" t="s">
        <v>74</v>
      </c>
      <c r="AY285" s="245" t="s">
        <v>278</v>
      </c>
    </row>
    <row r="286" s="13" customFormat="1">
      <c r="A286" s="13"/>
      <c r="B286" s="235"/>
      <c r="C286" s="236"/>
      <c r="D286" s="237" t="s">
        <v>285</v>
      </c>
      <c r="E286" s="238" t="s">
        <v>1</v>
      </c>
      <c r="F286" s="239" t="s">
        <v>458</v>
      </c>
      <c r="G286" s="236"/>
      <c r="H286" s="240">
        <v>26.344000000000001</v>
      </c>
      <c r="I286" s="236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285</v>
      </c>
      <c r="AU286" s="245" t="s">
        <v>83</v>
      </c>
      <c r="AV286" s="13" t="s">
        <v>83</v>
      </c>
      <c r="AW286" s="13" t="s">
        <v>30</v>
      </c>
      <c r="AX286" s="13" t="s">
        <v>74</v>
      </c>
      <c r="AY286" s="245" t="s">
        <v>278</v>
      </c>
    </row>
    <row r="287" s="13" customFormat="1">
      <c r="A287" s="13"/>
      <c r="B287" s="235"/>
      <c r="C287" s="236"/>
      <c r="D287" s="237" t="s">
        <v>285</v>
      </c>
      <c r="E287" s="238" t="s">
        <v>1</v>
      </c>
      <c r="F287" s="239" t="s">
        <v>459</v>
      </c>
      <c r="G287" s="236"/>
      <c r="H287" s="240">
        <v>64.528000000000006</v>
      </c>
      <c r="I287" s="236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285</v>
      </c>
      <c r="AU287" s="245" t="s">
        <v>83</v>
      </c>
      <c r="AV287" s="13" t="s">
        <v>83</v>
      </c>
      <c r="AW287" s="13" t="s">
        <v>30</v>
      </c>
      <c r="AX287" s="13" t="s">
        <v>74</v>
      </c>
      <c r="AY287" s="245" t="s">
        <v>278</v>
      </c>
    </row>
    <row r="288" s="13" customFormat="1">
      <c r="A288" s="13"/>
      <c r="B288" s="235"/>
      <c r="C288" s="236"/>
      <c r="D288" s="237" t="s">
        <v>285</v>
      </c>
      <c r="E288" s="238" t="s">
        <v>1</v>
      </c>
      <c r="F288" s="239" t="s">
        <v>460</v>
      </c>
      <c r="G288" s="236"/>
      <c r="H288" s="240">
        <v>52.095999999999997</v>
      </c>
      <c r="I288" s="236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285</v>
      </c>
      <c r="AU288" s="245" t="s">
        <v>83</v>
      </c>
      <c r="AV288" s="13" t="s">
        <v>83</v>
      </c>
      <c r="AW288" s="13" t="s">
        <v>30</v>
      </c>
      <c r="AX288" s="13" t="s">
        <v>74</v>
      </c>
      <c r="AY288" s="245" t="s">
        <v>278</v>
      </c>
    </row>
    <row r="289" s="13" customFormat="1">
      <c r="A289" s="13"/>
      <c r="B289" s="235"/>
      <c r="C289" s="236"/>
      <c r="D289" s="237" t="s">
        <v>285</v>
      </c>
      <c r="E289" s="238" t="s">
        <v>1</v>
      </c>
      <c r="F289" s="239" t="s">
        <v>461</v>
      </c>
      <c r="G289" s="236"/>
      <c r="H289" s="240">
        <v>59.378</v>
      </c>
      <c r="I289" s="236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5" t="s">
        <v>285</v>
      </c>
      <c r="AU289" s="245" t="s">
        <v>83</v>
      </c>
      <c r="AV289" s="13" t="s">
        <v>83</v>
      </c>
      <c r="AW289" s="13" t="s">
        <v>30</v>
      </c>
      <c r="AX289" s="13" t="s">
        <v>74</v>
      </c>
      <c r="AY289" s="245" t="s">
        <v>278</v>
      </c>
    </row>
    <row r="290" s="15" customFormat="1">
      <c r="A290" s="15"/>
      <c r="B290" s="256"/>
      <c r="C290" s="257"/>
      <c r="D290" s="237" t="s">
        <v>285</v>
      </c>
      <c r="E290" s="258" t="s">
        <v>1</v>
      </c>
      <c r="F290" s="259" t="s">
        <v>462</v>
      </c>
      <c r="G290" s="257"/>
      <c r="H290" s="260">
        <v>2140.5169999999998</v>
      </c>
      <c r="I290" s="257"/>
      <c r="J290" s="257"/>
      <c r="K290" s="257"/>
      <c r="L290" s="261"/>
      <c r="M290" s="262"/>
      <c r="N290" s="263"/>
      <c r="O290" s="263"/>
      <c r="P290" s="263"/>
      <c r="Q290" s="263"/>
      <c r="R290" s="263"/>
      <c r="S290" s="263"/>
      <c r="T290" s="264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5" t="s">
        <v>285</v>
      </c>
      <c r="AU290" s="265" t="s">
        <v>83</v>
      </c>
      <c r="AV290" s="15" t="s">
        <v>91</v>
      </c>
      <c r="AW290" s="15" t="s">
        <v>30</v>
      </c>
      <c r="AX290" s="15" t="s">
        <v>74</v>
      </c>
      <c r="AY290" s="265" t="s">
        <v>278</v>
      </c>
    </row>
    <row r="291" s="13" customFormat="1">
      <c r="A291" s="13"/>
      <c r="B291" s="235"/>
      <c r="C291" s="236"/>
      <c r="D291" s="237" t="s">
        <v>285</v>
      </c>
      <c r="E291" s="238" t="s">
        <v>1</v>
      </c>
      <c r="F291" s="239" t="s">
        <v>463</v>
      </c>
      <c r="G291" s="236"/>
      <c r="H291" s="240">
        <v>70.920000000000002</v>
      </c>
      <c r="I291" s="236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5" t="s">
        <v>285</v>
      </c>
      <c r="AU291" s="245" t="s">
        <v>83</v>
      </c>
      <c r="AV291" s="13" t="s">
        <v>83</v>
      </c>
      <c r="AW291" s="13" t="s">
        <v>30</v>
      </c>
      <c r="AX291" s="13" t="s">
        <v>74</v>
      </c>
      <c r="AY291" s="245" t="s">
        <v>278</v>
      </c>
    </row>
    <row r="292" s="13" customFormat="1">
      <c r="A292" s="13"/>
      <c r="B292" s="235"/>
      <c r="C292" s="236"/>
      <c r="D292" s="237" t="s">
        <v>285</v>
      </c>
      <c r="E292" s="238" t="s">
        <v>1</v>
      </c>
      <c r="F292" s="239" t="s">
        <v>464</v>
      </c>
      <c r="G292" s="236"/>
      <c r="H292" s="240">
        <v>30.239999999999998</v>
      </c>
      <c r="I292" s="236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285</v>
      </c>
      <c r="AU292" s="245" t="s">
        <v>83</v>
      </c>
      <c r="AV292" s="13" t="s">
        <v>83</v>
      </c>
      <c r="AW292" s="13" t="s">
        <v>30</v>
      </c>
      <c r="AX292" s="13" t="s">
        <v>74</v>
      </c>
      <c r="AY292" s="245" t="s">
        <v>278</v>
      </c>
    </row>
    <row r="293" s="13" customFormat="1">
      <c r="A293" s="13"/>
      <c r="B293" s="235"/>
      <c r="C293" s="236"/>
      <c r="D293" s="237" t="s">
        <v>285</v>
      </c>
      <c r="E293" s="238" t="s">
        <v>1</v>
      </c>
      <c r="F293" s="239" t="s">
        <v>465</v>
      </c>
      <c r="G293" s="236"/>
      <c r="H293" s="240">
        <v>50.039999999999999</v>
      </c>
      <c r="I293" s="236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285</v>
      </c>
      <c r="AU293" s="245" t="s">
        <v>83</v>
      </c>
      <c r="AV293" s="13" t="s">
        <v>83</v>
      </c>
      <c r="AW293" s="13" t="s">
        <v>30</v>
      </c>
      <c r="AX293" s="13" t="s">
        <v>74</v>
      </c>
      <c r="AY293" s="245" t="s">
        <v>278</v>
      </c>
    </row>
    <row r="294" s="13" customFormat="1">
      <c r="A294" s="13"/>
      <c r="B294" s="235"/>
      <c r="C294" s="236"/>
      <c r="D294" s="237" t="s">
        <v>285</v>
      </c>
      <c r="E294" s="238" t="s">
        <v>1</v>
      </c>
      <c r="F294" s="239" t="s">
        <v>466</v>
      </c>
      <c r="G294" s="236"/>
      <c r="H294" s="240">
        <v>42.984000000000002</v>
      </c>
      <c r="I294" s="236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285</v>
      </c>
      <c r="AU294" s="245" t="s">
        <v>83</v>
      </c>
      <c r="AV294" s="13" t="s">
        <v>83</v>
      </c>
      <c r="AW294" s="13" t="s">
        <v>30</v>
      </c>
      <c r="AX294" s="13" t="s">
        <v>74</v>
      </c>
      <c r="AY294" s="245" t="s">
        <v>278</v>
      </c>
    </row>
    <row r="295" s="13" customFormat="1">
      <c r="A295" s="13"/>
      <c r="B295" s="235"/>
      <c r="C295" s="236"/>
      <c r="D295" s="237" t="s">
        <v>285</v>
      </c>
      <c r="E295" s="238" t="s">
        <v>1</v>
      </c>
      <c r="F295" s="239" t="s">
        <v>467</v>
      </c>
      <c r="G295" s="236"/>
      <c r="H295" s="240">
        <v>63.216000000000001</v>
      </c>
      <c r="I295" s="236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285</v>
      </c>
      <c r="AU295" s="245" t="s">
        <v>83</v>
      </c>
      <c r="AV295" s="13" t="s">
        <v>83</v>
      </c>
      <c r="AW295" s="13" t="s">
        <v>30</v>
      </c>
      <c r="AX295" s="13" t="s">
        <v>74</v>
      </c>
      <c r="AY295" s="245" t="s">
        <v>278</v>
      </c>
    </row>
    <row r="296" s="13" customFormat="1">
      <c r="A296" s="13"/>
      <c r="B296" s="235"/>
      <c r="C296" s="236"/>
      <c r="D296" s="237" t="s">
        <v>285</v>
      </c>
      <c r="E296" s="238" t="s">
        <v>1</v>
      </c>
      <c r="F296" s="239" t="s">
        <v>468</v>
      </c>
      <c r="G296" s="236"/>
      <c r="H296" s="240">
        <v>120.024</v>
      </c>
      <c r="I296" s="236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285</v>
      </c>
      <c r="AU296" s="245" t="s">
        <v>83</v>
      </c>
      <c r="AV296" s="13" t="s">
        <v>83</v>
      </c>
      <c r="AW296" s="13" t="s">
        <v>30</v>
      </c>
      <c r="AX296" s="13" t="s">
        <v>74</v>
      </c>
      <c r="AY296" s="245" t="s">
        <v>278</v>
      </c>
    </row>
    <row r="297" s="13" customFormat="1">
      <c r="A297" s="13"/>
      <c r="B297" s="235"/>
      <c r="C297" s="236"/>
      <c r="D297" s="237" t="s">
        <v>285</v>
      </c>
      <c r="E297" s="238" t="s">
        <v>1</v>
      </c>
      <c r="F297" s="239" t="s">
        <v>469</v>
      </c>
      <c r="G297" s="236"/>
      <c r="H297" s="240">
        <v>24.84</v>
      </c>
      <c r="I297" s="236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285</v>
      </c>
      <c r="AU297" s="245" t="s">
        <v>83</v>
      </c>
      <c r="AV297" s="13" t="s">
        <v>83</v>
      </c>
      <c r="AW297" s="13" t="s">
        <v>30</v>
      </c>
      <c r="AX297" s="13" t="s">
        <v>74</v>
      </c>
      <c r="AY297" s="245" t="s">
        <v>278</v>
      </c>
    </row>
    <row r="298" s="13" customFormat="1">
      <c r="A298" s="13"/>
      <c r="B298" s="235"/>
      <c r="C298" s="236"/>
      <c r="D298" s="237" t="s">
        <v>285</v>
      </c>
      <c r="E298" s="238" t="s">
        <v>1</v>
      </c>
      <c r="F298" s="239" t="s">
        <v>470</v>
      </c>
      <c r="G298" s="236"/>
      <c r="H298" s="240">
        <v>16.559999999999999</v>
      </c>
      <c r="I298" s="236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285</v>
      </c>
      <c r="AU298" s="245" t="s">
        <v>83</v>
      </c>
      <c r="AV298" s="13" t="s">
        <v>83</v>
      </c>
      <c r="AW298" s="13" t="s">
        <v>30</v>
      </c>
      <c r="AX298" s="13" t="s">
        <v>74</v>
      </c>
      <c r="AY298" s="245" t="s">
        <v>278</v>
      </c>
    </row>
    <row r="299" s="13" customFormat="1">
      <c r="A299" s="13"/>
      <c r="B299" s="235"/>
      <c r="C299" s="236"/>
      <c r="D299" s="237" t="s">
        <v>285</v>
      </c>
      <c r="E299" s="238" t="s">
        <v>1</v>
      </c>
      <c r="F299" s="239" t="s">
        <v>471</v>
      </c>
      <c r="G299" s="236"/>
      <c r="H299" s="240">
        <v>24.84</v>
      </c>
      <c r="I299" s="236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285</v>
      </c>
      <c r="AU299" s="245" t="s">
        <v>83</v>
      </c>
      <c r="AV299" s="13" t="s">
        <v>83</v>
      </c>
      <c r="AW299" s="13" t="s">
        <v>30</v>
      </c>
      <c r="AX299" s="13" t="s">
        <v>74</v>
      </c>
      <c r="AY299" s="245" t="s">
        <v>278</v>
      </c>
    </row>
    <row r="300" s="13" customFormat="1">
      <c r="A300" s="13"/>
      <c r="B300" s="235"/>
      <c r="C300" s="236"/>
      <c r="D300" s="237" t="s">
        <v>285</v>
      </c>
      <c r="E300" s="238" t="s">
        <v>1</v>
      </c>
      <c r="F300" s="239" t="s">
        <v>472</v>
      </c>
      <c r="G300" s="236"/>
      <c r="H300" s="240">
        <v>23.760000000000002</v>
      </c>
      <c r="I300" s="236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285</v>
      </c>
      <c r="AU300" s="245" t="s">
        <v>83</v>
      </c>
      <c r="AV300" s="13" t="s">
        <v>83</v>
      </c>
      <c r="AW300" s="13" t="s">
        <v>30</v>
      </c>
      <c r="AX300" s="13" t="s">
        <v>74</v>
      </c>
      <c r="AY300" s="245" t="s">
        <v>278</v>
      </c>
    </row>
    <row r="301" s="13" customFormat="1">
      <c r="A301" s="13"/>
      <c r="B301" s="235"/>
      <c r="C301" s="236"/>
      <c r="D301" s="237" t="s">
        <v>285</v>
      </c>
      <c r="E301" s="238" t="s">
        <v>1</v>
      </c>
      <c r="F301" s="239" t="s">
        <v>473</v>
      </c>
      <c r="G301" s="236"/>
      <c r="H301" s="240">
        <v>23.039999999999999</v>
      </c>
      <c r="I301" s="236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285</v>
      </c>
      <c r="AU301" s="245" t="s">
        <v>83</v>
      </c>
      <c r="AV301" s="13" t="s">
        <v>83</v>
      </c>
      <c r="AW301" s="13" t="s">
        <v>30</v>
      </c>
      <c r="AX301" s="13" t="s">
        <v>74</v>
      </c>
      <c r="AY301" s="245" t="s">
        <v>278</v>
      </c>
    </row>
    <row r="302" s="13" customFormat="1">
      <c r="A302" s="13"/>
      <c r="B302" s="235"/>
      <c r="C302" s="236"/>
      <c r="D302" s="237" t="s">
        <v>285</v>
      </c>
      <c r="E302" s="238" t="s">
        <v>1</v>
      </c>
      <c r="F302" s="239" t="s">
        <v>474</v>
      </c>
      <c r="G302" s="236"/>
      <c r="H302" s="240">
        <v>16.559999999999999</v>
      </c>
      <c r="I302" s="236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285</v>
      </c>
      <c r="AU302" s="245" t="s">
        <v>83</v>
      </c>
      <c r="AV302" s="13" t="s">
        <v>83</v>
      </c>
      <c r="AW302" s="13" t="s">
        <v>30</v>
      </c>
      <c r="AX302" s="13" t="s">
        <v>74</v>
      </c>
      <c r="AY302" s="245" t="s">
        <v>278</v>
      </c>
    </row>
    <row r="303" s="13" customFormat="1">
      <c r="A303" s="13"/>
      <c r="B303" s="235"/>
      <c r="C303" s="236"/>
      <c r="D303" s="237" t="s">
        <v>285</v>
      </c>
      <c r="E303" s="238" t="s">
        <v>1</v>
      </c>
      <c r="F303" s="239" t="s">
        <v>475</v>
      </c>
      <c r="G303" s="236"/>
      <c r="H303" s="240">
        <v>47.520000000000003</v>
      </c>
      <c r="I303" s="236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285</v>
      </c>
      <c r="AU303" s="245" t="s">
        <v>83</v>
      </c>
      <c r="AV303" s="13" t="s">
        <v>83</v>
      </c>
      <c r="AW303" s="13" t="s">
        <v>30</v>
      </c>
      <c r="AX303" s="13" t="s">
        <v>74</v>
      </c>
      <c r="AY303" s="245" t="s">
        <v>278</v>
      </c>
    </row>
    <row r="304" s="13" customFormat="1">
      <c r="A304" s="13"/>
      <c r="B304" s="235"/>
      <c r="C304" s="236"/>
      <c r="D304" s="237" t="s">
        <v>285</v>
      </c>
      <c r="E304" s="238" t="s">
        <v>1</v>
      </c>
      <c r="F304" s="239" t="s">
        <v>476</v>
      </c>
      <c r="G304" s="236"/>
      <c r="H304" s="240">
        <v>20.879999999999999</v>
      </c>
      <c r="I304" s="236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285</v>
      </c>
      <c r="AU304" s="245" t="s">
        <v>83</v>
      </c>
      <c r="AV304" s="13" t="s">
        <v>83</v>
      </c>
      <c r="AW304" s="13" t="s">
        <v>30</v>
      </c>
      <c r="AX304" s="13" t="s">
        <v>74</v>
      </c>
      <c r="AY304" s="245" t="s">
        <v>278</v>
      </c>
    </row>
    <row r="305" s="13" customFormat="1">
      <c r="A305" s="13"/>
      <c r="B305" s="235"/>
      <c r="C305" s="236"/>
      <c r="D305" s="237" t="s">
        <v>285</v>
      </c>
      <c r="E305" s="238" t="s">
        <v>1</v>
      </c>
      <c r="F305" s="239" t="s">
        <v>477</v>
      </c>
      <c r="G305" s="236"/>
      <c r="H305" s="240">
        <v>134.334</v>
      </c>
      <c r="I305" s="236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5" t="s">
        <v>285</v>
      </c>
      <c r="AU305" s="245" t="s">
        <v>83</v>
      </c>
      <c r="AV305" s="13" t="s">
        <v>83</v>
      </c>
      <c r="AW305" s="13" t="s">
        <v>30</v>
      </c>
      <c r="AX305" s="13" t="s">
        <v>74</v>
      </c>
      <c r="AY305" s="245" t="s">
        <v>278</v>
      </c>
    </row>
    <row r="306" s="13" customFormat="1">
      <c r="A306" s="13"/>
      <c r="B306" s="235"/>
      <c r="C306" s="236"/>
      <c r="D306" s="237" t="s">
        <v>285</v>
      </c>
      <c r="E306" s="238" t="s">
        <v>1</v>
      </c>
      <c r="F306" s="239" t="s">
        <v>478</v>
      </c>
      <c r="G306" s="236"/>
      <c r="H306" s="240">
        <v>29.879999999999999</v>
      </c>
      <c r="I306" s="236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285</v>
      </c>
      <c r="AU306" s="245" t="s">
        <v>83</v>
      </c>
      <c r="AV306" s="13" t="s">
        <v>83</v>
      </c>
      <c r="AW306" s="13" t="s">
        <v>30</v>
      </c>
      <c r="AX306" s="13" t="s">
        <v>74</v>
      </c>
      <c r="AY306" s="245" t="s">
        <v>278</v>
      </c>
    </row>
    <row r="307" s="13" customFormat="1">
      <c r="A307" s="13"/>
      <c r="B307" s="235"/>
      <c r="C307" s="236"/>
      <c r="D307" s="237" t="s">
        <v>285</v>
      </c>
      <c r="E307" s="238" t="s">
        <v>1</v>
      </c>
      <c r="F307" s="239" t="s">
        <v>479</v>
      </c>
      <c r="G307" s="236"/>
      <c r="H307" s="240">
        <v>27.719999999999999</v>
      </c>
      <c r="I307" s="236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285</v>
      </c>
      <c r="AU307" s="245" t="s">
        <v>83</v>
      </c>
      <c r="AV307" s="13" t="s">
        <v>83</v>
      </c>
      <c r="AW307" s="13" t="s">
        <v>30</v>
      </c>
      <c r="AX307" s="13" t="s">
        <v>74</v>
      </c>
      <c r="AY307" s="245" t="s">
        <v>278</v>
      </c>
    </row>
    <row r="308" s="13" customFormat="1">
      <c r="A308" s="13"/>
      <c r="B308" s="235"/>
      <c r="C308" s="236"/>
      <c r="D308" s="237" t="s">
        <v>285</v>
      </c>
      <c r="E308" s="238" t="s">
        <v>1</v>
      </c>
      <c r="F308" s="239" t="s">
        <v>480</v>
      </c>
      <c r="G308" s="236"/>
      <c r="H308" s="240">
        <v>26.640000000000001</v>
      </c>
      <c r="I308" s="236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5" t="s">
        <v>285</v>
      </c>
      <c r="AU308" s="245" t="s">
        <v>83</v>
      </c>
      <c r="AV308" s="13" t="s">
        <v>83</v>
      </c>
      <c r="AW308" s="13" t="s">
        <v>30</v>
      </c>
      <c r="AX308" s="13" t="s">
        <v>74</v>
      </c>
      <c r="AY308" s="245" t="s">
        <v>278</v>
      </c>
    </row>
    <row r="309" s="13" customFormat="1">
      <c r="A309" s="13"/>
      <c r="B309" s="235"/>
      <c r="C309" s="236"/>
      <c r="D309" s="237" t="s">
        <v>285</v>
      </c>
      <c r="E309" s="238" t="s">
        <v>1</v>
      </c>
      <c r="F309" s="239" t="s">
        <v>481</v>
      </c>
      <c r="G309" s="236"/>
      <c r="H309" s="240">
        <v>42.840000000000003</v>
      </c>
      <c r="I309" s="236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5" t="s">
        <v>285</v>
      </c>
      <c r="AU309" s="245" t="s">
        <v>83</v>
      </c>
      <c r="AV309" s="13" t="s">
        <v>83</v>
      </c>
      <c r="AW309" s="13" t="s">
        <v>30</v>
      </c>
      <c r="AX309" s="13" t="s">
        <v>74</v>
      </c>
      <c r="AY309" s="245" t="s">
        <v>278</v>
      </c>
    </row>
    <row r="310" s="13" customFormat="1">
      <c r="A310" s="13"/>
      <c r="B310" s="235"/>
      <c r="C310" s="236"/>
      <c r="D310" s="237" t="s">
        <v>285</v>
      </c>
      <c r="E310" s="238" t="s">
        <v>1</v>
      </c>
      <c r="F310" s="239" t="s">
        <v>482</v>
      </c>
      <c r="G310" s="236"/>
      <c r="H310" s="240">
        <v>34.200000000000003</v>
      </c>
      <c r="I310" s="236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285</v>
      </c>
      <c r="AU310" s="245" t="s">
        <v>83</v>
      </c>
      <c r="AV310" s="13" t="s">
        <v>83</v>
      </c>
      <c r="AW310" s="13" t="s">
        <v>30</v>
      </c>
      <c r="AX310" s="13" t="s">
        <v>74</v>
      </c>
      <c r="AY310" s="245" t="s">
        <v>278</v>
      </c>
    </row>
    <row r="311" s="13" customFormat="1">
      <c r="A311" s="13"/>
      <c r="B311" s="235"/>
      <c r="C311" s="236"/>
      <c r="D311" s="237" t="s">
        <v>285</v>
      </c>
      <c r="E311" s="238" t="s">
        <v>1</v>
      </c>
      <c r="F311" s="239" t="s">
        <v>483</v>
      </c>
      <c r="G311" s="236"/>
      <c r="H311" s="240">
        <v>59.759999999999998</v>
      </c>
      <c r="I311" s="236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285</v>
      </c>
      <c r="AU311" s="245" t="s">
        <v>83</v>
      </c>
      <c r="AV311" s="13" t="s">
        <v>83</v>
      </c>
      <c r="AW311" s="13" t="s">
        <v>30</v>
      </c>
      <c r="AX311" s="13" t="s">
        <v>74</v>
      </c>
      <c r="AY311" s="245" t="s">
        <v>278</v>
      </c>
    </row>
    <row r="312" s="13" customFormat="1">
      <c r="A312" s="13"/>
      <c r="B312" s="235"/>
      <c r="C312" s="236"/>
      <c r="D312" s="237" t="s">
        <v>285</v>
      </c>
      <c r="E312" s="238" t="s">
        <v>1</v>
      </c>
      <c r="F312" s="239" t="s">
        <v>484</v>
      </c>
      <c r="G312" s="236"/>
      <c r="H312" s="240">
        <v>79.703999999999994</v>
      </c>
      <c r="I312" s="236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285</v>
      </c>
      <c r="AU312" s="245" t="s">
        <v>83</v>
      </c>
      <c r="AV312" s="13" t="s">
        <v>83</v>
      </c>
      <c r="AW312" s="13" t="s">
        <v>30</v>
      </c>
      <c r="AX312" s="13" t="s">
        <v>74</v>
      </c>
      <c r="AY312" s="245" t="s">
        <v>278</v>
      </c>
    </row>
    <row r="313" s="13" customFormat="1">
      <c r="A313" s="13"/>
      <c r="B313" s="235"/>
      <c r="C313" s="236"/>
      <c r="D313" s="237" t="s">
        <v>285</v>
      </c>
      <c r="E313" s="238" t="s">
        <v>1</v>
      </c>
      <c r="F313" s="239" t="s">
        <v>485</v>
      </c>
      <c r="G313" s="236"/>
      <c r="H313" s="240">
        <v>52.560000000000002</v>
      </c>
      <c r="I313" s="236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285</v>
      </c>
      <c r="AU313" s="245" t="s">
        <v>83</v>
      </c>
      <c r="AV313" s="13" t="s">
        <v>83</v>
      </c>
      <c r="AW313" s="13" t="s">
        <v>30</v>
      </c>
      <c r="AX313" s="13" t="s">
        <v>74</v>
      </c>
      <c r="AY313" s="245" t="s">
        <v>278</v>
      </c>
    </row>
    <row r="314" s="13" customFormat="1">
      <c r="A314" s="13"/>
      <c r="B314" s="235"/>
      <c r="C314" s="236"/>
      <c r="D314" s="237" t="s">
        <v>285</v>
      </c>
      <c r="E314" s="238" t="s">
        <v>1</v>
      </c>
      <c r="F314" s="239" t="s">
        <v>486</v>
      </c>
      <c r="G314" s="236"/>
      <c r="H314" s="240">
        <v>36</v>
      </c>
      <c r="I314" s="236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285</v>
      </c>
      <c r="AU314" s="245" t="s">
        <v>83</v>
      </c>
      <c r="AV314" s="13" t="s">
        <v>83</v>
      </c>
      <c r="AW314" s="13" t="s">
        <v>30</v>
      </c>
      <c r="AX314" s="13" t="s">
        <v>74</v>
      </c>
      <c r="AY314" s="245" t="s">
        <v>278</v>
      </c>
    </row>
    <row r="315" s="13" customFormat="1">
      <c r="A315" s="13"/>
      <c r="B315" s="235"/>
      <c r="C315" s="236"/>
      <c r="D315" s="237" t="s">
        <v>285</v>
      </c>
      <c r="E315" s="238" t="s">
        <v>1</v>
      </c>
      <c r="F315" s="239" t="s">
        <v>487</v>
      </c>
      <c r="G315" s="236"/>
      <c r="H315" s="240">
        <v>30.600000000000001</v>
      </c>
      <c r="I315" s="236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285</v>
      </c>
      <c r="AU315" s="245" t="s">
        <v>83</v>
      </c>
      <c r="AV315" s="13" t="s">
        <v>83</v>
      </c>
      <c r="AW315" s="13" t="s">
        <v>30</v>
      </c>
      <c r="AX315" s="13" t="s">
        <v>74</v>
      </c>
      <c r="AY315" s="245" t="s">
        <v>278</v>
      </c>
    </row>
    <row r="316" s="13" customFormat="1">
      <c r="A316" s="13"/>
      <c r="B316" s="235"/>
      <c r="C316" s="236"/>
      <c r="D316" s="237" t="s">
        <v>285</v>
      </c>
      <c r="E316" s="238" t="s">
        <v>1</v>
      </c>
      <c r="F316" s="239" t="s">
        <v>488</v>
      </c>
      <c r="G316" s="236"/>
      <c r="H316" s="240">
        <v>55.079999999999998</v>
      </c>
      <c r="I316" s="236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285</v>
      </c>
      <c r="AU316" s="245" t="s">
        <v>83</v>
      </c>
      <c r="AV316" s="13" t="s">
        <v>83</v>
      </c>
      <c r="AW316" s="13" t="s">
        <v>30</v>
      </c>
      <c r="AX316" s="13" t="s">
        <v>74</v>
      </c>
      <c r="AY316" s="245" t="s">
        <v>278</v>
      </c>
    </row>
    <row r="317" s="13" customFormat="1">
      <c r="A317" s="13"/>
      <c r="B317" s="235"/>
      <c r="C317" s="236"/>
      <c r="D317" s="237" t="s">
        <v>285</v>
      </c>
      <c r="E317" s="238" t="s">
        <v>1</v>
      </c>
      <c r="F317" s="239" t="s">
        <v>489</v>
      </c>
      <c r="G317" s="236"/>
      <c r="H317" s="240">
        <v>32.039999999999999</v>
      </c>
      <c r="I317" s="236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285</v>
      </c>
      <c r="AU317" s="245" t="s">
        <v>83</v>
      </c>
      <c r="AV317" s="13" t="s">
        <v>83</v>
      </c>
      <c r="AW317" s="13" t="s">
        <v>30</v>
      </c>
      <c r="AX317" s="13" t="s">
        <v>74</v>
      </c>
      <c r="AY317" s="245" t="s">
        <v>278</v>
      </c>
    </row>
    <row r="318" s="13" customFormat="1">
      <c r="A318" s="13"/>
      <c r="B318" s="235"/>
      <c r="C318" s="236"/>
      <c r="D318" s="237" t="s">
        <v>285</v>
      </c>
      <c r="E318" s="238" t="s">
        <v>1</v>
      </c>
      <c r="F318" s="239" t="s">
        <v>490</v>
      </c>
      <c r="G318" s="236"/>
      <c r="H318" s="240">
        <v>81</v>
      </c>
      <c r="I318" s="236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285</v>
      </c>
      <c r="AU318" s="245" t="s">
        <v>83</v>
      </c>
      <c r="AV318" s="13" t="s">
        <v>83</v>
      </c>
      <c r="AW318" s="13" t="s">
        <v>30</v>
      </c>
      <c r="AX318" s="13" t="s">
        <v>74</v>
      </c>
      <c r="AY318" s="245" t="s">
        <v>278</v>
      </c>
    </row>
    <row r="319" s="13" customFormat="1">
      <c r="A319" s="13"/>
      <c r="B319" s="235"/>
      <c r="C319" s="236"/>
      <c r="D319" s="237" t="s">
        <v>285</v>
      </c>
      <c r="E319" s="238" t="s">
        <v>1</v>
      </c>
      <c r="F319" s="239" t="s">
        <v>491</v>
      </c>
      <c r="G319" s="236"/>
      <c r="H319" s="240">
        <v>38.520000000000003</v>
      </c>
      <c r="I319" s="236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5" t="s">
        <v>285</v>
      </c>
      <c r="AU319" s="245" t="s">
        <v>83</v>
      </c>
      <c r="AV319" s="13" t="s">
        <v>83</v>
      </c>
      <c r="AW319" s="13" t="s">
        <v>30</v>
      </c>
      <c r="AX319" s="13" t="s">
        <v>74</v>
      </c>
      <c r="AY319" s="245" t="s">
        <v>278</v>
      </c>
    </row>
    <row r="320" s="13" customFormat="1">
      <c r="A320" s="13"/>
      <c r="B320" s="235"/>
      <c r="C320" s="236"/>
      <c r="D320" s="237" t="s">
        <v>285</v>
      </c>
      <c r="E320" s="238" t="s">
        <v>1</v>
      </c>
      <c r="F320" s="239" t="s">
        <v>492</v>
      </c>
      <c r="G320" s="236"/>
      <c r="H320" s="240">
        <v>38.880000000000003</v>
      </c>
      <c r="I320" s="236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5" t="s">
        <v>285</v>
      </c>
      <c r="AU320" s="245" t="s">
        <v>83</v>
      </c>
      <c r="AV320" s="13" t="s">
        <v>83</v>
      </c>
      <c r="AW320" s="13" t="s">
        <v>30</v>
      </c>
      <c r="AX320" s="13" t="s">
        <v>74</v>
      </c>
      <c r="AY320" s="245" t="s">
        <v>278</v>
      </c>
    </row>
    <row r="321" s="13" customFormat="1">
      <c r="A321" s="13"/>
      <c r="B321" s="235"/>
      <c r="C321" s="236"/>
      <c r="D321" s="237" t="s">
        <v>285</v>
      </c>
      <c r="E321" s="238" t="s">
        <v>1</v>
      </c>
      <c r="F321" s="239" t="s">
        <v>493</v>
      </c>
      <c r="G321" s="236"/>
      <c r="H321" s="240">
        <v>38.880000000000003</v>
      </c>
      <c r="I321" s="236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285</v>
      </c>
      <c r="AU321" s="245" t="s">
        <v>83</v>
      </c>
      <c r="AV321" s="13" t="s">
        <v>83</v>
      </c>
      <c r="AW321" s="13" t="s">
        <v>30</v>
      </c>
      <c r="AX321" s="13" t="s">
        <v>74</v>
      </c>
      <c r="AY321" s="245" t="s">
        <v>278</v>
      </c>
    </row>
    <row r="322" s="13" customFormat="1">
      <c r="A322" s="13"/>
      <c r="B322" s="235"/>
      <c r="C322" s="236"/>
      <c r="D322" s="237" t="s">
        <v>285</v>
      </c>
      <c r="E322" s="238" t="s">
        <v>1</v>
      </c>
      <c r="F322" s="239" t="s">
        <v>494</v>
      </c>
      <c r="G322" s="236"/>
      <c r="H322" s="240">
        <v>38.880000000000003</v>
      </c>
      <c r="I322" s="236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285</v>
      </c>
      <c r="AU322" s="245" t="s">
        <v>83</v>
      </c>
      <c r="AV322" s="13" t="s">
        <v>83</v>
      </c>
      <c r="AW322" s="13" t="s">
        <v>30</v>
      </c>
      <c r="AX322" s="13" t="s">
        <v>74</v>
      </c>
      <c r="AY322" s="245" t="s">
        <v>278</v>
      </c>
    </row>
    <row r="323" s="13" customFormat="1">
      <c r="A323" s="13"/>
      <c r="B323" s="235"/>
      <c r="C323" s="236"/>
      <c r="D323" s="237" t="s">
        <v>285</v>
      </c>
      <c r="E323" s="238" t="s">
        <v>1</v>
      </c>
      <c r="F323" s="239" t="s">
        <v>495</v>
      </c>
      <c r="G323" s="236"/>
      <c r="H323" s="240">
        <v>53.640000000000001</v>
      </c>
      <c r="I323" s="236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285</v>
      </c>
      <c r="AU323" s="245" t="s">
        <v>83</v>
      </c>
      <c r="AV323" s="13" t="s">
        <v>83</v>
      </c>
      <c r="AW323" s="13" t="s">
        <v>30</v>
      </c>
      <c r="AX323" s="13" t="s">
        <v>74</v>
      </c>
      <c r="AY323" s="245" t="s">
        <v>278</v>
      </c>
    </row>
    <row r="324" s="13" customFormat="1">
      <c r="A324" s="13"/>
      <c r="B324" s="235"/>
      <c r="C324" s="236"/>
      <c r="D324" s="237" t="s">
        <v>285</v>
      </c>
      <c r="E324" s="238" t="s">
        <v>1</v>
      </c>
      <c r="F324" s="239" t="s">
        <v>496</v>
      </c>
      <c r="G324" s="236"/>
      <c r="H324" s="240">
        <v>65.879999999999995</v>
      </c>
      <c r="I324" s="236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285</v>
      </c>
      <c r="AU324" s="245" t="s">
        <v>83</v>
      </c>
      <c r="AV324" s="13" t="s">
        <v>83</v>
      </c>
      <c r="AW324" s="13" t="s">
        <v>30</v>
      </c>
      <c r="AX324" s="13" t="s">
        <v>74</v>
      </c>
      <c r="AY324" s="245" t="s">
        <v>278</v>
      </c>
    </row>
    <row r="325" s="13" customFormat="1">
      <c r="A325" s="13"/>
      <c r="B325" s="235"/>
      <c r="C325" s="236"/>
      <c r="D325" s="237" t="s">
        <v>285</v>
      </c>
      <c r="E325" s="238" t="s">
        <v>1</v>
      </c>
      <c r="F325" s="239" t="s">
        <v>497</v>
      </c>
      <c r="G325" s="236"/>
      <c r="H325" s="240">
        <v>45.359999999999999</v>
      </c>
      <c r="I325" s="236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285</v>
      </c>
      <c r="AU325" s="245" t="s">
        <v>83</v>
      </c>
      <c r="AV325" s="13" t="s">
        <v>83</v>
      </c>
      <c r="AW325" s="13" t="s">
        <v>30</v>
      </c>
      <c r="AX325" s="13" t="s">
        <v>74</v>
      </c>
      <c r="AY325" s="245" t="s">
        <v>278</v>
      </c>
    </row>
    <row r="326" s="13" customFormat="1">
      <c r="A326" s="13"/>
      <c r="B326" s="235"/>
      <c r="C326" s="236"/>
      <c r="D326" s="237" t="s">
        <v>285</v>
      </c>
      <c r="E326" s="238" t="s">
        <v>1</v>
      </c>
      <c r="F326" s="239" t="s">
        <v>498</v>
      </c>
      <c r="G326" s="236"/>
      <c r="H326" s="240">
        <v>64.439999999999998</v>
      </c>
      <c r="I326" s="236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5" t="s">
        <v>285</v>
      </c>
      <c r="AU326" s="245" t="s">
        <v>83</v>
      </c>
      <c r="AV326" s="13" t="s">
        <v>83</v>
      </c>
      <c r="AW326" s="13" t="s">
        <v>30</v>
      </c>
      <c r="AX326" s="13" t="s">
        <v>74</v>
      </c>
      <c r="AY326" s="245" t="s">
        <v>278</v>
      </c>
    </row>
    <row r="327" s="13" customFormat="1">
      <c r="A327" s="13"/>
      <c r="B327" s="235"/>
      <c r="C327" s="236"/>
      <c r="D327" s="237" t="s">
        <v>285</v>
      </c>
      <c r="E327" s="238" t="s">
        <v>1</v>
      </c>
      <c r="F327" s="239" t="s">
        <v>499</v>
      </c>
      <c r="G327" s="236"/>
      <c r="H327" s="240">
        <v>123.58799999999999</v>
      </c>
      <c r="I327" s="236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5" t="s">
        <v>285</v>
      </c>
      <c r="AU327" s="245" t="s">
        <v>83</v>
      </c>
      <c r="AV327" s="13" t="s">
        <v>83</v>
      </c>
      <c r="AW327" s="13" t="s">
        <v>30</v>
      </c>
      <c r="AX327" s="13" t="s">
        <v>74</v>
      </c>
      <c r="AY327" s="245" t="s">
        <v>278</v>
      </c>
    </row>
    <row r="328" s="13" customFormat="1">
      <c r="A328" s="13"/>
      <c r="B328" s="235"/>
      <c r="C328" s="236"/>
      <c r="D328" s="237" t="s">
        <v>285</v>
      </c>
      <c r="E328" s="238" t="s">
        <v>1</v>
      </c>
      <c r="F328" s="239" t="s">
        <v>500</v>
      </c>
      <c r="G328" s="236"/>
      <c r="H328" s="240">
        <v>94.319999999999993</v>
      </c>
      <c r="I328" s="236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285</v>
      </c>
      <c r="AU328" s="245" t="s">
        <v>83</v>
      </c>
      <c r="AV328" s="13" t="s">
        <v>83</v>
      </c>
      <c r="AW328" s="13" t="s">
        <v>30</v>
      </c>
      <c r="AX328" s="13" t="s">
        <v>74</v>
      </c>
      <c r="AY328" s="245" t="s">
        <v>278</v>
      </c>
    </row>
    <row r="329" s="13" customFormat="1">
      <c r="A329" s="13"/>
      <c r="B329" s="235"/>
      <c r="C329" s="236"/>
      <c r="D329" s="237" t="s">
        <v>285</v>
      </c>
      <c r="E329" s="238" t="s">
        <v>1</v>
      </c>
      <c r="F329" s="239" t="s">
        <v>501</v>
      </c>
      <c r="G329" s="236"/>
      <c r="H329" s="240">
        <v>62.640000000000001</v>
      </c>
      <c r="I329" s="236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285</v>
      </c>
      <c r="AU329" s="245" t="s">
        <v>83</v>
      </c>
      <c r="AV329" s="13" t="s">
        <v>83</v>
      </c>
      <c r="AW329" s="13" t="s">
        <v>30</v>
      </c>
      <c r="AX329" s="13" t="s">
        <v>74</v>
      </c>
      <c r="AY329" s="245" t="s">
        <v>278</v>
      </c>
    </row>
    <row r="330" s="13" customFormat="1">
      <c r="A330" s="13"/>
      <c r="B330" s="235"/>
      <c r="C330" s="236"/>
      <c r="D330" s="237" t="s">
        <v>285</v>
      </c>
      <c r="E330" s="238" t="s">
        <v>1</v>
      </c>
      <c r="F330" s="239" t="s">
        <v>502</v>
      </c>
      <c r="G330" s="236"/>
      <c r="H330" s="240">
        <v>74.879999999999995</v>
      </c>
      <c r="I330" s="236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285</v>
      </c>
      <c r="AU330" s="245" t="s">
        <v>83</v>
      </c>
      <c r="AV330" s="13" t="s">
        <v>83</v>
      </c>
      <c r="AW330" s="13" t="s">
        <v>30</v>
      </c>
      <c r="AX330" s="13" t="s">
        <v>74</v>
      </c>
      <c r="AY330" s="245" t="s">
        <v>278</v>
      </c>
    </row>
    <row r="331" s="13" customFormat="1">
      <c r="A331" s="13"/>
      <c r="B331" s="235"/>
      <c r="C331" s="236"/>
      <c r="D331" s="237" t="s">
        <v>285</v>
      </c>
      <c r="E331" s="238" t="s">
        <v>1</v>
      </c>
      <c r="F331" s="239" t="s">
        <v>503</v>
      </c>
      <c r="G331" s="236"/>
      <c r="H331" s="240">
        <v>28.079999999999998</v>
      </c>
      <c r="I331" s="236"/>
      <c r="J331" s="236"/>
      <c r="K331" s="236"/>
      <c r="L331" s="241"/>
      <c r="M331" s="242"/>
      <c r="N331" s="243"/>
      <c r="O331" s="243"/>
      <c r="P331" s="243"/>
      <c r="Q331" s="243"/>
      <c r="R331" s="243"/>
      <c r="S331" s="243"/>
      <c r="T331" s="24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5" t="s">
        <v>285</v>
      </c>
      <c r="AU331" s="245" t="s">
        <v>83</v>
      </c>
      <c r="AV331" s="13" t="s">
        <v>83</v>
      </c>
      <c r="AW331" s="13" t="s">
        <v>30</v>
      </c>
      <c r="AX331" s="13" t="s">
        <v>74</v>
      </c>
      <c r="AY331" s="245" t="s">
        <v>278</v>
      </c>
    </row>
    <row r="332" s="13" customFormat="1">
      <c r="A332" s="13"/>
      <c r="B332" s="235"/>
      <c r="C332" s="236"/>
      <c r="D332" s="237" t="s">
        <v>285</v>
      </c>
      <c r="E332" s="238" t="s">
        <v>1</v>
      </c>
      <c r="F332" s="239" t="s">
        <v>504</v>
      </c>
      <c r="G332" s="236"/>
      <c r="H332" s="240">
        <v>60.840000000000003</v>
      </c>
      <c r="I332" s="236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285</v>
      </c>
      <c r="AU332" s="245" t="s">
        <v>83</v>
      </c>
      <c r="AV332" s="13" t="s">
        <v>83</v>
      </c>
      <c r="AW332" s="13" t="s">
        <v>30</v>
      </c>
      <c r="AX332" s="13" t="s">
        <v>74</v>
      </c>
      <c r="AY332" s="245" t="s">
        <v>278</v>
      </c>
    </row>
    <row r="333" s="13" customFormat="1">
      <c r="A333" s="13"/>
      <c r="B333" s="235"/>
      <c r="C333" s="236"/>
      <c r="D333" s="237" t="s">
        <v>285</v>
      </c>
      <c r="E333" s="238" t="s">
        <v>1</v>
      </c>
      <c r="F333" s="239" t="s">
        <v>505</v>
      </c>
      <c r="G333" s="236"/>
      <c r="H333" s="240">
        <v>60.840000000000003</v>
      </c>
      <c r="I333" s="236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5" t="s">
        <v>285</v>
      </c>
      <c r="AU333" s="245" t="s">
        <v>83</v>
      </c>
      <c r="AV333" s="13" t="s">
        <v>83</v>
      </c>
      <c r="AW333" s="13" t="s">
        <v>30</v>
      </c>
      <c r="AX333" s="13" t="s">
        <v>74</v>
      </c>
      <c r="AY333" s="245" t="s">
        <v>278</v>
      </c>
    </row>
    <row r="334" s="13" customFormat="1">
      <c r="A334" s="13"/>
      <c r="B334" s="235"/>
      <c r="C334" s="236"/>
      <c r="D334" s="237" t="s">
        <v>285</v>
      </c>
      <c r="E334" s="238" t="s">
        <v>1</v>
      </c>
      <c r="F334" s="239" t="s">
        <v>506</v>
      </c>
      <c r="G334" s="236"/>
      <c r="H334" s="240">
        <v>104.112</v>
      </c>
      <c r="I334" s="236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285</v>
      </c>
      <c r="AU334" s="245" t="s">
        <v>83</v>
      </c>
      <c r="AV334" s="13" t="s">
        <v>83</v>
      </c>
      <c r="AW334" s="13" t="s">
        <v>30</v>
      </c>
      <c r="AX334" s="13" t="s">
        <v>74</v>
      </c>
      <c r="AY334" s="245" t="s">
        <v>278</v>
      </c>
    </row>
    <row r="335" s="13" customFormat="1">
      <c r="A335" s="13"/>
      <c r="B335" s="235"/>
      <c r="C335" s="236"/>
      <c r="D335" s="237" t="s">
        <v>285</v>
      </c>
      <c r="E335" s="238" t="s">
        <v>1</v>
      </c>
      <c r="F335" s="239" t="s">
        <v>507</v>
      </c>
      <c r="G335" s="236"/>
      <c r="H335" s="240">
        <v>68.040000000000006</v>
      </c>
      <c r="I335" s="236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285</v>
      </c>
      <c r="AU335" s="245" t="s">
        <v>83</v>
      </c>
      <c r="AV335" s="13" t="s">
        <v>83</v>
      </c>
      <c r="AW335" s="13" t="s">
        <v>30</v>
      </c>
      <c r="AX335" s="13" t="s">
        <v>74</v>
      </c>
      <c r="AY335" s="245" t="s">
        <v>278</v>
      </c>
    </row>
    <row r="336" s="13" customFormat="1">
      <c r="A336" s="13"/>
      <c r="B336" s="235"/>
      <c r="C336" s="236"/>
      <c r="D336" s="237" t="s">
        <v>285</v>
      </c>
      <c r="E336" s="238" t="s">
        <v>1</v>
      </c>
      <c r="F336" s="239" t="s">
        <v>508</v>
      </c>
      <c r="G336" s="236"/>
      <c r="H336" s="240">
        <v>66.239999999999995</v>
      </c>
      <c r="I336" s="236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285</v>
      </c>
      <c r="AU336" s="245" t="s">
        <v>83</v>
      </c>
      <c r="AV336" s="13" t="s">
        <v>83</v>
      </c>
      <c r="AW336" s="13" t="s">
        <v>30</v>
      </c>
      <c r="AX336" s="13" t="s">
        <v>74</v>
      </c>
      <c r="AY336" s="245" t="s">
        <v>278</v>
      </c>
    </row>
    <row r="337" s="13" customFormat="1">
      <c r="A337" s="13"/>
      <c r="B337" s="235"/>
      <c r="C337" s="236"/>
      <c r="D337" s="237" t="s">
        <v>285</v>
      </c>
      <c r="E337" s="238" t="s">
        <v>1</v>
      </c>
      <c r="F337" s="239" t="s">
        <v>509</v>
      </c>
      <c r="G337" s="236"/>
      <c r="H337" s="240">
        <v>125.28</v>
      </c>
      <c r="I337" s="236"/>
      <c r="J337" s="236"/>
      <c r="K337" s="236"/>
      <c r="L337" s="241"/>
      <c r="M337" s="242"/>
      <c r="N337" s="243"/>
      <c r="O337" s="243"/>
      <c r="P337" s="243"/>
      <c r="Q337" s="243"/>
      <c r="R337" s="243"/>
      <c r="S337" s="243"/>
      <c r="T337" s="24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5" t="s">
        <v>285</v>
      </c>
      <c r="AU337" s="245" t="s">
        <v>83</v>
      </c>
      <c r="AV337" s="13" t="s">
        <v>83</v>
      </c>
      <c r="AW337" s="13" t="s">
        <v>30</v>
      </c>
      <c r="AX337" s="13" t="s">
        <v>74</v>
      </c>
      <c r="AY337" s="245" t="s">
        <v>278</v>
      </c>
    </row>
    <row r="338" s="13" customFormat="1">
      <c r="A338" s="13"/>
      <c r="B338" s="235"/>
      <c r="C338" s="236"/>
      <c r="D338" s="237" t="s">
        <v>285</v>
      </c>
      <c r="E338" s="238" t="s">
        <v>1</v>
      </c>
      <c r="F338" s="239" t="s">
        <v>510</v>
      </c>
      <c r="G338" s="236"/>
      <c r="H338" s="240">
        <v>82.079999999999998</v>
      </c>
      <c r="I338" s="236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285</v>
      </c>
      <c r="AU338" s="245" t="s">
        <v>83</v>
      </c>
      <c r="AV338" s="13" t="s">
        <v>83</v>
      </c>
      <c r="AW338" s="13" t="s">
        <v>30</v>
      </c>
      <c r="AX338" s="13" t="s">
        <v>74</v>
      </c>
      <c r="AY338" s="245" t="s">
        <v>278</v>
      </c>
    </row>
    <row r="339" s="13" customFormat="1">
      <c r="A339" s="13"/>
      <c r="B339" s="235"/>
      <c r="C339" s="236"/>
      <c r="D339" s="237" t="s">
        <v>285</v>
      </c>
      <c r="E339" s="238" t="s">
        <v>1</v>
      </c>
      <c r="F339" s="239" t="s">
        <v>511</v>
      </c>
      <c r="G339" s="236"/>
      <c r="H339" s="240">
        <v>72.719999999999999</v>
      </c>
      <c r="I339" s="236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285</v>
      </c>
      <c r="AU339" s="245" t="s">
        <v>83</v>
      </c>
      <c r="AV339" s="13" t="s">
        <v>83</v>
      </c>
      <c r="AW339" s="13" t="s">
        <v>30</v>
      </c>
      <c r="AX339" s="13" t="s">
        <v>74</v>
      </c>
      <c r="AY339" s="245" t="s">
        <v>278</v>
      </c>
    </row>
    <row r="340" s="13" customFormat="1">
      <c r="A340" s="13"/>
      <c r="B340" s="235"/>
      <c r="C340" s="236"/>
      <c r="D340" s="237" t="s">
        <v>285</v>
      </c>
      <c r="E340" s="238" t="s">
        <v>1</v>
      </c>
      <c r="F340" s="239" t="s">
        <v>512</v>
      </c>
      <c r="G340" s="236"/>
      <c r="H340" s="240">
        <v>61.560000000000002</v>
      </c>
      <c r="I340" s="236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285</v>
      </c>
      <c r="AU340" s="245" t="s">
        <v>83</v>
      </c>
      <c r="AV340" s="13" t="s">
        <v>83</v>
      </c>
      <c r="AW340" s="13" t="s">
        <v>30</v>
      </c>
      <c r="AX340" s="13" t="s">
        <v>74</v>
      </c>
      <c r="AY340" s="245" t="s">
        <v>278</v>
      </c>
    </row>
    <row r="341" s="13" customFormat="1">
      <c r="A341" s="13"/>
      <c r="B341" s="235"/>
      <c r="C341" s="236"/>
      <c r="D341" s="237" t="s">
        <v>285</v>
      </c>
      <c r="E341" s="238" t="s">
        <v>1</v>
      </c>
      <c r="F341" s="239" t="s">
        <v>513</v>
      </c>
      <c r="G341" s="236"/>
      <c r="H341" s="240">
        <v>95.831999999999994</v>
      </c>
      <c r="I341" s="236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285</v>
      </c>
      <c r="AU341" s="245" t="s">
        <v>83</v>
      </c>
      <c r="AV341" s="13" t="s">
        <v>83</v>
      </c>
      <c r="AW341" s="13" t="s">
        <v>30</v>
      </c>
      <c r="AX341" s="13" t="s">
        <v>74</v>
      </c>
      <c r="AY341" s="245" t="s">
        <v>278</v>
      </c>
    </row>
    <row r="342" s="13" customFormat="1">
      <c r="A342" s="13"/>
      <c r="B342" s="235"/>
      <c r="C342" s="236"/>
      <c r="D342" s="237" t="s">
        <v>285</v>
      </c>
      <c r="E342" s="238" t="s">
        <v>1</v>
      </c>
      <c r="F342" s="239" t="s">
        <v>514</v>
      </c>
      <c r="G342" s="236"/>
      <c r="H342" s="240">
        <v>28.079999999999998</v>
      </c>
      <c r="I342" s="236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5" t="s">
        <v>285</v>
      </c>
      <c r="AU342" s="245" t="s">
        <v>83</v>
      </c>
      <c r="AV342" s="13" t="s">
        <v>83</v>
      </c>
      <c r="AW342" s="13" t="s">
        <v>30</v>
      </c>
      <c r="AX342" s="13" t="s">
        <v>74</v>
      </c>
      <c r="AY342" s="245" t="s">
        <v>278</v>
      </c>
    </row>
    <row r="343" s="13" customFormat="1">
      <c r="A343" s="13"/>
      <c r="B343" s="235"/>
      <c r="C343" s="236"/>
      <c r="D343" s="237" t="s">
        <v>285</v>
      </c>
      <c r="E343" s="238" t="s">
        <v>1</v>
      </c>
      <c r="F343" s="239" t="s">
        <v>515</v>
      </c>
      <c r="G343" s="236"/>
      <c r="H343" s="240">
        <v>13.77</v>
      </c>
      <c r="I343" s="236"/>
      <c r="J343" s="236"/>
      <c r="K343" s="236"/>
      <c r="L343" s="241"/>
      <c r="M343" s="242"/>
      <c r="N343" s="243"/>
      <c r="O343" s="243"/>
      <c r="P343" s="243"/>
      <c r="Q343" s="243"/>
      <c r="R343" s="243"/>
      <c r="S343" s="243"/>
      <c r="T343" s="24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5" t="s">
        <v>285</v>
      </c>
      <c r="AU343" s="245" t="s">
        <v>83</v>
      </c>
      <c r="AV343" s="13" t="s">
        <v>83</v>
      </c>
      <c r="AW343" s="13" t="s">
        <v>30</v>
      </c>
      <c r="AX343" s="13" t="s">
        <v>74</v>
      </c>
      <c r="AY343" s="245" t="s">
        <v>278</v>
      </c>
    </row>
    <row r="344" s="13" customFormat="1">
      <c r="A344" s="13"/>
      <c r="B344" s="235"/>
      <c r="C344" s="236"/>
      <c r="D344" s="237" t="s">
        <v>285</v>
      </c>
      <c r="E344" s="238" t="s">
        <v>1</v>
      </c>
      <c r="F344" s="239" t="s">
        <v>516</v>
      </c>
      <c r="G344" s="236"/>
      <c r="H344" s="240">
        <v>59.759999999999998</v>
      </c>
      <c r="I344" s="236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285</v>
      </c>
      <c r="AU344" s="245" t="s">
        <v>83</v>
      </c>
      <c r="AV344" s="13" t="s">
        <v>83</v>
      </c>
      <c r="AW344" s="13" t="s">
        <v>30</v>
      </c>
      <c r="AX344" s="13" t="s">
        <v>74</v>
      </c>
      <c r="AY344" s="245" t="s">
        <v>278</v>
      </c>
    </row>
    <row r="345" s="13" customFormat="1">
      <c r="A345" s="13"/>
      <c r="B345" s="235"/>
      <c r="C345" s="236"/>
      <c r="D345" s="237" t="s">
        <v>285</v>
      </c>
      <c r="E345" s="238" t="s">
        <v>1</v>
      </c>
      <c r="F345" s="239" t="s">
        <v>517</v>
      </c>
      <c r="G345" s="236"/>
      <c r="H345" s="240">
        <v>55.079999999999998</v>
      </c>
      <c r="I345" s="236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285</v>
      </c>
      <c r="AU345" s="245" t="s">
        <v>83</v>
      </c>
      <c r="AV345" s="13" t="s">
        <v>83</v>
      </c>
      <c r="AW345" s="13" t="s">
        <v>30</v>
      </c>
      <c r="AX345" s="13" t="s">
        <v>74</v>
      </c>
      <c r="AY345" s="245" t="s">
        <v>278</v>
      </c>
    </row>
    <row r="346" s="13" customFormat="1">
      <c r="A346" s="13"/>
      <c r="B346" s="235"/>
      <c r="C346" s="236"/>
      <c r="D346" s="237" t="s">
        <v>285</v>
      </c>
      <c r="E346" s="238" t="s">
        <v>1</v>
      </c>
      <c r="F346" s="239" t="s">
        <v>518</v>
      </c>
      <c r="G346" s="236"/>
      <c r="H346" s="240">
        <v>55.295999999999999</v>
      </c>
      <c r="I346" s="236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285</v>
      </c>
      <c r="AU346" s="245" t="s">
        <v>83</v>
      </c>
      <c r="AV346" s="13" t="s">
        <v>83</v>
      </c>
      <c r="AW346" s="13" t="s">
        <v>30</v>
      </c>
      <c r="AX346" s="13" t="s">
        <v>74</v>
      </c>
      <c r="AY346" s="245" t="s">
        <v>278</v>
      </c>
    </row>
    <row r="347" s="13" customFormat="1">
      <c r="A347" s="13"/>
      <c r="B347" s="235"/>
      <c r="C347" s="236"/>
      <c r="D347" s="237" t="s">
        <v>285</v>
      </c>
      <c r="E347" s="238" t="s">
        <v>1</v>
      </c>
      <c r="F347" s="239" t="s">
        <v>519</v>
      </c>
      <c r="G347" s="236"/>
      <c r="H347" s="240">
        <v>54.863999999999997</v>
      </c>
      <c r="I347" s="236"/>
      <c r="J347" s="236"/>
      <c r="K347" s="236"/>
      <c r="L347" s="241"/>
      <c r="M347" s="242"/>
      <c r="N347" s="243"/>
      <c r="O347" s="243"/>
      <c r="P347" s="243"/>
      <c r="Q347" s="243"/>
      <c r="R347" s="243"/>
      <c r="S347" s="243"/>
      <c r="T347" s="24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5" t="s">
        <v>285</v>
      </c>
      <c r="AU347" s="245" t="s">
        <v>83</v>
      </c>
      <c r="AV347" s="13" t="s">
        <v>83</v>
      </c>
      <c r="AW347" s="13" t="s">
        <v>30</v>
      </c>
      <c r="AX347" s="13" t="s">
        <v>74</v>
      </c>
      <c r="AY347" s="245" t="s">
        <v>278</v>
      </c>
    </row>
    <row r="348" s="13" customFormat="1">
      <c r="A348" s="13"/>
      <c r="B348" s="235"/>
      <c r="C348" s="236"/>
      <c r="D348" s="237" t="s">
        <v>285</v>
      </c>
      <c r="E348" s="238" t="s">
        <v>1</v>
      </c>
      <c r="F348" s="239" t="s">
        <v>520</v>
      </c>
      <c r="G348" s="236"/>
      <c r="H348" s="240">
        <v>33.192</v>
      </c>
      <c r="I348" s="236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5" t="s">
        <v>285</v>
      </c>
      <c r="AU348" s="245" t="s">
        <v>83</v>
      </c>
      <c r="AV348" s="13" t="s">
        <v>83</v>
      </c>
      <c r="AW348" s="13" t="s">
        <v>30</v>
      </c>
      <c r="AX348" s="13" t="s">
        <v>74</v>
      </c>
      <c r="AY348" s="245" t="s">
        <v>278</v>
      </c>
    </row>
    <row r="349" s="13" customFormat="1">
      <c r="A349" s="13"/>
      <c r="B349" s="235"/>
      <c r="C349" s="236"/>
      <c r="D349" s="237" t="s">
        <v>285</v>
      </c>
      <c r="E349" s="238" t="s">
        <v>1</v>
      </c>
      <c r="F349" s="239" t="s">
        <v>521</v>
      </c>
      <c r="G349" s="236"/>
      <c r="H349" s="240">
        <v>17.495999999999999</v>
      </c>
      <c r="I349" s="236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5" t="s">
        <v>285</v>
      </c>
      <c r="AU349" s="245" t="s">
        <v>83</v>
      </c>
      <c r="AV349" s="13" t="s">
        <v>83</v>
      </c>
      <c r="AW349" s="13" t="s">
        <v>30</v>
      </c>
      <c r="AX349" s="13" t="s">
        <v>74</v>
      </c>
      <c r="AY349" s="245" t="s">
        <v>278</v>
      </c>
    </row>
    <row r="350" s="13" customFormat="1">
      <c r="A350" s="13"/>
      <c r="B350" s="235"/>
      <c r="C350" s="236"/>
      <c r="D350" s="237" t="s">
        <v>285</v>
      </c>
      <c r="E350" s="238" t="s">
        <v>1</v>
      </c>
      <c r="F350" s="239" t="s">
        <v>522</v>
      </c>
      <c r="G350" s="236"/>
      <c r="H350" s="240">
        <v>76.680000000000007</v>
      </c>
      <c r="I350" s="236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285</v>
      </c>
      <c r="AU350" s="245" t="s">
        <v>83</v>
      </c>
      <c r="AV350" s="13" t="s">
        <v>83</v>
      </c>
      <c r="AW350" s="13" t="s">
        <v>30</v>
      </c>
      <c r="AX350" s="13" t="s">
        <v>74</v>
      </c>
      <c r="AY350" s="245" t="s">
        <v>278</v>
      </c>
    </row>
    <row r="351" s="13" customFormat="1">
      <c r="A351" s="13"/>
      <c r="B351" s="235"/>
      <c r="C351" s="236"/>
      <c r="D351" s="237" t="s">
        <v>285</v>
      </c>
      <c r="E351" s="238" t="s">
        <v>1</v>
      </c>
      <c r="F351" s="239" t="s">
        <v>523</v>
      </c>
      <c r="G351" s="236"/>
      <c r="H351" s="240">
        <v>28.224</v>
      </c>
      <c r="I351" s="236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5" t="s">
        <v>285</v>
      </c>
      <c r="AU351" s="245" t="s">
        <v>83</v>
      </c>
      <c r="AV351" s="13" t="s">
        <v>83</v>
      </c>
      <c r="AW351" s="13" t="s">
        <v>30</v>
      </c>
      <c r="AX351" s="13" t="s">
        <v>74</v>
      </c>
      <c r="AY351" s="245" t="s">
        <v>278</v>
      </c>
    </row>
    <row r="352" s="15" customFormat="1">
      <c r="A352" s="15"/>
      <c r="B352" s="256"/>
      <c r="C352" s="257"/>
      <c r="D352" s="237" t="s">
        <v>285</v>
      </c>
      <c r="E352" s="258" t="s">
        <v>1</v>
      </c>
      <c r="F352" s="259" t="s">
        <v>524</v>
      </c>
      <c r="G352" s="257"/>
      <c r="H352" s="260">
        <v>3285.7559999999999</v>
      </c>
      <c r="I352" s="257"/>
      <c r="J352" s="257"/>
      <c r="K352" s="257"/>
      <c r="L352" s="261"/>
      <c r="M352" s="262"/>
      <c r="N352" s="263"/>
      <c r="O352" s="263"/>
      <c r="P352" s="263"/>
      <c r="Q352" s="263"/>
      <c r="R352" s="263"/>
      <c r="S352" s="263"/>
      <c r="T352" s="264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5" t="s">
        <v>285</v>
      </c>
      <c r="AU352" s="265" t="s">
        <v>83</v>
      </c>
      <c r="AV352" s="15" t="s">
        <v>91</v>
      </c>
      <c r="AW352" s="15" t="s">
        <v>30</v>
      </c>
      <c r="AX352" s="15" t="s">
        <v>74</v>
      </c>
      <c r="AY352" s="265" t="s">
        <v>278</v>
      </c>
    </row>
    <row r="353" s="13" customFormat="1">
      <c r="A353" s="13"/>
      <c r="B353" s="235"/>
      <c r="C353" s="236"/>
      <c r="D353" s="237" t="s">
        <v>285</v>
      </c>
      <c r="E353" s="238" t="s">
        <v>1</v>
      </c>
      <c r="F353" s="239" t="s">
        <v>525</v>
      </c>
      <c r="G353" s="236"/>
      <c r="H353" s="240">
        <v>68.760000000000005</v>
      </c>
      <c r="I353" s="236"/>
      <c r="J353" s="236"/>
      <c r="K353" s="236"/>
      <c r="L353" s="241"/>
      <c r="M353" s="242"/>
      <c r="N353" s="243"/>
      <c r="O353" s="243"/>
      <c r="P353" s="243"/>
      <c r="Q353" s="243"/>
      <c r="R353" s="243"/>
      <c r="S353" s="243"/>
      <c r="T353" s="24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5" t="s">
        <v>285</v>
      </c>
      <c r="AU353" s="245" t="s">
        <v>83</v>
      </c>
      <c r="AV353" s="13" t="s">
        <v>83</v>
      </c>
      <c r="AW353" s="13" t="s">
        <v>30</v>
      </c>
      <c r="AX353" s="13" t="s">
        <v>74</v>
      </c>
      <c r="AY353" s="245" t="s">
        <v>278</v>
      </c>
    </row>
    <row r="354" s="13" customFormat="1">
      <c r="A354" s="13"/>
      <c r="B354" s="235"/>
      <c r="C354" s="236"/>
      <c r="D354" s="237" t="s">
        <v>285</v>
      </c>
      <c r="E354" s="238" t="s">
        <v>1</v>
      </c>
      <c r="F354" s="239" t="s">
        <v>526</v>
      </c>
      <c r="G354" s="236"/>
      <c r="H354" s="240">
        <v>51.552</v>
      </c>
      <c r="I354" s="236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285</v>
      </c>
      <c r="AU354" s="245" t="s">
        <v>83</v>
      </c>
      <c r="AV354" s="13" t="s">
        <v>83</v>
      </c>
      <c r="AW354" s="13" t="s">
        <v>30</v>
      </c>
      <c r="AX354" s="13" t="s">
        <v>74</v>
      </c>
      <c r="AY354" s="245" t="s">
        <v>278</v>
      </c>
    </row>
    <row r="355" s="13" customFormat="1">
      <c r="A355" s="13"/>
      <c r="B355" s="235"/>
      <c r="C355" s="236"/>
      <c r="D355" s="237" t="s">
        <v>285</v>
      </c>
      <c r="E355" s="238" t="s">
        <v>1</v>
      </c>
      <c r="F355" s="239" t="s">
        <v>527</v>
      </c>
      <c r="G355" s="236"/>
      <c r="H355" s="240">
        <v>89.207999999999998</v>
      </c>
      <c r="I355" s="236"/>
      <c r="J355" s="236"/>
      <c r="K355" s="236"/>
      <c r="L355" s="241"/>
      <c r="M355" s="242"/>
      <c r="N355" s="243"/>
      <c r="O355" s="243"/>
      <c r="P355" s="243"/>
      <c r="Q355" s="243"/>
      <c r="R355" s="243"/>
      <c r="S355" s="243"/>
      <c r="T355" s="24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5" t="s">
        <v>285</v>
      </c>
      <c r="AU355" s="245" t="s">
        <v>83</v>
      </c>
      <c r="AV355" s="13" t="s">
        <v>83</v>
      </c>
      <c r="AW355" s="13" t="s">
        <v>30</v>
      </c>
      <c r="AX355" s="13" t="s">
        <v>74</v>
      </c>
      <c r="AY355" s="245" t="s">
        <v>278</v>
      </c>
    </row>
    <row r="356" s="13" customFormat="1">
      <c r="A356" s="13"/>
      <c r="B356" s="235"/>
      <c r="C356" s="236"/>
      <c r="D356" s="237" t="s">
        <v>285</v>
      </c>
      <c r="E356" s="238" t="s">
        <v>1</v>
      </c>
      <c r="F356" s="239" t="s">
        <v>528</v>
      </c>
      <c r="G356" s="236"/>
      <c r="H356" s="240">
        <v>48.960000000000001</v>
      </c>
      <c r="I356" s="236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285</v>
      </c>
      <c r="AU356" s="245" t="s">
        <v>83</v>
      </c>
      <c r="AV356" s="13" t="s">
        <v>83</v>
      </c>
      <c r="AW356" s="13" t="s">
        <v>30</v>
      </c>
      <c r="AX356" s="13" t="s">
        <v>74</v>
      </c>
      <c r="AY356" s="245" t="s">
        <v>278</v>
      </c>
    </row>
    <row r="357" s="13" customFormat="1">
      <c r="A357" s="13"/>
      <c r="B357" s="235"/>
      <c r="C357" s="236"/>
      <c r="D357" s="237" t="s">
        <v>285</v>
      </c>
      <c r="E357" s="238" t="s">
        <v>1</v>
      </c>
      <c r="F357" s="239" t="s">
        <v>529</v>
      </c>
      <c r="G357" s="236"/>
      <c r="H357" s="240">
        <v>96.120000000000005</v>
      </c>
      <c r="I357" s="236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285</v>
      </c>
      <c r="AU357" s="245" t="s">
        <v>83</v>
      </c>
      <c r="AV357" s="13" t="s">
        <v>83</v>
      </c>
      <c r="AW357" s="13" t="s">
        <v>30</v>
      </c>
      <c r="AX357" s="13" t="s">
        <v>74</v>
      </c>
      <c r="AY357" s="245" t="s">
        <v>278</v>
      </c>
    </row>
    <row r="358" s="13" customFormat="1">
      <c r="A358" s="13"/>
      <c r="B358" s="235"/>
      <c r="C358" s="236"/>
      <c r="D358" s="237" t="s">
        <v>285</v>
      </c>
      <c r="E358" s="238" t="s">
        <v>1</v>
      </c>
      <c r="F358" s="239" t="s">
        <v>530</v>
      </c>
      <c r="G358" s="236"/>
      <c r="H358" s="240">
        <v>21.960000000000001</v>
      </c>
      <c r="I358" s="236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5" t="s">
        <v>285</v>
      </c>
      <c r="AU358" s="245" t="s">
        <v>83</v>
      </c>
      <c r="AV358" s="13" t="s">
        <v>83</v>
      </c>
      <c r="AW358" s="13" t="s">
        <v>30</v>
      </c>
      <c r="AX358" s="13" t="s">
        <v>74</v>
      </c>
      <c r="AY358" s="245" t="s">
        <v>278</v>
      </c>
    </row>
    <row r="359" s="13" customFormat="1">
      <c r="A359" s="13"/>
      <c r="B359" s="235"/>
      <c r="C359" s="236"/>
      <c r="D359" s="237" t="s">
        <v>285</v>
      </c>
      <c r="E359" s="238" t="s">
        <v>1</v>
      </c>
      <c r="F359" s="239" t="s">
        <v>531</v>
      </c>
      <c r="G359" s="236"/>
      <c r="H359" s="240">
        <v>51.840000000000003</v>
      </c>
      <c r="I359" s="236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5" t="s">
        <v>285</v>
      </c>
      <c r="AU359" s="245" t="s">
        <v>83</v>
      </c>
      <c r="AV359" s="13" t="s">
        <v>83</v>
      </c>
      <c r="AW359" s="13" t="s">
        <v>30</v>
      </c>
      <c r="AX359" s="13" t="s">
        <v>74</v>
      </c>
      <c r="AY359" s="245" t="s">
        <v>278</v>
      </c>
    </row>
    <row r="360" s="13" customFormat="1">
      <c r="A360" s="13"/>
      <c r="B360" s="235"/>
      <c r="C360" s="236"/>
      <c r="D360" s="237" t="s">
        <v>285</v>
      </c>
      <c r="E360" s="238" t="s">
        <v>1</v>
      </c>
      <c r="F360" s="239" t="s">
        <v>532</v>
      </c>
      <c r="G360" s="236"/>
      <c r="H360" s="240">
        <v>12.816000000000001</v>
      </c>
      <c r="I360" s="236"/>
      <c r="J360" s="236"/>
      <c r="K360" s="236"/>
      <c r="L360" s="241"/>
      <c r="M360" s="242"/>
      <c r="N360" s="243"/>
      <c r="O360" s="243"/>
      <c r="P360" s="243"/>
      <c r="Q360" s="243"/>
      <c r="R360" s="243"/>
      <c r="S360" s="243"/>
      <c r="T360" s="24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5" t="s">
        <v>285</v>
      </c>
      <c r="AU360" s="245" t="s">
        <v>83</v>
      </c>
      <c r="AV360" s="13" t="s">
        <v>83</v>
      </c>
      <c r="AW360" s="13" t="s">
        <v>30</v>
      </c>
      <c r="AX360" s="13" t="s">
        <v>74</v>
      </c>
      <c r="AY360" s="245" t="s">
        <v>278</v>
      </c>
    </row>
    <row r="361" s="13" customFormat="1">
      <c r="A361" s="13"/>
      <c r="B361" s="235"/>
      <c r="C361" s="236"/>
      <c r="D361" s="237" t="s">
        <v>285</v>
      </c>
      <c r="E361" s="238" t="s">
        <v>1</v>
      </c>
      <c r="F361" s="239" t="s">
        <v>533</v>
      </c>
      <c r="G361" s="236"/>
      <c r="H361" s="240">
        <v>16.704000000000001</v>
      </c>
      <c r="I361" s="236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285</v>
      </c>
      <c r="AU361" s="245" t="s">
        <v>83</v>
      </c>
      <c r="AV361" s="13" t="s">
        <v>83</v>
      </c>
      <c r="AW361" s="13" t="s">
        <v>30</v>
      </c>
      <c r="AX361" s="13" t="s">
        <v>74</v>
      </c>
      <c r="AY361" s="245" t="s">
        <v>278</v>
      </c>
    </row>
    <row r="362" s="13" customFormat="1">
      <c r="A362" s="13"/>
      <c r="B362" s="235"/>
      <c r="C362" s="236"/>
      <c r="D362" s="237" t="s">
        <v>285</v>
      </c>
      <c r="E362" s="238" t="s">
        <v>1</v>
      </c>
      <c r="F362" s="239" t="s">
        <v>534</v>
      </c>
      <c r="G362" s="236"/>
      <c r="H362" s="240">
        <v>25.488</v>
      </c>
      <c r="I362" s="236"/>
      <c r="J362" s="236"/>
      <c r="K362" s="236"/>
      <c r="L362" s="241"/>
      <c r="M362" s="242"/>
      <c r="N362" s="243"/>
      <c r="O362" s="243"/>
      <c r="P362" s="243"/>
      <c r="Q362" s="243"/>
      <c r="R362" s="243"/>
      <c r="S362" s="243"/>
      <c r="T362" s="24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5" t="s">
        <v>285</v>
      </c>
      <c r="AU362" s="245" t="s">
        <v>83</v>
      </c>
      <c r="AV362" s="13" t="s">
        <v>83</v>
      </c>
      <c r="AW362" s="13" t="s">
        <v>30</v>
      </c>
      <c r="AX362" s="13" t="s">
        <v>74</v>
      </c>
      <c r="AY362" s="245" t="s">
        <v>278</v>
      </c>
    </row>
    <row r="363" s="13" customFormat="1">
      <c r="A363" s="13"/>
      <c r="B363" s="235"/>
      <c r="C363" s="236"/>
      <c r="D363" s="237" t="s">
        <v>285</v>
      </c>
      <c r="E363" s="238" t="s">
        <v>1</v>
      </c>
      <c r="F363" s="239" t="s">
        <v>535</v>
      </c>
      <c r="G363" s="236"/>
      <c r="H363" s="240">
        <v>28.512</v>
      </c>
      <c r="I363" s="236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285</v>
      </c>
      <c r="AU363" s="245" t="s">
        <v>83</v>
      </c>
      <c r="AV363" s="13" t="s">
        <v>83</v>
      </c>
      <c r="AW363" s="13" t="s">
        <v>30</v>
      </c>
      <c r="AX363" s="13" t="s">
        <v>74</v>
      </c>
      <c r="AY363" s="245" t="s">
        <v>278</v>
      </c>
    </row>
    <row r="364" s="13" customFormat="1">
      <c r="A364" s="13"/>
      <c r="B364" s="235"/>
      <c r="C364" s="236"/>
      <c r="D364" s="237" t="s">
        <v>285</v>
      </c>
      <c r="E364" s="238" t="s">
        <v>1</v>
      </c>
      <c r="F364" s="239" t="s">
        <v>536</v>
      </c>
      <c r="G364" s="236"/>
      <c r="H364" s="240">
        <v>27.648</v>
      </c>
      <c r="I364" s="236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5" t="s">
        <v>285</v>
      </c>
      <c r="AU364" s="245" t="s">
        <v>83</v>
      </c>
      <c r="AV364" s="13" t="s">
        <v>83</v>
      </c>
      <c r="AW364" s="13" t="s">
        <v>30</v>
      </c>
      <c r="AX364" s="13" t="s">
        <v>74</v>
      </c>
      <c r="AY364" s="245" t="s">
        <v>278</v>
      </c>
    </row>
    <row r="365" s="13" customFormat="1">
      <c r="A365" s="13"/>
      <c r="B365" s="235"/>
      <c r="C365" s="236"/>
      <c r="D365" s="237" t="s">
        <v>285</v>
      </c>
      <c r="E365" s="238" t="s">
        <v>1</v>
      </c>
      <c r="F365" s="239" t="s">
        <v>537</v>
      </c>
      <c r="G365" s="236"/>
      <c r="H365" s="240">
        <v>23.472000000000001</v>
      </c>
      <c r="I365" s="236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5" t="s">
        <v>285</v>
      </c>
      <c r="AU365" s="245" t="s">
        <v>83</v>
      </c>
      <c r="AV365" s="13" t="s">
        <v>83</v>
      </c>
      <c r="AW365" s="13" t="s">
        <v>30</v>
      </c>
      <c r="AX365" s="13" t="s">
        <v>74</v>
      </c>
      <c r="AY365" s="245" t="s">
        <v>278</v>
      </c>
    </row>
    <row r="366" s="13" customFormat="1">
      <c r="A366" s="13"/>
      <c r="B366" s="235"/>
      <c r="C366" s="236"/>
      <c r="D366" s="237" t="s">
        <v>285</v>
      </c>
      <c r="E366" s="238" t="s">
        <v>1</v>
      </c>
      <c r="F366" s="239" t="s">
        <v>538</v>
      </c>
      <c r="G366" s="236"/>
      <c r="H366" s="240">
        <v>81</v>
      </c>
      <c r="I366" s="236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5" t="s">
        <v>285</v>
      </c>
      <c r="AU366" s="245" t="s">
        <v>83</v>
      </c>
      <c r="AV366" s="13" t="s">
        <v>83</v>
      </c>
      <c r="AW366" s="13" t="s">
        <v>30</v>
      </c>
      <c r="AX366" s="13" t="s">
        <v>74</v>
      </c>
      <c r="AY366" s="245" t="s">
        <v>278</v>
      </c>
    </row>
    <row r="367" s="13" customFormat="1">
      <c r="A367" s="13"/>
      <c r="B367" s="235"/>
      <c r="C367" s="236"/>
      <c r="D367" s="237" t="s">
        <v>285</v>
      </c>
      <c r="E367" s="238" t="s">
        <v>1</v>
      </c>
      <c r="F367" s="239" t="s">
        <v>539</v>
      </c>
      <c r="G367" s="236"/>
      <c r="H367" s="240">
        <v>34.200000000000003</v>
      </c>
      <c r="I367" s="236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285</v>
      </c>
      <c r="AU367" s="245" t="s">
        <v>83</v>
      </c>
      <c r="AV367" s="13" t="s">
        <v>83</v>
      </c>
      <c r="AW367" s="13" t="s">
        <v>30</v>
      </c>
      <c r="AX367" s="13" t="s">
        <v>74</v>
      </c>
      <c r="AY367" s="245" t="s">
        <v>278</v>
      </c>
    </row>
    <row r="368" s="13" customFormat="1">
      <c r="A368" s="13"/>
      <c r="B368" s="235"/>
      <c r="C368" s="236"/>
      <c r="D368" s="237" t="s">
        <v>285</v>
      </c>
      <c r="E368" s="238" t="s">
        <v>1</v>
      </c>
      <c r="F368" s="239" t="s">
        <v>540</v>
      </c>
      <c r="G368" s="236"/>
      <c r="H368" s="240">
        <v>119.88</v>
      </c>
      <c r="I368" s="236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5" t="s">
        <v>285</v>
      </c>
      <c r="AU368" s="245" t="s">
        <v>83</v>
      </c>
      <c r="AV368" s="13" t="s">
        <v>83</v>
      </c>
      <c r="AW368" s="13" t="s">
        <v>30</v>
      </c>
      <c r="AX368" s="13" t="s">
        <v>74</v>
      </c>
      <c r="AY368" s="245" t="s">
        <v>278</v>
      </c>
    </row>
    <row r="369" s="13" customFormat="1">
      <c r="A369" s="13"/>
      <c r="B369" s="235"/>
      <c r="C369" s="236"/>
      <c r="D369" s="237" t="s">
        <v>285</v>
      </c>
      <c r="E369" s="238" t="s">
        <v>1</v>
      </c>
      <c r="F369" s="239" t="s">
        <v>541</v>
      </c>
      <c r="G369" s="236"/>
      <c r="H369" s="240">
        <v>59.039999999999999</v>
      </c>
      <c r="I369" s="236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285</v>
      </c>
      <c r="AU369" s="245" t="s">
        <v>83</v>
      </c>
      <c r="AV369" s="13" t="s">
        <v>83</v>
      </c>
      <c r="AW369" s="13" t="s">
        <v>30</v>
      </c>
      <c r="AX369" s="13" t="s">
        <v>74</v>
      </c>
      <c r="AY369" s="245" t="s">
        <v>278</v>
      </c>
    </row>
    <row r="370" s="13" customFormat="1">
      <c r="A370" s="13"/>
      <c r="B370" s="235"/>
      <c r="C370" s="236"/>
      <c r="D370" s="237" t="s">
        <v>285</v>
      </c>
      <c r="E370" s="238" t="s">
        <v>1</v>
      </c>
      <c r="F370" s="239" t="s">
        <v>542</v>
      </c>
      <c r="G370" s="236"/>
      <c r="H370" s="240">
        <v>55.439999999999998</v>
      </c>
      <c r="I370" s="236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285</v>
      </c>
      <c r="AU370" s="245" t="s">
        <v>83</v>
      </c>
      <c r="AV370" s="13" t="s">
        <v>83</v>
      </c>
      <c r="AW370" s="13" t="s">
        <v>30</v>
      </c>
      <c r="AX370" s="13" t="s">
        <v>74</v>
      </c>
      <c r="AY370" s="245" t="s">
        <v>278</v>
      </c>
    </row>
    <row r="371" s="13" customFormat="1">
      <c r="A371" s="13"/>
      <c r="B371" s="235"/>
      <c r="C371" s="236"/>
      <c r="D371" s="237" t="s">
        <v>285</v>
      </c>
      <c r="E371" s="238" t="s">
        <v>1</v>
      </c>
      <c r="F371" s="239" t="s">
        <v>543</v>
      </c>
      <c r="G371" s="236"/>
      <c r="H371" s="240">
        <v>55.079999999999998</v>
      </c>
      <c r="I371" s="236"/>
      <c r="J371" s="236"/>
      <c r="K371" s="236"/>
      <c r="L371" s="241"/>
      <c r="M371" s="242"/>
      <c r="N371" s="243"/>
      <c r="O371" s="243"/>
      <c r="P371" s="243"/>
      <c r="Q371" s="243"/>
      <c r="R371" s="243"/>
      <c r="S371" s="243"/>
      <c r="T371" s="24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5" t="s">
        <v>285</v>
      </c>
      <c r="AU371" s="245" t="s">
        <v>83</v>
      </c>
      <c r="AV371" s="13" t="s">
        <v>83</v>
      </c>
      <c r="AW371" s="13" t="s">
        <v>30</v>
      </c>
      <c r="AX371" s="13" t="s">
        <v>74</v>
      </c>
      <c r="AY371" s="245" t="s">
        <v>278</v>
      </c>
    </row>
    <row r="372" s="13" customFormat="1">
      <c r="A372" s="13"/>
      <c r="B372" s="235"/>
      <c r="C372" s="236"/>
      <c r="D372" s="237" t="s">
        <v>285</v>
      </c>
      <c r="E372" s="238" t="s">
        <v>1</v>
      </c>
      <c r="F372" s="239" t="s">
        <v>544</v>
      </c>
      <c r="G372" s="236"/>
      <c r="H372" s="240">
        <v>55.439999999999998</v>
      </c>
      <c r="I372" s="236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5" t="s">
        <v>285</v>
      </c>
      <c r="AU372" s="245" t="s">
        <v>83</v>
      </c>
      <c r="AV372" s="13" t="s">
        <v>83</v>
      </c>
      <c r="AW372" s="13" t="s">
        <v>30</v>
      </c>
      <c r="AX372" s="13" t="s">
        <v>74</v>
      </c>
      <c r="AY372" s="245" t="s">
        <v>278</v>
      </c>
    </row>
    <row r="373" s="15" customFormat="1">
      <c r="A373" s="15"/>
      <c r="B373" s="256"/>
      <c r="C373" s="257"/>
      <c r="D373" s="237" t="s">
        <v>285</v>
      </c>
      <c r="E373" s="258" t="s">
        <v>1</v>
      </c>
      <c r="F373" s="259" t="s">
        <v>545</v>
      </c>
      <c r="G373" s="257"/>
      <c r="H373" s="260">
        <v>1023.12</v>
      </c>
      <c r="I373" s="257"/>
      <c r="J373" s="257"/>
      <c r="K373" s="257"/>
      <c r="L373" s="261"/>
      <c r="M373" s="262"/>
      <c r="N373" s="263"/>
      <c r="O373" s="263"/>
      <c r="P373" s="263"/>
      <c r="Q373" s="263"/>
      <c r="R373" s="263"/>
      <c r="S373" s="263"/>
      <c r="T373" s="264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5" t="s">
        <v>285</v>
      </c>
      <c r="AU373" s="265" t="s">
        <v>83</v>
      </c>
      <c r="AV373" s="15" t="s">
        <v>91</v>
      </c>
      <c r="AW373" s="15" t="s">
        <v>30</v>
      </c>
      <c r="AX373" s="15" t="s">
        <v>74</v>
      </c>
      <c r="AY373" s="265" t="s">
        <v>278</v>
      </c>
    </row>
    <row r="374" s="13" customFormat="1">
      <c r="A374" s="13"/>
      <c r="B374" s="235"/>
      <c r="C374" s="236"/>
      <c r="D374" s="237" t="s">
        <v>285</v>
      </c>
      <c r="E374" s="238" t="s">
        <v>1</v>
      </c>
      <c r="F374" s="239" t="s">
        <v>546</v>
      </c>
      <c r="G374" s="236"/>
      <c r="H374" s="240">
        <v>-1.3999999999999999</v>
      </c>
      <c r="I374" s="236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285</v>
      </c>
      <c r="AU374" s="245" t="s">
        <v>83</v>
      </c>
      <c r="AV374" s="13" t="s">
        <v>83</v>
      </c>
      <c r="AW374" s="13" t="s">
        <v>30</v>
      </c>
      <c r="AX374" s="13" t="s">
        <v>74</v>
      </c>
      <c r="AY374" s="245" t="s">
        <v>278</v>
      </c>
    </row>
    <row r="375" s="13" customFormat="1">
      <c r="A375" s="13"/>
      <c r="B375" s="235"/>
      <c r="C375" s="236"/>
      <c r="D375" s="237" t="s">
        <v>285</v>
      </c>
      <c r="E375" s="238" t="s">
        <v>1</v>
      </c>
      <c r="F375" s="239" t="s">
        <v>547</v>
      </c>
      <c r="G375" s="236"/>
      <c r="H375" s="240">
        <v>-1.4350000000000001</v>
      </c>
      <c r="I375" s="236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5" t="s">
        <v>285</v>
      </c>
      <c r="AU375" s="245" t="s">
        <v>83</v>
      </c>
      <c r="AV375" s="13" t="s">
        <v>83</v>
      </c>
      <c r="AW375" s="13" t="s">
        <v>30</v>
      </c>
      <c r="AX375" s="13" t="s">
        <v>74</v>
      </c>
      <c r="AY375" s="245" t="s">
        <v>278</v>
      </c>
    </row>
    <row r="376" s="13" customFormat="1">
      <c r="A376" s="13"/>
      <c r="B376" s="235"/>
      <c r="C376" s="236"/>
      <c r="D376" s="237" t="s">
        <v>285</v>
      </c>
      <c r="E376" s="238" t="s">
        <v>1</v>
      </c>
      <c r="F376" s="239" t="s">
        <v>546</v>
      </c>
      <c r="G376" s="236"/>
      <c r="H376" s="240">
        <v>-1.3999999999999999</v>
      </c>
      <c r="I376" s="236"/>
      <c r="J376" s="236"/>
      <c r="K376" s="236"/>
      <c r="L376" s="241"/>
      <c r="M376" s="242"/>
      <c r="N376" s="243"/>
      <c r="O376" s="243"/>
      <c r="P376" s="243"/>
      <c r="Q376" s="243"/>
      <c r="R376" s="243"/>
      <c r="S376" s="243"/>
      <c r="T376" s="24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5" t="s">
        <v>285</v>
      </c>
      <c r="AU376" s="245" t="s">
        <v>83</v>
      </c>
      <c r="AV376" s="13" t="s">
        <v>83</v>
      </c>
      <c r="AW376" s="13" t="s">
        <v>30</v>
      </c>
      <c r="AX376" s="13" t="s">
        <v>74</v>
      </c>
      <c r="AY376" s="245" t="s">
        <v>278</v>
      </c>
    </row>
    <row r="377" s="13" customFormat="1">
      <c r="A377" s="13"/>
      <c r="B377" s="235"/>
      <c r="C377" s="236"/>
      <c r="D377" s="237" t="s">
        <v>285</v>
      </c>
      <c r="E377" s="238" t="s">
        <v>1</v>
      </c>
      <c r="F377" s="239" t="s">
        <v>547</v>
      </c>
      <c r="G377" s="236"/>
      <c r="H377" s="240">
        <v>-1.4350000000000001</v>
      </c>
      <c r="I377" s="236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5" t="s">
        <v>285</v>
      </c>
      <c r="AU377" s="245" t="s">
        <v>83</v>
      </c>
      <c r="AV377" s="13" t="s">
        <v>83</v>
      </c>
      <c r="AW377" s="13" t="s">
        <v>30</v>
      </c>
      <c r="AX377" s="13" t="s">
        <v>74</v>
      </c>
      <c r="AY377" s="245" t="s">
        <v>278</v>
      </c>
    </row>
    <row r="378" s="13" customFormat="1">
      <c r="A378" s="13"/>
      <c r="B378" s="235"/>
      <c r="C378" s="236"/>
      <c r="D378" s="237" t="s">
        <v>285</v>
      </c>
      <c r="E378" s="238" t="s">
        <v>1</v>
      </c>
      <c r="F378" s="239" t="s">
        <v>548</v>
      </c>
      <c r="G378" s="236"/>
      <c r="H378" s="240">
        <v>-1.7729999999999999</v>
      </c>
      <c r="I378" s="236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5" t="s">
        <v>285</v>
      </c>
      <c r="AU378" s="245" t="s">
        <v>83</v>
      </c>
      <c r="AV378" s="13" t="s">
        <v>83</v>
      </c>
      <c r="AW378" s="13" t="s">
        <v>30</v>
      </c>
      <c r="AX378" s="13" t="s">
        <v>74</v>
      </c>
      <c r="AY378" s="245" t="s">
        <v>278</v>
      </c>
    </row>
    <row r="379" s="13" customFormat="1">
      <c r="A379" s="13"/>
      <c r="B379" s="235"/>
      <c r="C379" s="236"/>
      <c r="D379" s="237" t="s">
        <v>285</v>
      </c>
      <c r="E379" s="238" t="s">
        <v>1</v>
      </c>
      <c r="F379" s="239" t="s">
        <v>546</v>
      </c>
      <c r="G379" s="236"/>
      <c r="H379" s="240">
        <v>-1.3999999999999999</v>
      </c>
      <c r="I379" s="236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285</v>
      </c>
      <c r="AU379" s="245" t="s">
        <v>83</v>
      </c>
      <c r="AV379" s="13" t="s">
        <v>83</v>
      </c>
      <c r="AW379" s="13" t="s">
        <v>30</v>
      </c>
      <c r="AX379" s="13" t="s">
        <v>74</v>
      </c>
      <c r="AY379" s="245" t="s">
        <v>278</v>
      </c>
    </row>
    <row r="380" s="13" customFormat="1">
      <c r="A380" s="13"/>
      <c r="B380" s="235"/>
      <c r="C380" s="236"/>
      <c r="D380" s="237" t="s">
        <v>285</v>
      </c>
      <c r="E380" s="238" t="s">
        <v>1</v>
      </c>
      <c r="F380" s="239" t="s">
        <v>549</v>
      </c>
      <c r="G380" s="236"/>
      <c r="H380" s="240">
        <v>-1.5760000000000001</v>
      </c>
      <c r="I380" s="236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285</v>
      </c>
      <c r="AU380" s="245" t="s">
        <v>83</v>
      </c>
      <c r="AV380" s="13" t="s">
        <v>83</v>
      </c>
      <c r="AW380" s="13" t="s">
        <v>30</v>
      </c>
      <c r="AX380" s="13" t="s">
        <v>74</v>
      </c>
      <c r="AY380" s="245" t="s">
        <v>278</v>
      </c>
    </row>
    <row r="381" s="13" customFormat="1">
      <c r="A381" s="13"/>
      <c r="B381" s="235"/>
      <c r="C381" s="236"/>
      <c r="D381" s="237" t="s">
        <v>285</v>
      </c>
      <c r="E381" s="238" t="s">
        <v>1</v>
      </c>
      <c r="F381" s="239" t="s">
        <v>549</v>
      </c>
      <c r="G381" s="236"/>
      <c r="H381" s="240">
        <v>-1.5760000000000001</v>
      </c>
      <c r="I381" s="236"/>
      <c r="J381" s="236"/>
      <c r="K381" s="236"/>
      <c r="L381" s="241"/>
      <c r="M381" s="242"/>
      <c r="N381" s="243"/>
      <c r="O381" s="243"/>
      <c r="P381" s="243"/>
      <c r="Q381" s="243"/>
      <c r="R381" s="243"/>
      <c r="S381" s="243"/>
      <c r="T381" s="24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5" t="s">
        <v>285</v>
      </c>
      <c r="AU381" s="245" t="s">
        <v>83</v>
      </c>
      <c r="AV381" s="13" t="s">
        <v>83</v>
      </c>
      <c r="AW381" s="13" t="s">
        <v>30</v>
      </c>
      <c r="AX381" s="13" t="s">
        <v>74</v>
      </c>
      <c r="AY381" s="245" t="s">
        <v>278</v>
      </c>
    </row>
    <row r="382" s="13" customFormat="1">
      <c r="A382" s="13"/>
      <c r="B382" s="235"/>
      <c r="C382" s="236"/>
      <c r="D382" s="237" t="s">
        <v>285</v>
      </c>
      <c r="E382" s="238" t="s">
        <v>1</v>
      </c>
      <c r="F382" s="239" t="s">
        <v>549</v>
      </c>
      <c r="G382" s="236"/>
      <c r="H382" s="240">
        <v>-1.5760000000000001</v>
      </c>
      <c r="I382" s="236"/>
      <c r="J382" s="236"/>
      <c r="K382" s="236"/>
      <c r="L382" s="241"/>
      <c r="M382" s="242"/>
      <c r="N382" s="243"/>
      <c r="O382" s="243"/>
      <c r="P382" s="243"/>
      <c r="Q382" s="243"/>
      <c r="R382" s="243"/>
      <c r="S382" s="243"/>
      <c r="T382" s="24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5" t="s">
        <v>285</v>
      </c>
      <c r="AU382" s="245" t="s">
        <v>83</v>
      </c>
      <c r="AV382" s="13" t="s">
        <v>83</v>
      </c>
      <c r="AW382" s="13" t="s">
        <v>30</v>
      </c>
      <c r="AX382" s="13" t="s">
        <v>74</v>
      </c>
      <c r="AY382" s="245" t="s">
        <v>278</v>
      </c>
    </row>
    <row r="383" s="13" customFormat="1">
      <c r="A383" s="13"/>
      <c r="B383" s="235"/>
      <c r="C383" s="236"/>
      <c r="D383" s="237" t="s">
        <v>285</v>
      </c>
      <c r="E383" s="238" t="s">
        <v>1</v>
      </c>
      <c r="F383" s="239" t="s">
        <v>549</v>
      </c>
      <c r="G383" s="236"/>
      <c r="H383" s="240">
        <v>-1.5760000000000001</v>
      </c>
      <c r="I383" s="236"/>
      <c r="J383" s="236"/>
      <c r="K383" s="236"/>
      <c r="L383" s="241"/>
      <c r="M383" s="242"/>
      <c r="N383" s="243"/>
      <c r="O383" s="243"/>
      <c r="P383" s="243"/>
      <c r="Q383" s="243"/>
      <c r="R383" s="243"/>
      <c r="S383" s="243"/>
      <c r="T383" s="24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5" t="s">
        <v>285</v>
      </c>
      <c r="AU383" s="245" t="s">
        <v>83</v>
      </c>
      <c r="AV383" s="13" t="s">
        <v>83</v>
      </c>
      <c r="AW383" s="13" t="s">
        <v>30</v>
      </c>
      <c r="AX383" s="13" t="s">
        <v>74</v>
      </c>
      <c r="AY383" s="245" t="s">
        <v>278</v>
      </c>
    </row>
    <row r="384" s="13" customFormat="1">
      <c r="A384" s="13"/>
      <c r="B384" s="235"/>
      <c r="C384" s="236"/>
      <c r="D384" s="237" t="s">
        <v>285</v>
      </c>
      <c r="E384" s="238" t="s">
        <v>1</v>
      </c>
      <c r="F384" s="239" t="s">
        <v>549</v>
      </c>
      <c r="G384" s="236"/>
      <c r="H384" s="240">
        <v>-1.5760000000000001</v>
      </c>
      <c r="I384" s="236"/>
      <c r="J384" s="236"/>
      <c r="K384" s="236"/>
      <c r="L384" s="241"/>
      <c r="M384" s="242"/>
      <c r="N384" s="243"/>
      <c r="O384" s="243"/>
      <c r="P384" s="243"/>
      <c r="Q384" s="243"/>
      <c r="R384" s="243"/>
      <c r="S384" s="243"/>
      <c r="T384" s="24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5" t="s">
        <v>285</v>
      </c>
      <c r="AU384" s="245" t="s">
        <v>83</v>
      </c>
      <c r="AV384" s="13" t="s">
        <v>83</v>
      </c>
      <c r="AW384" s="13" t="s">
        <v>30</v>
      </c>
      <c r="AX384" s="13" t="s">
        <v>74</v>
      </c>
      <c r="AY384" s="245" t="s">
        <v>278</v>
      </c>
    </row>
    <row r="385" s="13" customFormat="1">
      <c r="A385" s="13"/>
      <c r="B385" s="235"/>
      <c r="C385" s="236"/>
      <c r="D385" s="237" t="s">
        <v>285</v>
      </c>
      <c r="E385" s="238" t="s">
        <v>1</v>
      </c>
      <c r="F385" s="239" t="s">
        <v>546</v>
      </c>
      <c r="G385" s="236"/>
      <c r="H385" s="240">
        <v>-1.3999999999999999</v>
      </c>
      <c r="I385" s="236"/>
      <c r="J385" s="236"/>
      <c r="K385" s="236"/>
      <c r="L385" s="241"/>
      <c r="M385" s="242"/>
      <c r="N385" s="243"/>
      <c r="O385" s="243"/>
      <c r="P385" s="243"/>
      <c r="Q385" s="243"/>
      <c r="R385" s="243"/>
      <c r="S385" s="243"/>
      <c r="T385" s="24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5" t="s">
        <v>285</v>
      </c>
      <c r="AU385" s="245" t="s">
        <v>83</v>
      </c>
      <c r="AV385" s="13" t="s">
        <v>83</v>
      </c>
      <c r="AW385" s="13" t="s">
        <v>30</v>
      </c>
      <c r="AX385" s="13" t="s">
        <v>74</v>
      </c>
      <c r="AY385" s="245" t="s">
        <v>278</v>
      </c>
    </row>
    <row r="386" s="13" customFormat="1">
      <c r="A386" s="13"/>
      <c r="B386" s="235"/>
      <c r="C386" s="236"/>
      <c r="D386" s="237" t="s">
        <v>285</v>
      </c>
      <c r="E386" s="238" t="s">
        <v>1</v>
      </c>
      <c r="F386" s="239" t="s">
        <v>549</v>
      </c>
      <c r="G386" s="236"/>
      <c r="H386" s="240">
        <v>-1.5760000000000001</v>
      </c>
      <c r="I386" s="236"/>
      <c r="J386" s="236"/>
      <c r="K386" s="236"/>
      <c r="L386" s="241"/>
      <c r="M386" s="242"/>
      <c r="N386" s="243"/>
      <c r="O386" s="243"/>
      <c r="P386" s="243"/>
      <c r="Q386" s="243"/>
      <c r="R386" s="243"/>
      <c r="S386" s="243"/>
      <c r="T386" s="24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5" t="s">
        <v>285</v>
      </c>
      <c r="AU386" s="245" t="s">
        <v>83</v>
      </c>
      <c r="AV386" s="13" t="s">
        <v>83</v>
      </c>
      <c r="AW386" s="13" t="s">
        <v>30</v>
      </c>
      <c r="AX386" s="13" t="s">
        <v>74</v>
      </c>
      <c r="AY386" s="245" t="s">
        <v>278</v>
      </c>
    </row>
    <row r="387" s="13" customFormat="1">
      <c r="A387" s="13"/>
      <c r="B387" s="235"/>
      <c r="C387" s="236"/>
      <c r="D387" s="237" t="s">
        <v>285</v>
      </c>
      <c r="E387" s="238" t="s">
        <v>1</v>
      </c>
      <c r="F387" s="239" t="s">
        <v>549</v>
      </c>
      <c r="G387" s="236"/>
      <c r="H387" s="240">
        <v>-1.5760000000000001</v>
      </c>
      <c r="I387" s="236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285</v>
      </c>
      <c r="AU387" s="245" t="s">
        <v>83</v>
      </c>
      <c r="AV387" s="13" t="s">
        <v>83</v>
      </c>
      <c r="AW387" s="13" t="s">
        <v>30</v>
      </c>
      <c r="AX387" s="13" t="s">
        <v>74</v>
      </c>
      <c r="AY387" s="245" t="s">
        <v>278</v>
      </c>
    </row>
    <row r="388" s="13" customFormat="1">
      <c r="A388" s="13"/>
      <c r="B388" s="235"/>
      <c r="C388" s="236"/>
      <c r="D388" s="237" t="s">
        <v>285</v>
      </c>
      <c r="E388" s="238" t="s">
        <v>1</v>
      </c>
      <c r="F388" s="239" t="s">
        <v>547</v>
      </c>
      <c r="G388" s="236"/>
      <c r="H388" s="240">
        <v>-1.4350000000000001</v>
      </c>
      <c r="I388" s="236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285</v>
      </c>
      <c r="AU388" s="245" t="s">
        <v>83</v>
      </c>
      <c r="AV388" s="13" t="s">
        <v>83</v>
      </c>
      <c r="AW388" s="13" t="s">
        <v>30</v>
      </c>
      <c r="AX388" s="13" t="s">
        <v>74</v>
      </c>
      <c r="AY388" s="245" t="s">
        <v>278</v>
      </c>
    </row>
    <row r="389" s="13" customFormat="1">
      <c r="A389" s="13"/>
      <c r="B389" s="235"/>
      <c r="C389" s="236"/>
      <c r="D389" s="237" t="s">
        <v>285</v>
      </c>
      <c r="E389" s="238" t="s">
        <v>1</v>
      </c>
      <c r="F389" s="239" t="s">
        <v>547</v>
      </c>
      <c r="G389" s="236"/>
      <c r="H389" s="240">
        <v>-1.4350000000000001</v>
      </c>
      <c r="I389" s="236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285</v>
      </c>
      <c r="AU389" s="245" t="s">
        <v>83</v>
      </c>
      <c r="AV389" s="13" t="s">
        <v>83</v>
      </c>
      <c r="AW389" s="13" t="s">
        <v>30</v>
      </c>
      <c r="AX389" s="13" t="s">
        <v>74</v>
      </c>
      <c r="AY389" s="245" t="s">
        <v>278</v>
      </c>
    </row>
    <row r="390" s="13" customFormat="1">
      <c r="A390" s="13"/>
      <c r="B390" s="235"/>
      <c r="C390" s="236"/>
      <c r="D390" s="237" t="s">
        <v>285</v>
      </c>
      <c r="E390" s="238" t="s">
        <v>1</v>
      </c>
      <c r="F390" s="239" t="s">
        <v>547</v>
      </c>
      <c r="G390" s="236"/>
      <c r="H390" s="240">
        <v>-1.4350000000000001</v>
      </c>
      <c r="I390" s="236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285</v>
      </c>
      <c r="AU390" s="245" t="s">
        <v>83</v>
      </c>
      <c r="AV390" s="13" t="s">
        <v>83</v>
      </c>
      <c r="AW390" s="13" t="s">
        <v>30</v>
      </c>
      <c r="AX390" s="13" t="s">
        <v>74</v>
      </c>
      <c r="AY390" s="245" t="s">
        <v>278</v>
      </c>
    </row>
    <row r="391" s="13" customFormat="1">
      <c r="A391" s="13"/>
      <c r="B391" s="235"/>
      <c r="C391" s="236"/>
      <c r="D391" s="237" t="s">
        <v>285</v>
      </c>
      <c r="E391" s="238" t="s">
        <v>1</v>
      </c>
      <c r="F391" s="239" t="s">
        <v>547</v>
      </c>
      <c r="G391" s="236"/>
      <c r="H391" s="240">
        <v>-1.4350000000000001</v>
      </c>
      <c r="I391" s="236"/>
      <c r="J391" s="236"/>
      <c r="K391" s="236"/>
      <c r="L391" s="241"/>
      <c r="M391" s="242"/>
      <c r="N391" s="243"/>
      <c r="O391" s="243"/>
      <c r="P391" s="243"/>
      <c r="Q391" s="243"/>
      <c r="R391" s="243"/>
      <c r="S391" s="243"/>
      <c r="T391" s="24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5" t="s">
        <v>285</v>
      </c>
      <c r="AU391" s="245" t="s">
        <v>83</v>
      </c>
      <c r="AV391" s="13" t="s">
        <v>83</v>
      </c>
      <c r="AW391" s="13" t="s">
        <v>30</v>
      </c>
      <c r="AX391" s="13" t="s">
        <v>74</v>
      </c>
      <c r="AY391" s="245" t="s">
        <v>278</v>
      </c>
    </row>
    <row r="392" s="13" customFormat="1">
      <c r="A392" s="13"/>
      <c r="B392" s="235"/>
      <c r="C392" s="236"/>
      <c r="D392" s="237" t="s">
        <v>285</v>
      </c>
      <c r="E392" s="238" t="s">
        <v>1</v>
      </c>
      <c r="F392" s="239" t="s">
        <v>550</v>
      </c>
      <c r="G392" s="236"/>
      <c r="H392" s="240">
        <v>-0.35999999999999999</v>
      </c>
      <c r="I392" s="236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5" t="s">
        <v>285</v>
      </c>
      <c r="AU392" s="245" t="s">
        <v>83</v>
      </c>
      <c r="AV392" s="13" t="s">
        <v>83</v>
      </c>
      <c r="AW392" s="13" t="s">
        <v>30</v>
      </c>
      <c r="AX392" s="13" t="s">
        <v>74</v>
      </c>
      <c r="AY392" s="245" t="s">
        <v>278</v>
      </c>
    </row>
    <row r="393" s="13" customFormat="1">
      <c r="A393" s="13"/>
      <c r="B393" s="235"/>
      <c r="C393" s="236"/>
      <c r="D393" s="237" t="s">
        <v>285</v>
      </c>
      <c r="E393" s="238" t="s">
        <v>1</v>
      </c>
      <c r="F393" s="239" t="s">
        <v>550</v>
      </c>
      <c r="G393" s="236"/>
      <c r="H393" s="240">
        <v>-0.35999999999999999</v>
      </c>
      <c r="I393" s="236"/>
      <c r="J393" s="236"/>
      <c r="K393" s="236"/>
      <c r="L393" s="241"/>
      <c r="M393" s="242"/>
      <c r="N393" s="243"/>
      <c r="O393" s="243"/>
      <c r="P393" s="243"/>
      <c r="Q393" s="243"/>
      <c r="R393" s="243"/>
      <c r="S393" s="243"/>
      <c r="T393" s="24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5" t="s">
        <v>285</v>
      </c>
      <c r="AU393" s="245" t="s">
        <v>83</v>
      </c>
      <c r="AV393" s="13" t="s">
        <v>83</v>
      </c>
      <c r="AW393" s="13" t="s">
        <v>30</v>
      </c>
      <c r="AX393" s="13" t="s">
        <v>74</v>
      </c>
      <c r="AY393" s="245" t="s">
        <v>278</v>
      </c>
    </row>
    <row r="394" s="13" customFormat="1">
      <c r="A394" s="13"/>
      <c r="B394" s="235"/>
      <c r="C394" s="236"/>
      <c r="D394" s="237" t="s">
        <v>285</v>
      </c>
      <c r="E394" s="238" t="s">
        <v>1</v>
      </c>
      <c r="F394" s="239" t="s">
        <v>548</v>
      </c>
      <c r="G394" s="236"/>
      <c r="H394" s="240">
        <v>-1.7729999999999999</v>
      </c>
      <c r="I394" s="236"/>
      <c r="J394" s="236"/>
      <c r="K394" s="236"/>
      <c r="L394" s="241"/>
      <c r="M394" s="242"/>
      <c r="N394" s="243"/>
      <c r="O394" s="243"/>
      <c r="P394" s="243"/>
      <c r="Q394" s="243"/>
      <c r="R394" s="243"/>
      <c r="S394" s="243"/>
      <c r="T394" s="24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5" t="s">
        <v>285</v>
      </c>
      <c r="AU394" s="245" t="s">
        <v>83</v>
      </c>
      <c r="AV394" s="13" t="s">
        <v>83</v>
      </c>
      <c r="AW394" s="13" t="s">
        <v>30</v>
      </c>
      <c r="AX394" s="13" t="s">
        <v>74</v>
      </c>
      <c r="AY394" s="245" t="s">
        <v>278</v>
      </c>
    </row>
    <row r="395" s="13" customFormat="1">
      <c r="A395" s="13"/>
      <c r="B395" s="235"/>
      <c r="C395" s="236"/>
      <c r="D395" s="237" t="s">
        <v>285</v>
      </c>
      <c r="E395" s="238" t="s">
        <v>1</v>
      </c>
      <c r="F395" s="239" t="s">
        <v>550</v>
      </c>
      <c r="G395" s="236"/>
      <c r="H395" s="240">
        <v>-0.35999999999999999</v>
      </c>
      <c r="I395" s="236"/>
      <c r="J395" s="236"/>
      <c r="K395" s="236"/>
      <c r="L395" s="241"/>
      <c r="M395" s="242"/>
      <c r="N395" s="243"/>
      <c r="O395" s="243"/>
      <c r="P395" s="243"/>
      <c r="Q395" s="243"/>
      <c r="R395" s="243"/>
      <c r="S395" s="243"/>
      <c r="T395" s="24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5" t="s">
        <v>285</v>
      </c>
      <c r="AU395" s="245" t="s">
        <v>83</v>
      </c>
      <c r="AV395" s="13" t="s">
        <v>83</v>
      </c>
      <c r="AW395" s="13" t="s">
        <v>30</v>
      </c>
      <c r="AX395" s="13" t="s">
        <v>74</v>
      </c>
      <c r="AY395" s="245" t="s">
        <v>278</v>
      </c>
    </row>
    <row r="396" s="13" customFormat="1">
      <c r="A396" s="13"/>
      <c r="B396" s="235"/>
      <c r="C396" s="236"/>
      <c r="D396" s="237" t="s">
        <v>285</v>
      </c>
      <c r="E396" s="238" t="s">
        <v>1</v>
      </c>
      <c r="F396" s="239" t="s">
        <v>550</v>
      </c>
      <c r="G396" s="236"/>
      <c r="H396" s="240">
        <v>-0.35999999999999999</v>
      </c>
      <c r="I396" s="236"/>
      <c r="J396" s="236"/>
      <c r="K396" s="236"/>
      <c r="L396" s="241"/>
      <c r="M396" s="242"/>
      <c r="N396" s="243"/>
      <c r="O396" s="243"/>
      <c r="P396" s="243"/>
      <c r="Q396" s="243"/>
      <c r="R396" s="243"/>
      <c r="S396" s="243"/>
      <c r="T396" s="24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5" t="s">
        <v>285</v>
      </c>
      <c r="AU396" s="245" t="s">
        <v>83</v>
      </c>
      <c r="AV396" s="13" t="s">
        <v>83</v>
      </c>
      <c r="AW396" s="13" t="s">
        <v>30</v>
      </c>
      <c r="AX396" s="13" t="s">
        <v>74</v>
      </c>
      <c r="AY396" s="245" t="s">
        <v>278</v>
      </c>
    </row>
    <row r="397" s="13" customFormat="1">
      <c r="A397" s="13"/>
      <c r="B397" s="235"/>
      <c r="C397" s="236"/>
      <c r="D397" s="237" t="s">
        <v>285</v>
      </c>
      <c r="E397" s="238" t="s">
        <v>1</v>
      </c>
      <c r="F397" s="239" t="s">
        <v>551</v>
      </c>
      <c r="G397" s="236"/>
      <c r="H397" s="240">
        <v>-1.0800000000000001</v>
      </c>
      <c r="I397" s="236"/>
      <c r="J397" s="236"/>
      <c r="K397" s="236"/>
      <c r="L397" s="241"/>
      <c r="M397" s="242"/>
      <c r="N397" s="243"/>
      <c r="O397" s="243"/>
      <c r="P397" s="243"/>
      <c r="Q397" s="243"/>
      <c r="R397" s="243"/>
      <c r="S397" s="243"/>
      <c r="T397" s="24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5" t="s">
        <v>285</v>
      </c>
      <c r="AU397" s="245" t="s">
        <v>83</v>
      </c>
      <c r="AV397" s="13" t="s">
        <v>83</v>
      </c>
      <c r="AW397" s="13" t="s">
        <v>30</v>
      </c>
      <c r="AX397" s="13" t="s">
        <v>74</v>
      </c>
      <c r="AY397" s="245" t="s">
        <v>278</v>
      </c>
    </row>
    <row r="398" s="13" customFormat="1">
      <c r="A398" s="13"/>
      <c r="B398" s="235"/>
      <c r="C398" s="236"/>
      <c r="D398" s="237" t="s">
        <v>285</v>
      </c>
      <c r="E398" s="238" t="s">
        <v>1</v>
      </c>
      <c r="F398" s="239" t="s">
        <v>548</v>
      </c>
      <c r="G398" s="236"/>
      <c r="H398" s="240">
        <v>-1.7729999999999999</v>
      </c>
      <c r="I398" s="236"/>
      <c r="J398" s="236"/>
      <c r="K398" s="236"/>
      <c r="L398" s="241"/>
      <c r="M398" s="242"/>
      <c r="N398" s="243"/>
      <c r="O398" s="243"/>
      <c r="P398" s="243"/>
      <c r="Q398" s="243"/>
      <c r="R398" s="243"/>
      <c r="S398" s="243"/>
      <c r="T398" s="24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5" t="s">
        <v>285</v>
      </c>
      <c r="AU398" s="245" t="s">
        <v>83</v>
      </c>
      <c r="AV398" s="13" t="s">
        <v>83</v>
      </c>
      <c r="AW398" s="13" t="s">
        <v>30</v>
      </c>
      <c r="AX398" s="13" t="s">
        <v>74</v>
      </c>
      <c r="AY398" s="245" t="s">
        <v>278</v>
      </c>
    </row>
    <row r="399" s="13" customFormat="1">
      <c r="A399" s="13"/>
      <c r="B399" s="235"/>
      <c r="C399" s="236"/>
      <c r="D399" s="237" t="s">
        <v>285</v>
      </c>
      <c r="E399" s="238" t="s">
        <v>1</v>
      </c>
      <c r="F399" s="239" t="s">
        <v>547</v>
      </c>
      <c r="G399" s="236"/>
      <c r="H399" s="240">
        <v>-1.4350000000000001</v>
      </c>
      <c r="I399" s="236"/>
      <c r="J399" s="236"/>
      <c r="K399" s="236"/>
      <c r="L399" s="241"/>
      <c r="M399" s="242"/>
      <c r="N399" s="243"/>
      <c r="O399" s="243"/>
      <c r="P399" s="243"/>
      <c r="Q399" s="243"/>
      <c r="R399" s="243"/>
      <c r="S399" s="243"/>
      <c r="T399" s="24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5" t="s">
        <v>285</v>
      </c>
      <c r="AU399" s="245" t="s">
        <v>83</v>
      </c>
      <c r="AV399" s="13" t="s">
        <v>83</v>
      </c>
      <c r="AW399" s="13" t="s">
        <v>30</v>
      </c>
      <c r="AX399" s="13" t="s">
        <v>74</v>
      </c>
      <c r="AY399" s="245" t="s">
        <v>278</v>
      </c>
    </row>
    <row r="400" s="13" customFormat="1">
      <c r="A400" s="13"/>
      <c r="B400" s="235"/>
      <c r="C400" s="236"/>
      <c r="D400" s="237" t="s">
        <v>285</v>
      </c>
      <c r="E400" s="238" t="s">
        <v>1</v>
      </c>
      <c r="F400" s="239" t="s">
        <v>549</v>
      </c>
      <c r="G400" s="236"/>
      <c r="H400" s="240">
        <v>-1.5760000000000001</v>
      </c>
      <c r="I400" s="236"/>
      <c r="J400" s="236"/>
      <c r="K400" s="236"/>
      <c r="L400" s="241"/>
      <c r="M400" s="242"/>
      <c r="N400" s="243"/>
      <c r="O400" s="243"/>
      <c r="P400" s="243"/>
      <c r="Q400" s="243"/>
      <c r="R400" s="243"/>
      <c r="S400" s="243"/>
      <c r="T400" s="24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5" t="s">
        <v>285</v>
      </c>
      <c r="AU400" s="245" t="s">
        <v>83</v>
      </c>
      <c r="AV400" s="13" t="s">
        <v>83</v>
      </c>
      <c r="AW400" s="13" t="s">
        <v>30</v>
      </c>
      <c r="AX400" s="13" t="s">
        <v>74</v>
      </c>
      <c r="AY400" s="245" t="s">
        <v>278</v>
      </c>
    </row>
    <row r="401" s="13" customFormat="1">
      <c r="A401" s="13"/>
      <c r="B401" s="235"/>
      <c r="C401" s="236"/>
      <c r="D401" s="237" t="s">
        <v>285</v>
      </c>
      <c r="E401" s="238" t="s">
        <v>1</v>
      </c>
      <c r="F401" s="239" t="s">
        <v>549</v>
      </c>
      <c r="G401" s="236"/>
      <c r="H401" s="240">
        <v>-1.5760000000000001</v>
      </c>
      <c r="I401" s="236"/>
      <c r="J401" s="236"/>
      <c r="K401" s="236"/>
      <c r="L401" s="241"/>
      <c r="M401" s="242"/>
      <c r="N401" s="243"/>
      <c r="O401" s="243"/>
      <c r="P401" s="243"/>
      <c r="Q401" s="243"/>
      <c r="R401" s="243"/>
      <c r="S401" s="243"/>
      <c r="T401" s="24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5" t="s">
        <v>285</v>
      </c>
      <c r="AU401" s="245" t="s">
        <v>83</v>
      </c>
      <c r="AV401" s="13" t="s">
        <v>83</v>
      </c>
      <c r="AW401" s="13" t="s">
        <v>30</v>
      </c>
      <c r="AX401" s="13" t="s">
        <v>74</v>
      </c>
      <c r="AY401" s="245" t="s">
        <v>278</v>
      </c>
    </row>
    <row r="402" s="13" customFormat="1">
      <c r="A402" s="13"/>
      <c r="B402" s="235"/>
      <c r="C402" s="236"/>
      <c r="D402" s="237" t="s">
        <v>285</v>
      </c>
      <c r="E402" s="238" t="s">
        <v>1</v>
      </c>
      <c r="F402" s="239" t="s">
        <v>549</v>
      </c>
      <c r="G402" s="236"/>
      <c r="H402" s="240">
        <v>-1.5760000000000001</v>
      </c>
      <c r="I402" s="236"/>
      <c r="J402" s="236"/>
      <c r="K402" s="236"/>
      <c r="L402" s="241"/>
      <c r="M402" s="242"/>
      <c r="N402" s="243"/>
      <c r="O402" s="243"/>
      <c r="P402" s="243"/>
      <c r="Q402" s="243"/>
      <c r="R402" s="243"/>
      <c r="S402" s="243"/>
      <c r="T402" s="24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5" t="s">
        <v>285</v>
      </c>
      <c r="AU402" s="245" t="s">
        <v>83</v>
      </c>
      <c r="AV402" s="13" t="s">
        <v>83</v>
      </c>
      <c r="AW402" s="13" t="s">
        <v>30</v>
      </c>
      <c r="AX402" s="13" t="s">
        <v>74</v>
      </c>
      <c r="AY402" s="245" t="s">
        <v>278</v>
      </c>
    </row>
    <row r="403" s="13" customFormat="1">
      <c r="A403" s="13"/>
      <c r="B403" s="235"/>
      <c r="C403" s="236"/>
      <c r="D403" s="237" t="s">
        <v>285</v>
      </c>
      <c r="E403" s="238" t="s">
        <v>1</v>
      </c>
      <c r="F403" s="239" t="s">
        <v>548</v>
      </c>
      <c r="G403" s="236"/>
      <c r="H403" s="240">
        <v>-1.7729999999999999</v>
      </c>
      <c r="I403" s="236"/>
      <c r="J403" s="236"/>
      <c r="K403" s="236"/>
      <c r="L403" s="241"/>
      <c r="M403" s="242"/>
      <c r="N403" s="243"/>
      <c r="O403" s="243"/>
      <c r="P403" s="243"/>
      <c r="Q403" s="243"/>
      <c r="R403" s="243"/>
      <c r="S403" s="243"/>
      <c r="T403" s="24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5" t="s">
        <v>285</v>
      </c>
      <c r="AU403" s="245" t="s">
        <v>83</v>
      </c>
      <c r="AV403" s="13" t="s">
        <v>83</v>
      </c>
      <c r="AW403" s="13" t="s">
        <v>30</v>
      </c>
      <c r="AX403" s="13" t="s">
        <v>74</v>
      </c>
      <c r="AY403" s="245" t="s">
        <v>278</v>
      </c>
    </row>
    <row r="404" s="13" customFormat="1">
      <c r="A404" s="13"/>
      <c r="B404" s="235"/>
      <c r="C404" s="236"/>
      <c r="D404" s="237" t="s">
        <v>285</v>
      </c>
      <c r="E404" s="238" t="s">
        <v>1</v>
      </c>
      <c r="F404" s="239" t="s">
        <v>548</v>
      </c>
      <c r="G404" s="236"/>
      <c r="H404" s="240">
        <v>-1.7729999999999999</v>
      </c>
      <c r="I404" s="236"/>
      <c r="J404" s="236"/>
      <c r="K404" s="236"/>
      <c r="L404" s="241"/>
      <c r="M404" s="242"/>
      <c r="N404" s="243"/>
      <c r="O404" s="243"/>
      <c r="P404" s="243"/>
      <c r="Q404" s="243"/>
      <c r="R404" s="243"/>
      <c r="S404" s="243"/>
      <c r="T404" s="24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5" t="s">
        <v>285</v>
      </c>
      <c r="AU404" s="245" t="s">
        <v>83</v>
      </c>
      <c r="AV404" s="13" t="s">
        <v>83</v>
      </c>
      <c r="AW404" s="13" t="s">
        <v>30</v>
      </c>
      <c r="AX404" s="13" t="s">
        <v>74</v>
      </c>
      <c r="AY404" s="245" t="s">
        <v>278</v>
      </c>
    </row>
    <row r="405" s="13" customFormat="1">
      <c r="A405" s="13"/>
      <c r="B405" s="235"/>
      <c r="C405" s="236"/>
      <c r="D405" s="237" t="s">
        <v>285</v>
      </c>
      <c r="E405" s="238" t="s">
        <v>1</v>
      </c>
      <c r="F405" s="239" t="s">
        <v>548</v>
      </c>
      <c r="G405" s="236"/>
      <c r="H405" s="240">
        <v>-1.7729999999999999</v>
      </c>
      <c r="I405" s="236"/>
      <c r="J405" s="236"/>
      <c r="K405" s="236"/>
      <c r="L405" s="241"/>
      <c r="M405" s="242"/>
      <c r="N405" s="243"/>
      <c r="O405" s="243"/>
      <c r="P405" s="243"/>
      <c r="Q405" s="243"/>
      <c r="R405" s="243"/>
      <c r="S405" s="243"/>
      <c r="T405" s="24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5" t="s">
        <v>285</v>
      </c>
      <c r="AU405" s="245" t="s">
        <v>83</v>
      </c>
      <c r="AV405" s="13" t="s">
        <v>83</v>
      </c>
      <c r="AW405" s="13" t="s">
        <v>30</v>
      </c>
      <c r="AX405" s="13" t="s">
        <v>74</v>
      </c>
      <c r="AY405" s="245" t="s">
        <v>278</v>
      </c>
    </row>
    <row r="406" s="13" customFormat="1">
      <c r="A406" s="13"/>
      <c r="B406" s="235"/>
      <c r="C406" s="236"/>
      <c r="D406" s="237" t="s">
        <v>285</v>
      </c>
      <c r="E406" s="238" t="s">
        <v>1</v>
      </c>
      <c r="F406" s="239" t="s">
        <v>552</v>
      </c>
      <c r="G406" s="236"/>
      <c r="H406" s="240">
        <v>-2.1669999999999998</v>
      </c>
      <c r="I406" s="236"/>
      <c r="J406" s="236"/>
      <c r="K406" s="236"/>
      <c r="L406" s="241"/>
      <c r="M406" s="242"/>
      <c r="N406" s="243"/>
      <c r="O406" s="243"/>
      <c r="P406" s="243"/>
      <c r="Q406" s="243"/>
      <c r="R406" s="243"/>
      <c r="S406" s="243"/>
      <c r="T406" s="24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5" t="s">
        <v>285</v>
      </c>
      <c r="AU406" s="245" t="s">
        <v>83</v>
      </c>
      <c r="AV406" s="13" t="s">
        <v>83</v>
      </c>
      <c r="AW406" s="13" t="s">
        <v>30</v>
      </c>
      <c r="AX406" s="13" t="s">
        <v>74</v>
      </c>
      <c r="AY406" s="245" t="s">
        <v>278</v>
      </c>
    </row>
    <row r="407" s="13" customFormat="1">
      <c r="A407" s="13"/>
      <c r="B407" s="235"/>
      <c r="C407" s="236"/>
      <c r="D407" s="237" t="s">
        <v>285</v>
      </c>
      <c r="E407" s="238" t="s">
        <v>1</v>
      </c>
      <c r="F407" s="239" t="s">
        <v>553</v>
      </c>
      <c r="G407" s="236"/>
      <c r="H407" s="240">
        <v>-2.8570000000000002</v>
      </c>
      <c r="I407" s="236"/>
      <c r="J407" s="236"/>
      <c r="K407" s="236"/>
      <c r="L407" s="241"/>
      <c r="M407" s="242"/>
      <c r="N407" s="243"/>
      <c r="O407" s="243"/>
      <c r="P407" s="243"/>
      <c r="Q407" s="243"/>
      <c r="R407" s="243"/>
      <c r="S407" s="243"/>
      <c r="T407" s="24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5" t="s">
        <v>285</v>
      </c>
      <c r="AU407" s="245" t="s">
        <v>83</v>
      </c>
      <c r="AV407" s="13" t="s">
        <v>83</v>
      </c>
      <c r="AW407" s="13" t="s">
        <v>30</v>
      </c>
      <c r="AX407" s="13" t="s">
        <v>74</v>
      </c>
      <c r="AY407" s="245" t="s">
        <v>278</v>
      </c>
    </row>
    <row r="408" s="13" customFormat="1">
      <c r="A408" s="13"/>
      <c r="B408" s="235"/>
      <c r="C408" s="236"/>
      <c r="D408" s="237" t="s">
        <v>285</v>
      </c>
      <c r="E408" s="238" t="s">
        <v>1</v>
      </c>
      <c r="F408" s="239" t="s">
        <v>546</v>
      </c>
      <c r="G408" s="236"/>
      <c r="H408" s="240">
        <v>-1.3999999999999999</v>
      </c>
      <c r="I408" s="236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5" t="s">
        <v>285</v>
      </c>
      <c r="AU408" s="245" t="s">
        <v>83</v>
      </c>
      <c r="AV408" s="13" t="s">
        <v>83</v>
      </c>
      <c r="AW408" s="13" t="s">
        <v>30</v>
      </c>
      <c r="AX408" s="13" t="s">
        <v>74</v>
      </c>
      <c r="AY408" s="245" t="s">
        <v>278</v>
      </c>
    </row>
    <row r="409" s="13" customFormat="1">
      <c r="A409" s="13"/>
      <c r="B409" s="235"/>
      <c r="C409" s="236"/>
      <c r="D409" s="237" t="s">
        <v>285</v>
      </c>
      <c r="E409" s="238" t="s">
        <v>1</v>
      </c>
      <c r="F409" s="239" t="s">
        <v>546</v>
      </c>
      <c r="G409" s="236"/>
      <c r="H409" s="240">
        <v>-1.3999999999999999</v>
      </c>
      <c r="I409" s="236"/>
      <c r="J409" s="236"/>
      <c r="K409" s="236"/>
      <c r="L409" s="241"/>
      <c r="M409" s="242"/>
      <c r="N409" s="243"/>
      <c r="O409" s="243"/>
      <c r="P409" s="243"/>
      <c r="Q409" s="243"/>
      <c r="R409" s="243"/>
      <c r="S409" s="243"/>
      <c r="T409" s="24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5" t="s">
        <v>285</v>
      </c>
      <c r="AU409" s="245" t="s">
        <v>83</v>
      </c>
      <c r="AV409" s="13" t="s">
        <v>83</v>
      </c>
      <c r="AW409" s="13" t="s">
        <v>30</v>
      </c>
      <c r="AX409" s="13" t="s">
        <v>74</v>
      </c>
      <c r="AY409" s="245" t="s">
        <v>278</v>
      </c>
    </row>
    <row r="410" s="13" customFormat="1">
      <c r="A410" s="13"/>
      <c r="B410" s="235"/>
      <c r="C410" s="236"/>
      <c r="D410" s="237" t="s">
        <v>285</v>
      </c>
      <c r="E410" s="238" t="s">
        <v>1</v>
      </c>
      <c r="F410" s="239" t="s">
        <v>552</v>
      </c>
      <c r="G410" s="236"/>
      <c r="H410" s="240">
        <v>-2.1669999999999998</v>
      </c>
      <c r="I410" s="236"/>
      <c r="J410" s="236"/>
      <c r="K410" s="236"/>
      <c r="L410" s="241"/>
      <c r="M410" s="242"/>
      <c r="N410" s="243"/>
      <c r="O410" s="243"/>
      <c r="P410" s="243"/>
      <c r="Q410" s="243"/>
      <c r="R410" s="243"/>
      <c r="S410" s="243"/>
      <c r="T410" s="24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5" t="s">
        <v>285</v>
      </c>
      <c r="AU410" s="245" t="s">
        <v>83</v>
      </c>
      <c r="AV410" s="13" t="s">
        <v>83</v>
      </c>
      <c r="AW410" s="13" t="s">
        <v>30</v>
      </c>
      <c r="AX410" s="13" t="s">
        <v>74</v>
      </c>
      <c r="AY410" s="245" t="s">
        <v>278</v>
      </c>
    </row>
    <row r="411" s="13" customFormat="1">
      <c r="A411" s="13"/>
      <c r="B411" s="235"/>
      <c r="C411" s="236"/>
      <c r="D411" s="237" t="s">
        <v>285</v>
      </c>
      <c r="E411" s="238" t="s">
        <v>1</v>
      </c>
      <c r="F411" s="239" t="s">
        <v>553</v>
      </c>
      <c r="G411" s="236"/>
      <c r="H411" s="240">
        <v>-2.8570000000000002</v>
      </c>
      <c r="I411" s="236"/>
      <c r="J411" s="236"/>
      <c r="K411" s="236"/>
      <c r="L411" s="241"/>
      <c r="M411" s="242"/>
      <c r="N411" s="243"/>
      <c r="O411" s="243"/>
      <c r="P411" s="243"/>
      <c r="Q411" s="243"/>
      <c r="R411" s="243"/>
      <c r="S411" s="243"/>
      <c r="T411" s="24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5" t="s">
        <v>285</v>
      </c>
      <c r="AU411" s="245" t="s">
        <v>83</v>
      </c>
      <c r="AV411" s="13" t="s">
        <v>83</v>
      </c>
      <c r="AW411" s="13" t="s">
        <v>30</v>
      </c>
      <c r="AX411" s="13" t="s">
        <v>74</v>
      </c>
      <c r="AY411" s="245" t="s">
        <v>278</v>
      </c>
    </row>
    <row r="412" s="13" customFormat="1">
      <c r="A412" s="13"/>
      <c r="B412" s="235"/>
      <c r="C412" s="236"/>
      <c r="D412" s="237" t="s">
        <v>285</v>
      </c>
      <c r="E412" s="238" t="s">
        <v>1</v>
      </c>
      <c r="F412" s="239" t="s">
        <v>546</v>
      </c>
      <c r="G412" s="236"/>
      <c r="H412" s="240">
        <v>-1.3999999999999999</v>
      </c>
      <c r="I412" s="236"/>
      <c r="J412" s="236"/>
      <c r="K412" s="236"/>
      <c r="L412" s="241"/>
      <c r="M412" s="242"/>
      <c r="N412" s="243"/>
      <c r="O412" s="243"/>
      <c r="P412" s="243"/>
      <c r="Q412" s="243"/>
      <c r="R412" s="243"/>
      <c r="S412" s="243"/>
      <c r="T412" s="24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5" t="s">
        <v>285</v>
      </c>
      <c r="AU412" s="245" t="s">
        <v>83</v>
      </c>
      <c r="AV412" s="13" t="s">
        <v>83</v>
      </c>
      <c r="AW412" s="13" t="s">
        <v>30</v>
      </c>
      <c r="AX412" s="13" t="s">
        <v>74</v>
      </c>
      <c r="AY412" s="245" t="s">
        <v>278</v>
      </c>
    </row>
    <row r="413" s="13" customFormat="1">
      <c r="A413" s="13"/>
      <c r="B413" s="235"/>
      <c r="C413" s="236"/>
      <c r="D413" s="237" t="s">
        <v>285</v>
      </c>
      <c r="E413" s="238" t="s">
        <v>1</v>
      </c>
      <c r="F413" s="239" t="s">
        <v>554</v>
      </c>
      <c r="G413" s="236"/>
      <c r="H413" s="240">
        <v>-2.3100000000000001</v>
      </c>
      <c r="I413" s="236"/>
      <c r="J413" s="236"/>
      <c r="K413" s="236"/>
      <c r="L413" s="241"/>
      <c r="M413" s="242"/>
      <c r="N413" s="243"/>
      <c r="O413" s="243"/>
      <c r="P413" s="243"/>
      <c r="Q413" s="243"/>
      <c r="R413" s="243"/>
      <c r="S413" s="243"/>
      <c r="T413" s="24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5" t="s">
        <v>285</v>
      </c>
      <c r="AU413" s="245" t="s">
        <v>83</v>
      </c>
      <c r="AV413" s="13" t="s">
        <v>83</v>
      </c>
      <c r="AW413" s="13" t="s">
        <v>30</v>
      </c>
      <c r="AX413" s="13" t="s">
        <v>74</v>
      </c>
      <c r="AY413" s="245" t="s">
        <v>278</v>
      </c>
    </row>
    <row r="414" s="13" customFormat="1">
      <c r="A414" s="13"/>
      <c r="B414" s="235"/>
      <c r="C414" s="236"/>
      <c r="D414" s="237" t="s">
        <v>285</v>
      </c>
      <c r="E414" s="238" t="s">
        <v>1</v>
      </c>
      <c r="F414" s="239" t="s">
        <v>555</v>
      </c>
      <c r="G414" s="236"/>
      <c r="H414" s="240">
        <v>-2.73</v>
      </c>
      <c r="I414" s="236"/>
      <c r="J414" s="236"/>
      <c r="K414" s="236"/>
      <c r="L414" s="241"/>
      <c r="M414" s="242"/>
      <c r="N414" s="243"/>
      <c r="O414" s="243"/>
      <c r="P414" s="243"/>
      <c r="Q414" s="243"/>
      <c r="R414" s="243"/>
      <c r="S414" s="243"/>
      <c r="T414" s="24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5" t="s">
        <v>285</v>
      </c>
      <c r="AU414" s="245" t="s">
        <v>83</v>
      </c>
      <c r="AV414" s="13" t="s">
        <v>83</v>
      </c>
      <c r="AW414" s="13" t="s">
        <v>30</v>
      </c>
      <c r="AX414" s="13" t="s">
        <v>74</v>
      </c>
      <c r="AY414" s="245" t="s">
        <v>278</v>
      </c>
    </row>
    <row r="415" s="13" customFormat="1">
      <c r="A415" s="13"/>
      <c r="B415" s="235"/>
      <c r="C415" s="236"/>
      <c r="D415" s="237" t="s">
        <v>285</v>
      </c>
      <c r="E415" s="238" t="s">
        <v>1</v>
      </c>
      <c r="F415" s="239" t="s">
        <v>556</v>
      </c>
      <c r="G415" s="236"/>
      <c r="H415" s="240">
        <v>-1.47</v>
      </c>
      <c r="I415" s="236"/>
      <c r="J415" s="236"/>
      <c r="K415" s="236"/>
      <c r="L415" s="241"/>
      <c r="M415" s="242"/>
      <c r="N415" s="243"/>
      <c r="O415" s="243"/>
      <c r="P415" s="243"/>
      <c r="Q415" s="243"/>
      <c r="R415" s="243"/>
      <c r="S415" s="243"/>
      <c r="T415" s="24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5" t="s">
        <v>285</v>
      </c>
      <c r="AU415" s="245" t="s">
        <v>83</v>
      </c>
      <c r="AV415" s="13" t="s">
        <v>83</v>
      </c>
      <c r="AW415" s="13" t="s">
        <v>30</v>
      </c>
      <c r="AX415" s="13" t="s">
        <v>74</v>
      </c>
      <c r="AY415" s="245" t="s">
        <v>278</v>
      </c>
    </row>
    <row r="416" s="13" customFormat="1">
      <c r="A416" s="13"/>
      <c r="B416" s="235"/>
      <c r="C416" s="236"/>
      <c r="D416" s="237" t="s">
        <v>285</v>
      </c>
      <c r="E416" s="238" t="s">
        <v>1</v>
      </c>
      <c r="F416" s="239" t="s">
        <v>557</v>
      </c>
      <c r="G416" s="236"/>
      <c r="H416" s="240">
        <v>-1.6799999999999999</v>
      </c>
      <c r="I416" s="236"/>
      <c r="J416" s="236"/>
      <c r="K416" s="236"/>
      <c r="L416" s="241"/>
      <c r="M416" s="242"/>
      <c r="N416" s="243"/>
      <c r="O416" s="243"/>
      <c r="P416" s="243"/>
      <c r="Q416" s="243"/>
      <c r="R416" s="243"/>
      <c r="S416" s="243"/>
      <c r="T416" s="24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5" t="s">
        <v>285</v>
      </c>
      <c r="AU416" s="245" t="s">
        <v>83</v>
      </c>
      <c r="AV416" s="13" t="s">
        <v>83</v>
      </c>
      <c r="AW416" s="13" t="s">
        <v>30</v>
      </c>
      <c r="AX416" s="13" t="s">
        <v>74</v>
      </c>
      <c r="AY416" s="245" t="s">
        <v>278</v>
      </c>
    </row>
    <row r="417" s="13" customFormat="1">
      <c r="A417" s="13"/>
      <c r="B417" s="235"/>
      <c r="C417" s="236"/>
      <c r="D417" s="237" t="s">
        <v>285</v>
      </c>
      <c r="E417" s="238" t="s">
        <v>1</v>
      </c>
      <c r="F417" s="239" t="s">
        <v>548</v>
      </c>
      <c r="G417" s="236"/>
      <c r="H417" s="240">
        <v>-1.7729999999999999</v>
      </c>
      <c r="I417" s="236"/>
      <c r="J417" s="236"/>
      <c r="K417" s="236"/>
      <c r="L417" s="241"/>
      <c r="M417" s="242"/>
      <c r="N417" s="243"/>
      <c r="O417" s="243"/>
      <c r="P417" s="243"/>
      <c r="Q417" s="243"/>
      <c r="R417" s="243"/>
      <c r="S417" s="243"/>
      <c r="T417" s="24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5" t="s">
        <v>285</v>
      </c>
      <c r="AU417" s="245" t="s">
        <v>83</v>
      </c>
      <c r="AV417" s="13" t="s">
        <v>83</v>
      </c>
      <c r="AW417" s="13" t="s">
        <v>30</v>
      </c>
      <c r="AX417" s="13" t="s">
        <v>74</v>
      </c>
      <c r="AY417" s="245" t="s">
        <v>278</v>
      </c>
    </row>
    <row r="418" s="13" customFormat="1">
      <c r="A418" s="13"/>
      <c r="B418" s="235"/>
      <c r="C418" s="236"/>
      <c r="D418" s="237" t="s">
        <v>285</v>
      </c>
      <c r="E418" s="238" t="s">
        <v>1</v>
      </c>
      <c r="F418" s="239" t="s">
        <v>548</v>
      </c>
      <c r="G418" s="236"/>
      <c r="H418" s="240">
        <v>-1.7729999999999999</v>
      </c>
      <c r="I418" s="236"/>
      <c r="J418" s="236"/>
      <c r="K418" s="236"/>
      <c r="L418" s="241"/>
      <c r="M418" s="242"/>
      <c r="N418" s="243"/>
      <c r="O418" s="243"/>
      <c r="P418" s="243"/>
      <c r="Q418" s="243"/>
      <c r="R418" s="243"/>
      <c r="S418" s="243"/>
      <c r="T418" s="24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5" t="s">
        <v>285</v>
      </c>
      <c r="AU418" s="245" t="s">
        <v>83</v>
      </c>
      <c r="AV418" s="13" t="s">
        <v>83</v>
      </c>
      <c r="AW418" s="13" t="s">
        <v>30</v>
      </c>
      <c r="AX418" s="13" t="s">
        <v>74</v>
      </c>
      <c r="AY418" s="245" t="s">
        <v>278</v>
      </c>
    </row>
    <row r="419" s="13" customFormat="1">
      <c r="A419" s="13"/>
      <c r="B419" s="235"/>
      <c r="C419" s="236"/>
      <c r="D419" s="237" t="s">
        <v>285</v>
      </c>
      <c r="E419" s="238" t="s">
        <v>1</v>
      </c>
      <c r="F419" s="239" t="s">
        <v>552</v>
      </c>
      <c r="G419" s="236"/>
      <c r="H419" s="240">
        <v>-2.1669999999999998</v>
      </c>
      <c r="I419" s="236"/>
      <c r="J419" s="236"/>
      <c r="K419" s="236"/>
      <c r="L419" s="241"/>
      <c r="M419" s="242"/>
      <c r="N419" s="243"/>
      <c r="O419" s="243"/>
      <c r="P419" s="243"/>
      <c r="Q419" s="243"/>
      <c r="R419" s="243"/>
      <c r="S419" s="243"/>
      <c r="T419" s="24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5" t="s">
        <v>285</v>
      </c>
      <c r="AU419" s="245" t="s">
        <v>83</v>
      </c>
      <c r="AV419" s="13" t="s">
        <v>83</v>
      </c>
      <c r="AW419" s="13" t="s">
        <v>30</v>
      </c>
      <c r="AX419" s="13" t="s">
        <v>74</v>
      </c>
      <c r="AY419" s="245" t="s">
        <v>278</v>
      </c>
    </row>
    <row r="420" s="13" customFormat="1">
      <c r="A420" s="13"/>
      <c r="B420" s="235"/>
      <c r="C420" s="236"/>
      <c r="D420" s="237" t="s">
        <v>285</v>
      </c>
      <c r="E420" s="238" t="s">
        <v>1</v>
      </c>
      <c r="F420" s="239" t="s">
        <v>548</v>
      </c>
      <c r="G420" s="236"/>
      <c r="H420" s="240">
        <v>-1.7729999999999999</v>
      </c>
      <c r="I420" s="236"/>
      <c r="J420" s="236"/>
      <c r="K420" s="236"/>
      <c r="L420" s="241"/>
      <c r="M420" s="242"/>
      <c r="N420" s="243"/>
      <c r="O420" s="243"/>
      <c r="P420" s="243"/>
      <c r="Q420" s="243"/>
      <c r="R420" s="243"/>
      <c r="S420" s="243"/>
      <c r="T420" s="24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5" t="s">
        <v>285</v>
      </c>
      <c r="AU420" s="245" t="s">
        <v>83</v>
      </c>
      <c r="AV420" s="13" t="s">
        <v>83</v>
      </c>
      <c r="AW420" s="13" t="s">
        <v>30</v>
      </c>
      <c r="AX420" s="13" t="s">
        <v>74</v>
      </c>
      <c r="AY420" s="245" t="s">
        <v>278</v>
      </c>
    </row>
    <row r="421" s="13" customFormat="1">
      <c r="A421" s="13"/>
      <c r="B421" s="235"/>
      <c r="C421" s="236"/>
      <c r="D421" s="237" t="s">
        <v>285</v>
      </c>
      <c r="E421" s="238" t="s">
        <v>1</v>
      </c>
      <c r="F421" s="239" t="s">
        <v>554</v>
      </c>
      <c r="G421" s="236"/>
      <c r="H421" s="240">
        <v>-2.3100000000000001</v>
      </c>
      <c r="I421" s="236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5" t="s">
        <v>285</v>
      </c>
      <c r="AU421" s="245" t="s">
        <v>83</v>
      </c>
      <c r="AV421" s="13" t="s">
        <v>83</v>
      </c>
      <c r="AW421" s="13" t="s">
        <v>30</v>
      </c>
      <c r="AX421" s="13" t="s">
        <v>74</v>
      </c>
      <c r="AY421" s="245" t="s">
        <v>278</v>
      </c>
    </row>
    <row r="422" s="13" customFormat="1">
      <c r="A422" s="13"/>
      <c r="B422" s="235"/>
      <c r="C422" s="236"/>
      <c r="D422" s="237" t="s">
        <v>285</v>
      </c>
      <c r="E422" s="238" t="s">
        <v>1</v>
      </c>
      <c r="F422" s="239" t="s">
        <v>558</v>
      </c>
      <c r="G422" s="236"/>
      <c r="H422" s="240">
        <v>-3.7799999999999998</v>
      </c>
      <c r="I422" s="236"/>
      <c r="J422" s="236"/>
      <c r="K422" s="236"/>
      <c r="L422" s="241"/>
      <c r="M422" s="242"/>
      <c r="N422" s="243"/>
      <c r="O422" s="243"/>
      <c r="P422" s="243"/>
      <c r="Q422" s="243"/>
      <c r="R422" s="243"/>
      <c r="S422" s="243"/>
      <c r="T422" s="24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5" t="s">
        <v>285</v>
      </c>
      <c r="AU422" s="245" t="s">
        <v>83</v>
      </c>
      <c r="AV422" s="13" t="s">
        <v>83</v>
      </c>
      <c r="AW422" s="13" t="s">
        <v>30</v>
      </c>
      <c r="AX422" s="13" t="s">
        <v>74</v>
      </c>
      <c r="AY422" s="245" t="s">
        <v>278</v>
      </c>
    </row>
    <row r="423" s="13" customFormat="1">
      <c r="A423" s="13"/>
      <c r="B423" s="235"/>
      <c r="C423" s="236"/>
      <c r="D423" s="237" t="s">
        <v>285</v>
      </c>
      <c r="E423" s="238" t="s">
        <v>1</v>
      </c>
      <c r="F423" s="239" t="s">
        <v>559</v>
      </c>
      <c r="G423" s="236"/>
      <c r="H423" s="240">
        <v>-1.25</v>
      </c>
      <c r="I423" s="236"/>
      <c r="J423" s="236"/>
      <c r="K423" s="236"/>
      <c r="L423" s="241"/>
      <c r="M423" s="242"/>
      <c r="N423" s="243"/>
      <c r="O423" s="243"/>
      <c r="P423" s="243"/>
      <c r="Q423" s="243"/>
      <c r="R423" s="243"/>
      <c r="S423" s="243"/>
      <c r="T423" s="24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5" t="s">
        <v>285</v>
      </c>
      <c r="AU423" s="245" t="s">
        <v>83</v>
      </c>
      <c r="AV423" s="13" t="s">
        <v>83</v>
      </c>
      <c r="AW423" s="13" t="s">
        <v>30</v>
      </c>
      <c r="AX423" s="13" t="s">
        <v>74</v>
      </c>
      <c r="AY423" s="245" t="s">
        <v>278</v>
      </c>
    </row>
    <row r="424" s="13" customFormat="1">
      <c r="A424" s="13"/>
      <c r="B424" s="235"/>
      <c r="C424" s="236"/>
      <c r="D424" s="237" t="s">
        <v>285</v>
      </c>
      <c r="E424" s="238" t="s">
        <v>1</v>
      </c>
      <c r="F424" s="239" t="s">
        <v>558</v>
      </c>
      <c r="G424" s="236"/>
      <c r="H424" s="240">
        <v>-3.7799999999999998</v>
      </c>
      <c r="I424" s="236"/>
      <c r="J424" s="236"/>
      <c r="K424" s="236"/>
      <c r="L424" s="241"/>
      <c r="M424" s="242"/>
      <c r="N424" s="243"/>
      <c r="O424" s="243"/>
      <c r="P424" s="243"/>
      <c r="Q424" s="243"/>
      <c r="R424" s="243"/>
      <c r="S424" s="243"/>
      <c r="T424" s="24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5" t="s">
        <v>285</v>
      </c>
      <c r="AU424" s="245" t="s">
        <v>83</v>
      </c>
      <c r="AV424" s="13" t="s">
        <v>83</v>
      </c>
      <c r="AW424" s="13" t="s">
        <v>30</v>
      </c>
      <c r="AX424" s="13" t="s">
        <v>74</v>
      </c>
      <c r="AY424" s="245" t="s">
        <v>278</v>
      </c>
    </row>
    <row r="425" s="13" customFormat="1">
      <c r="A425" s="13"/>
      <c r="B425" s="235"/>
      <c r="C425" s="236"/>
      <c r="D425" s="237" t="s">
        <v>285</v>
      </c>
      <c r="E425" s="238" t="s">
        <v>1</v>
      </c>
      <c r="F425" s="239" t="s">
        <v>559</v>
      </c>
      <c r="G425" s="236"/>
      <c r="H425" s="240">
        <v>-1.25</v>
      </c>
      <c r="I425" s="236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5" t="s">
        <v>285</v>
      </c>
      <c r="AU425" s="245" t="s">
        <v>83</v>
      </c>
      <c r="AV425" s="13" t="s">
        <v>83</v>
      </c>
      <c r="AW425" s="13" t="s">
        <v>30</v>
      </c>
      <c r="AX425" s="13" t="s">
        <v>74</v>
      </c>
      <c r="AY425" s="245" t="s">
        <v>278</v>
      </c>
    </row>
    <row r="426" s="13" customFormat="1">
      <c r="A426" s="13"/>
      <c r="B426" s="235"/>
      <c r="C426" s="236"/>
      <c r="D426" s="237" t="s">
        <v>285</v>
      </c>
      <c r="E426" s="238" t="s">
        <v>1</v>
      </c>
      <c r="F426" s="239" t="s">
        <v>558</v>
      </c>
      <c r="G426" s="236"/>
      <c r="H426" s="240">
        <v>-3.7799999999999998</v>
      </c>
      <c r="I426" s="236"/>
      <c r="J426" s="236"/>
      <c r="K426" s="236"/>
      <c r="L426" s="241"/>
      <c r="M426" s="242"/>
      <c r="N426" s="243"/>
      <c r="O426" s="243"/>
      <c r="P426" s="243"/>
      <c r="Q426" s="243"/>
      <c r="R426" s="243"/>
      <c r="S426" s="243"/>
      <c r="T426" s="24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5" t="s">
        <v>285</v>
      </c>
      <c r="AU426" s="245" t="s">
        <v>83</v>
      </c>
      <c r="AV426" s="13" t="s">
        <v>83</v>
      </c>
      <c r="AW426" s="13" t="s">
        <v>30</v>
      </c>
      <c r="AX426" s="13" t="s">
        <v>74</v>
      </c>
      <c r="AY426" s="245" t="s">
        <v>278</v>
      </c>
    </row>
    <row r="427" s="13" customFormat="1">
      <c r="A427" s="13"/>
      <c r="B427" s="235"/>
      <c r="C427" s="236"/>
      <c r="D427" s="237" t="s">
        <v>285</v>
      </c>
      <c r="E427" s="238" t="s">
        <v>1</v>
      </c>
      <c r="F427" s="239" t="s">
        <v>560</v>
      </c>
      <c r="G427" s="236"/>
      <c r="H427" s="240">
        <v>-1.7</v>
      </c>
      <c r="I427" s="236"/>
      <c r="J427" s="236"/>
      <c r="K427" s="236"/>
      <c r="L427" s="241"/>
      <c r="M427" s="242"/>
      <c r="N427" s="243"/>
      <c r="O427" s="243"/>
      <c r="P427" s="243"/>
      <c r="Q427" s="243"/>
      <c r="R427" s="243"/>
      <c r="S427" s="243"/>
      <c r="T427" s="24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5" t="s">
        <v>285</v>
      </c>
      <c r="AU427" s="245" t="s">
        <v>83</v>
      </c>
      <c r="AV427" s="13" t="s">
        <v>83</v>
      </c>
      <c r="AW427" s="13" t="s">
        <v>30</v>
      </c>
      <c r="AX427" s="13" t="s">
        <v>74</v>
      </c>
      <c r="AY427" s="245" t="s">
        <v>278</v>
      </c>
    </row>
    <row r="428" s="13" customFormat="1">
      <c r="A428" s="13"/>
      <c r="B428" s="235"/>
      <c r="C428" s="236"/>
      <c r="D428" s="237" t="s">
        <v>285</v>
      </c>
      <c r="E428" s="238" t="s">
        <v>1</v>
      </c>
      <c r="F428" s="239" t="s">
        <v>560</v>
      </c>
      <c r="G428" s="236"/>
      <c r="H428" s="240">
        <v>-1.7</v>
      </c>
      <c r="I428" s="236"/>
      <c r="J428" s="236"/>
      <c r="K428" s="236"/>
      <c r="L428" s="241"/>
      <c r="M428" s="242"/>
      <c r="N428" s="243"/>
      <c r="O428" s="243"/>
      <c r="P428" s="243"/>
      <c r="Q428" s="243"/>
      <c r="R428" s="243"/>
      <c r="S428" s="243"/>
      <c r="T428" s="24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5" t="s">
        <v>285</v>
      </c>
      <c r="AU428" s="245" t="s">
        <v>83</v>
      </c>
      <c r="AV428" s="13" t="s">
        <v>83</v>
      </c>
      <c r="AW428" s="13" t="s">
        <v>30</v>
      </c>
      <c r="AX428" s="13" t="s">
        <v>74</v>
      </c>
      <c r="AY428" s="245" t="s">
        <v>278</v>
      </c>
    </row>
    <row r="429" s="13" customFormat="1">
      <c r="A429" s="13"/>
      <c r="B429" s="235"/>
      <c r="C429" s="236"/>
      <c r="D429" s="237" t="s">
        <v>285</v>
      </c>
      <c r="E429" s="238" t="s">
        <v>1</v>
      </c>
      <c r="F429" s="239" t="s">
        <v>546</v>
      </c>
      <c r="G429" s="236"/>
      <c r="H429" s="240">
        <v>-1.3999999999999999</v>
      </c>
      <c r="I429" s="236"/>
      <c r="J429" s="236"/>
      <c r="K429" s="236"/>
      <c r="L429" s="241"/>
      <c r="M429" s="242"/>
      <c r="N429" s="243"/>
      <c r="O429" s="243"/>
      <c r="P429" s="243"/>
      <c r="Q429" s="243"/>
      <c r="R429" s="243"/>
      <c r="S429" s="243"/>
      <c r="T429" s="24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5" t="s">
        <v>285</v>
      </c>
      <c r="AU429" s="245" t="s">
        <v>83</v>
      </c>
      <c r="AV429" s="13" t="s">
        <v>83</v>
      </c>
      <c r="AW429" s="13" t="s">
        <v>30</v>
      </c>
      <c r="AX429" s="13" t="s">
        <v>74</v>
      </c>
      <c r="AY429" s="245" t="s">
        <v>278</v>
      </c>
    </row>
    <row r="430" s="13" customFormat="1">
      <c r="A430" s="13"/>
      <c r="B430" s="235"/>
      <c r="C430" s="236"/>
      <c r="D430" s="237" t="s">
        <v>285</v>
      </c>
      <c r="E430" s="238" t="s">
        <v>1</v>
      </c>
      <c r="F430" s="239" t="s">
        <v>560</v>
      </c>
      <c r="G430" s="236"/>
      <c r="H430" s="240">
        <v>-1.7</v>
      </c>
      <c r="I430" s="236"/>
      <c r="J430" s="236"/>
      <c r="K430" s="236"/>
      <c r="L430" s="241"/>
      <c r="M430" s="242"/>
      <c r="N430" s="243"/>
      <c r="O430" s="243"/>
      <c r="P430" s="243"/>
      <c r="Q430" s="243"/>
      <c r="R430" s="243"/>
      <c r="S430" s="243"/>
      <c r="T430" s="24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5" t="s">
        <v>285</v>
      </c>
      <c r="AU430" s="245" t="s">
        <v>83</v>
      </c>
      <c r="AV430" s="13" t="s">
        <v>83</v>
      </c>
      <c r="AW430" s="13" t="s">
        <v>30</v>
      </c>
      <c r="AX430" s="13" t="s">
        <v>74</v>
      </c>
      <c r="AY430" s="245" t="s">
        <v>278</v>
      </c>
    </row>
    <row r="431" s="13" customFormat="1">
      <c r="A431" s="13"/>
      <c r="B431" s="235"/>
      <c r="C431" s="236"/>
      <c r="D431" s="237" t="s">
        <v>285</v>
      </c>
      <c r="E431" s="238" t="s">
        <v>1</v>
      </c>
      <c r="F431" s="239" t="s">
        <v>561</v>
      </c>
      <c r="G431" s="236"/>
      <c r="H431" s="240">
        <v>-1.3999999999999999</v>
      </c>
      <c r="I431" s="236"/>
      <c r="J431" s="236"/>
      <c r="K431" s="236"/>
      <c r="L431" s="241"/>
      <c r="M431" s="242"/>
      <c r="N431" s="243"/>
      <c r="O431" s="243"/>
      <c r="P431" s="243"/>
      <c r="Q431" s="243"/>
      <c r="R431" s="243"/>
      <c r="S431" s="243"/>
      <c r="T431" s="24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5" t="s">
        <v>285</v>
      </c>
      <c r="AU431" s="245" t="s">
        <v>83</v>
      </c>
      <c r="AV431" s="13" t="s">
        <v>83</v>
      </c>
      <c r="AW431" s="13" t="s">
        <v>30</v>
      </c>
      <c r="AX431" s="13" t="s">
        <v>74</v>
      </c>
      <c r="AY431" s="245" t="s">
        <v>278</v>
      </c>
    </row>
    <row r="432" s="13" customFormat="1">
      <c r="A432" s="13"/>
      <c r="B432" s="235"/>
      <c r="C432" s="236"/>
      <c r="D432" s="237" t="s">
        <v>285</v>
      </c>
      <c r="E432" s="238" t="s">
        <v>1</v>
      </c>
      <c r="F432" s="239" t="s">
        <v>562</v>
      </c>
      <c r="G432" s="236"/>
      <c r="H432" s="240">
        <v>-1.379</v>
      </c>
      <c r="I432" s="236"/>
      <c r="J432" s="236"/>
      <c r="K432" s="236"/>
      <c r="L432" s="241"/>
      <c r="M432" s="242"/>
      <c r="N432" s="243"/>
      <c r="O432" s="243"/>
      <c r="P432" s="243"/>
      <c r="Q432" s="243"/>
      <c r="R432" s="243"/>
      <c r="S432" s="243"/>
      <c r="T432" s="24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5" t="s">
        <v>285</v>
      </c>
      <c r="AU432" s="245" t="s">
        <v>83</v>
      </c>
      <c r="AV432" s="13" t="s">
        <v>83</v>
      </c>
      <c r="AW432" s="13" t="s">
        <v>30</v>
      </c>
      <c r="AX432" s="13" t="s">
        <v>74</v>
      </c>
      <c r="AY432" s="245" t="s">
        <v>278</v>
      </c>
    </row>
    <row r="433" s="13" customFormat="1">
      <c r="A433" s="13"/>
      <c r="B433" s="235"/>
      <c r="C433" s="236"/>
      <c r="D433" s="237" t="s">
        <v>285</v>
      </c>
      <c r="E433" s="238" t="s">
        <v>1</v>
      </c>
      <c r="F433" s="239" t="s">
        <v>562</v>
      </c>
      <c r="G433" s="236"/>
      <c r="H433" s="240">
        <v>-1.379</v>
      </c>
      <c r="I433" s="236"/>
      <c r="J433" s="236"/>
      <c r="K433" s="236"/>
      <c r="L433" s="241"/>
      <c r="M433" s="242"/>
      <c r="N433" s="243"/>
      <c r="O433" s="243"/>
      <c r="P433" s="243"/>
      <c r="Q433" s="243"/>
      <c r="R433" s="243"/>
      <c r="S433" s="243"/>
      <c r="T433" s="24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5" t="s">
        <v>285</v>
      </c>
      <c r="AU433" s="245" t="s">
        <v>83</v>
      </c>
      <c r="AV433" s="13" t="s">
        <v>83</v>
      </c>
      <c r="AW433" s="13" t="s">
        <v>30</v>
      </c>
      <c r="AX433" s="13" t="s">
        <v>74</v>
      </c>
      <c r="AY433" s="245" t="s">
        <v>278</v>
      </c>
    </row>
    <row r="434" s="13" customFormat="1">
      <c r="A434" s="13"/>
      <c r="B434" s="235"/>
      <c r="C434" s="236"/>
      <c r="D434" s="237" t="s">
        <v>285</v>
      </c>
      <c r="E434" s="238" t="s">
        <v>1</v>
      </c>
      <c r="F434" s="239" t="s">
        <v>554</v>
      </c>
      <c r="G434" s="236"/>
      <c r="H434" s="240">
        <v>-2.3100000000000001</v>
      </c>
      <c r="I434" s="236"/>
      <c r="J434" s="236"/>
      <c r="K434" s="236"/>
      <c r="L434" s="241"/>
      <c r="M434" s="242"/>
      <c r="N434" s="243"/>
      <c r="O434" s="243"/>
      <c r="P434" s="243"/>
      <c r="Q434" s="243"/>
      <c r="R434" s="243"/>
      <c r="S434" s="243"/>
      <c r="T434" s="24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5" t="s">
        <v>285</v>
      </c>
      <c r="AU434" s="245" t="s">
        <v>83</v>
      </c>
      <c r="AV434" s="13" t="s">
        <v>83</v>
      </c>
      <c r="AW434" s="13" t="s">
        <v>30</v>
      </c>
      <c r="AX434" s="13" t="s">
        <v>74</v>
      </c>
      <c r="AY434" s="245" t="s">
        <v>278</v>
      </c>
    </row>
    <row r="435" s="13" customFormat="1">
      <c r="A435" s="13"/>
      <c r="B435" s="235"/>
      <c r="C435" s="236"/>
      <c r="D435" s="237" t="s">
        <v>285</v>
      </c>
      <c r="E435" s="238" t="s">
        <v>1</v>
      </c>
      <c r="F435" s="239" t="s">
        <v>546</v>
      </c>
      <c r="G435" s="236"/>
      <c r="H435" s="240">
        <v>-1.3999999999999999</v>
      </c>
      <c r="I435" s="236"/>
      <c r="J435" s="236"/>
      <c r="K435" s="236"/>
      <c r="L435" s="241"/>
      <c r="M435" s="242"/>
      <c r="N435" s="243"/>
      <c r="O435" s="243"/>
      <c r="P435" s="243"/>
      <c r="Q435" s="243"/>
      <c r="R435" s="243"/>
      <c r="S435" s="243"/>
      <c r="T435" s="24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5" t="s">
        <v>285</v>
      </c>
      <c r="AU435" s="245" t="s">
        <v>83</v>
      </c>
      <c r="AV435" s="13" t="s">
        <v>83</v>
      </c>
      <c r="AW435" s="13" t="s">
        <v>30</v>
      </c>
      <c r="AX435" s="13" t="s">
        <v>74</v>
      </c>
      <c r="AY435" s="245" t="s">
        <v>278</v>
      </c>
    </row>
    <row r="436" s="13" customFormat="1">
      <c r="A436" s="13"/>
      <c r="B436" s="235"/>
      <c r="C436" s="236"/>
      <c r="D436" s="237" t="s">
        <v>285</v>
      </c>
      <c r="E436" s="238" t="s">
        <v>1</v>
      </c>
      <c r="F436" s="239" t="s">
        <v>546</v>
      </c>
      <c r="G436" s="236"/>
      <c r="H436" s="240">
        <v>-1.3999999999999999</v>
      </c>
      <c r="I436" s="236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5" t="s">
        <v>285</v>
      </c>
      <c r="AU436" s="245" t="s">
        <v>83</v>
      </c>
      <c r="AV436" s="13" t="s">
        <v>83</v>
      </c>
      <c r="AW436" s="13" t="s">
        <v>30</v>
      </c>
      <c r="AX436" s="13" t="s">
        <v>74</v>
      </c>
      <c r="AY436" s="245" t="s">
        <v>278</v>
      </c>
    </row>
    <row r="437" s="13" customFormat="1">
      <c r="A437" s="13"/>
      <c r="B437" s="235"/>
      <c r="C437" s="236"/>
      <c r="D437" s="237" t="s">
        <v>285</v>
      </c>
      <c r="E437" s="238" t="s">
        <v>1</v>
      </c>
      <c r="F437" s="239" t="s">
        <v>548</v>
      </c>
      <c r="G437" s="236"/>
      <c r="H437" s="240">
        <v>-1.7729999999999999</v>
      </c>
      <c r="I437" s="236"/>
      <c r="J437" s="236"/>
      <c r="K437" s="236"/>
      <c r="L437" s="241"/>
      <c r="M437" s="242"/>
      <c r="N437" s="243"/>
      <c r="O437" s="243"/>
      <c r="P437" s="243"/>
      <c r="Q437" s="243"/>
      <c r="R437" s="243"/>
      <c r="S437" s="243"/>
      <c r="T437" s="24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5" t="s">
        <v>285</v>
      </c>
      <c r="AU437" s="245" t="s">
        <v>83</v>
      </c>
      <c r="AV437" s="13" t="s">
        <v>83</v>
      </c>
      <c r="AW437" s="13" t="s">
        <v>30</v>
      </c>
      <c r="AX437" s="13" t="s">
        <v>74</v>
      </c>
      <c r="AY437" s="245" t="s">
        <v>278</v>
      </c>
    </row>
    <row r="438" s="13" customFormat="1">
      <c r="A438" s="13"/>
      <c r="B438" s="235"/>
      <c r="C438" s="236"/>
      <c r="D438" s="237" t="s">
        <v>285</v>
      </c>
      <c r="E438" s="238" t="s">
        <v>1</v>
      </c>
      <c r="F438" s="239" t="s">
        <v>548</v>
      </c>
      <c r="G438" s="236"/>
      <c r="H438" s="240">
        <v>-1.7729999999999999</v>
      </c>
      <c r="I438" s="236"/>
      <c r="J438" s="236"/>
      <c r="K438" s="236"/>
      <c r="L438" s="241"/>
      <c r="M438" s="242"/>
      <c r="N438" s="243"/>
      <c r="O438" s="243"/>
      <c r="P438" s="243"/>
      <c r="Q438" s="243"/>
      <c r="R438" s="243"/>
      <c r="S438" s="243"/>
      <c r="T438" s="24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5" t="s">
        <v>285</v>
      </c>
      <c r="AU438" s="245" t="s">
        <v>83</v>
      </c>
      <c r="AV438" s="13" t="s">
        <v>83</v>
      </c>
      <c r="AW438" s="13" t="s">
        <v>30</v>
      </c>
      <c r="AX438" s="13" t="s">
        <v>74</v>
      </c>
      <c r="AY438" s="245" t="s">
        <v>278</v>
      </c>
    </row>
    <row r="439" s="13" customFormat="1">
      <c r="A439" s="13"/>
      <c r="B439" s="235"/>
      <c r="C439" s="236"/>
      <c r="D439" s="237" t="s">
        <v>285</v>
      </c>
      <c r="E439" s="238" t="s">
        <v>1</v>
      </c>
      <c r="F439" s="239" t="s">
        <v>548</v>
      </c>
      <c r="G439" s="236"/>
      <c r="H439" s="240">
        <v>-1.7729999999999999</v>
      </c>
      <c r="I439" s="236"/>
      <c r="J439" s="236"/>
      <c r="K439" s="236"/>
      <c r="L439" s="241"/>
      <c r="M439" s="242"/>
      <c r="N439" s="243"/>
      <c r="O439" s="243"/>
      <c r="P439" s="243"/>
      <c r="Q439" s="243"/>
      <c r="R439" s="243"/>
      <c r="S439" s="243"/>
      <c r="T439" s="24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5" t="s">
        <v>285</v>
      </c>
      <c r="AU439" s="245" t="s">
        <v>83</v>
      </c>
      <c r="AV439" s="13" t="s">
        <v>83</v>
      </c>
      <c r="AW439" s="13" t="s">
        <v>30</v>
      </c>
      <c r="AX439" s="13" t="s">
        <v>74</v>
      </c>
      <c r="AY439" s="245" t="s">
        <v>278</v>
      </c>
    </row>
    <row r="440" s="13" customFormat="1">
      <c r="A440" s="13"/>
      <c r="B440" s="235"/>
      <c r="C440" s="236"/>
      <c r="D440" s="237" t="s">
        <v>285</v>
      </c>
      <c r="E440" s="238" t="s">
        <v>1</v>
      </c>
      <c r="F440" s="239" t="s">
        <v>548</v>
      </c>
      <c r="G440" s="236"/>
      <c r="H440" s="240">
        <v>-1.7729999999999999</v>
      </c>
      <c r="I440" s="236"/>
      <c r="J440" s="236"/>
      <c r="K440" s="236"/>
      <c r="L440" s="241"/>
      <c r="M440" s="242"/>
      <c r="N440" s="243"/>
      <c r="O440" s="243"/>
      <c r="P440" s="243"/>
      <c r="Q440" s="243"/>
      <c r="R440" s="243"/>
      <c r="S440" s="243"/>
      <c r="T440" s="24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5" t="s">
        <v>285</v>
      </c>
      <c r="AU440" s="245" t="s">
        <v>83</v>
      </c>
      <c r="AV440" s="13" t="s">
        <v>83</v>
      </c>
      <c r="AW440" s="13" t="s">
        <v>30</v>
      </c>
      <c r="AX440" s="13" t="s">
        <v>74</v>
      </c>
      <c r="AY440" s="245" t="s">
        <v>278</v>
      </c>
    </row>
    <row r="441" s="13" customFormat="1">
      <c r="A441" s="13"/>
      <c r="B441" s="235"/>
      <c r="C441" s="236"/>
      <c r="D441" s="237" t="s">
        <v>285</v>
      </c>
      <c r="E441" s="238" t="s">
        <v>1</v>
      </c>
      <c r="F441" s="239" t="s">
        <v>563</v>
      </c>
      <c r="G441" s="236"/>
      <c r="H441" s="240">
        <v>-1.3600000000000001</v>
      </c>
      <c r="I441" s="236"/>
      <c r="J441" s="236"/>
      <c r="K441" s="236"/>
      <c r="L441" s="241"/>
      <c r="M441" s="242"/>
      <c r="N441" s="243"/>
      <c r="O441" s="243"/>
      <c r="P441" s="243"/>
      <c r="Q441" s="243"/>
      <c r="R441" s="243"/>
      <c r="S441" s="243"/>
      <c r="T441" s="24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5" t="s">
        <v>285</v>
      </c>
      <c r="AU441" s="245" t="s">
        <v>83</v>
      </c>
      <c r="AV441" s="13" t="s">
        <v>83</v>
      </c>
      <c r="AW441" s="13" t="s">
        <v>30</v>
      </c>
      <c r="AX441" s="13" t="s">
        <v>74</v>
      </c>
      <c r="AY441" s="245" t="s">
        <v>278</v>
      </c>
    </row>
    <row r="442" s="13" customFormat="1">
      <c r="A442" s="13"/>
      <c r="B442" s="235"/>
      <c r="C442" s="236"/>
      <c r="D442" s="237" t="s">
        <v>285</v>
      </c>
      <c r="E442" s="238" t="s">
        <v>1</v>
      </c>
      <c r="F442" s="239" t="s">
        <v>555</v>
      </c>
      <c r="G442" s="236"/>
      <c r="H442" s="240">
        <v>-2.73</v>
      </c>
      <c r="I442" s="236"/>
      <c r="J442" s="236"/>
      <c r="K442" s="236"/>
      <c r="L442" s="241"/>
      <c r="M442" s="242"/>
      <c r="N442" s="243"/>
      <c r="O442" s="243"/>
      <c r="P442" s="243"/>
      <c r="Q442" s="243"/>
      <c r="R442" s="243"/>
      <c r="S442" s="243"/>
      <c r="T442" s="24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5" t="s">
        <v>285</v>
      </c>
      <c r="AU442" s="245" t="s">
        <v>83</v>
      </c>
      <c r="AV442" s="13" t="s">
        <v>83</v>
      </c>
      <c r="AW442" s="13" t="s">
        <v>30</v>
      </c>
      <c r="AX442" s="13" t="s">
        <v>74</v>
      </c>
      <c r="AY442" s="245" t="s">
        <v>278</v>
      </c>
    </row>
    <row r="443" s="13" customFormat="1">
      <c r="A443" s="13"/>
      <c r="B443" s="235"/>
      <c r="C443" s="236"/>
      <c r="D443" s="237" t="s">
        <v>285</v>
      </c>
      <c r="E443" s="238" t="s">
        <v>1</v>
      </c>
      <c r="F443" s="239" t="s">
        <v>564</v>
      </c>
      <c r="G443" s="236"/>
      <c r="H443" s="240">
        <v>-3</v>
      </c>
      <c r="I443" s="236"/>
      <c r="J443" s="236"/>
      <c r="K443" s="236"/>
      <c r="L443" s="241"/>
      <c r="M443" s="242"/>
      <c r="N443" s="243"/>
      <c r="O443" s="243"/>
      <c r="P443" s="243"/>
      <c r="Q443" s="243"/>
      <c r="R443" s="243"/>
      <c r="S443" s="243"/>
      <c r="T443" s="24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5" t="s">
        <v>285</v>
      </c>
      <c r="AU443" s="245" t="s">
        <v>83</v>
      </c>
      <c r="AV443" s="13" t="s">
        <v>83</v>
      </c>
      <c r="AW443" s="13" t="s">
        <v>30</v>
      </c>
      <c r="AX443" s="13" t="s">
        <v>74</v>
      </c>
      <c r="AY443" s="245" t="s">
        <v>278</v>
      </c>
    </row>
    <row r="444" s="13" customFormat="1">
      <c r="A444" s="13"/>
      <c r="B444" s="235"/>
      <c r="C444" s="236"/>
      <c r="D444" s="237" t="s">
        <v>285</v>
      </c>
      <c r="E444" s="238" t="s">
        <v>1</v>
      </c>
      <c r="F444" s="239" t="s">
        <v>554</v>
      </c>
      <c r="G444" s="236"/>
      <c r="H444" s="240">
        <v>-2.3100000000000001</v>
      </c>
      <c r="I444" s="236"/>
      <c r="J444" s="236"/>
      <c r="K444" s="236"/>
      <c r="L444" s="241"/>
      <c r="M444" s="242"/>
      <c r="N444" s="243"/>
      <c r="O444" s="243"/>
      <c r="P444" s="243"/>
      <c r="Q444" s="243"/>
      <c r="R444" s="243"/>
      <c r="S444" s="243"/>
      <c r="T444" s="24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5" t="s">
        <v>285</v>
      </c>
      <c r="AU444" s="245" t="s">
        <v>83</v>
      </c>
      <c r="AV444" s="13" t="s">
        <v>83</v>
      </c>
      <c r="AW444" s="13" t="s">
        <v>30</v>
      </c>
      <c r="AX444" s="13" t="s">
        <v>74</v>
      </c>
      <c r="AY444" s="245" t="s">
        <v>278</v>
      </c>
    </row>
    <row r="445" s="13" customFormat="1">
      <c r="A445" s="13"/>
      <c r="B445" s="235"/>
      <c r="C445" s="236"/>
      <c r="D445" s="237" t="s">
        <v>285</v>
      </c>
      <c r="E445" s="238" t="s">
        <v>1</v>
      </c>
      <c r="F445" s="239" t="s">
        <v>565</v>
      </c>
      <c r="G445" s="236"/>
      <c r="H445" s="240">
        <v>-1.3300000000000001</v>
      </c>
      <c r="I445" s="236"/>
      <c r="J445" s="236"/>
      <c r="K445" s="236"/>
      <c r="L445" s="241"/>
      <c r="M445" s="242"/>
      <c r="N445" s="243"/>
      <c r="O445" s="243"/>
      <c r="P445" s="243"/>
      <c r="Q445" s="243"/>
      <c r="R445" s="243"/>
      <c r="S445" s="243"/>
      <c r="T445" s="24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5" t="s">
        <v>285</v>
      </c>
      <c r="AU445" s="245" t="s">
        <v>83</v>
      </c>
      <c r="AV445" s="13" t="s">
        <v>83</v>
      </c>
      <c r="AW445" s="13" t="s">
        <v>30</v>
      </c>
      <c r="AX445" s="13" t="s">
        <v>74</v>
      </c>
      <c r="AY445" s="245" t="s">
        <v>278</v>
      </c>
    </row>
    <row r="446" s="13" customFormat="1">
      <c r="A446" s="13"/>
      <c r="B446" s="235"/>
      <c r="C446" s="236"/>
      <c r="D446" s="237" t="s">
        <v>285</v>
      </c>
      <c r="E446" s="238" t="s">
        <v>1</v>
      </c>
      <c r="F446" s="239" t="s">
        <v>546</v>
      </c>
      <c r="G446" s="236"/>
      <c r="H446" s="240">
        <v>-1.3999999999999999</v>
      </c>
      <c r="I446" s="236"/>
      <c r="J446" s="236"/>
      <c r="K446" s="236"/>
      <c r="L446" s="241"/>
      <c r="M446" s="242"/>
      <c r="N446" s="243"/>
      <c r="O446" s="243"/>
      <c r="P446" s="243"/>
      <c r="Q446" s="243"/>
      <c r="R446" s="243"/>
      <c r="S446" s="243"/>
      <c r="T446" s="24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5" t="s">
        <v>285</v>
      </c>
      <c r="AU446" s="245" t="s">
        <v>83</v>
      </c>
      <c r="AV446" s="13" t="s">
        <v>83</v>
      </c>
      <c r="AW446" s="13" t="s">
        <v>30</v>
      </c>
      <c r="AX446" s="13" t="s">
        <v>74</v>
      </c>
      <c r="AY446" s="245" t="s">
        <v>278</v>
      </c>
    </row>
    <row r="447" s="13" customFormat="1">
      <c r="A447" s="13"/>
      <c r="B447" s="235"/>
      <c r="C447" s="236"/>
      <c r="D447" s="237" t="s">
        <v>285</v>
      </c>
      <c r="E447" s="238" t="s">
        <v>1</v>
      </c>
      <c r="F447" s="239" t="s">
        <v>554</v>
      </c>
      <c r="G447" s="236"/>
      <c r="H447" s="240">
        <v>-2.3100000000000001</v>
      </c>
      <c r="I447" s="236"/>
      <c r="J447" s="236"/>
      <c r="K447" s="236"/>
      <c r="L447" s="241"/>
      <c r="M447" s="242"/>
      <c r="N447" s="243"/>
      <c r="O447" s="243"/>
      <c r="P447" s="243"/>
      <c r="Q447" s="243"/>
      <c r="R447" s="243"/>
      <c r="S447" s="243"/>
      <c r="T447" s="24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5" t="s">
        <v>285</v>
      </c>
      <c r="AU447" s="245" t="s">
        <v>83</v>
      </c>
      <c r="AV447" s="13" t="s">
        <v>83</v>
      </c>
      <c r="AW447" s="13" t="s">
        <v>30</v>
      </c>
      <c r="AX447" s="13" t="s">
        <v>74</v>
      </c>
      <c r="AY447" s="245" t="s">
        <v>278</v>
      </c>
    </row>
    <row r="448" s="13" customFormat="1">
      <c r="A448" s="13"/>
      <c r="B448" s="235"/>
      <c r="C448" s="236"/>
      <c r="D448" s="237" t="s">
        <v>285</v>
      </c>
      <c r="E448" s="238" t="s">
        <v>1</v>
      </c>
      <c r="F448" s="239" t="s">
        <v>554</v>
      </c>
      <c r="G448" s="236"/>
      <c r="H448" s="240">
        <v>-2.3100000000000001</v>
      </c>
      <c r="I448" s="236"/>
      <c r="J448" s="236"/>
      <c r="K448" s="236"/>
      <c r="L448" s="241"/>
      <c r="M448" s="242"/>
      <c r="N448" s="243"/>
      <c r="O448" s="243"/>
      <c r="P448" s="243"/>
      <c r="Q448" s="243"/>
      <c r="R448" s="243"/>
      <c r="S448" s="243"/>
      <c r="T448" s="24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5" t="s">
        <v>285</v>
      </c>
      <c r="AU448" s="245" t="s">
        <v>83</v>
      </c>
      <c r="AV448" s="13" t="s">
        <v>83</v>
      </c>
      <c r="AW448" s="13" t="s">
        <v>30</v>
      </c>
      <c r="AX448" s="13" t="s">
        <v>74</v>
      </c>
      <c r="AY448" s="245" t="s">
        <v>278</v>
      </c>
    </row>
    <row r="449" s="13" customFormat="1">
      <c r="A449" s="13"/>
      <c r="B449" s="235"/>
      <c r="C449" s="236"/>
      <c r="D449" s="237" t="s">
        <v>285</v>
      </c>
      <c r="E449" s="238" t="s">
        <v>1</v>
      </c>
      <c r="F449" s="239" t="s">
        <v>562</v>
      </c>
      <c r="G449" s="236"/>
      <c r="H449" s="240">
        <v>-1.379</v>
      </c>
      <c r="I449" s="236"/>
      <c r="J449" s="236"/>
      <c r="K449" s="236"/>
      <c r="L449" s="241"/>
      <c r="M449" s="242"/>
      <c r="N449" s="243"/>
      <c r="O449" s="243"/>
      <c r="P449" s="243"/>
      <c r="Q449" s="243"/>
      <c r="R449" s="243"/>
      <c r="S449" s="243"/>
      <c r="T449" s="24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5" t="s">
        <v>285</v>
      </c>
      <c r="AU449" s="245" t="s">
        <v>83</v>
      </c>
      <c r="AV449" s="13" t="s">
        <v>83</v>
      </c>
      <c r="AW449" s="13" t="s">
        <v>30</v>
      </c>
      <c r="AX449" s="13" t="s">
        <v>74</v>
      </c>
      <c r="AY449" s="245" t="s">
        <v>278</v>
      </c>
    </row>
    <row r="450" s="13" customFormat="1">
      <c r="A450" s="13"/>
      <c r="B450" s="235"/>
      <c r="C450" s="236"/>
      <c r="D450" s="237" t="s">
        <v>285</v>
      </c>
      <c r="E450" s="238" t="s">
        <v>1</v>
      </c>
      <c r="F450" s="239" t="s">
        <v>566</v>
      </c>
      <c r="G450" s="236"/>
      <c r="H450" s="240">
        <v>-1.1819999999999999</v>
      </c>
      <c r="I450" s="236"/>
      <c r="J450" s="236"/>
      <c r="K450" s="236"/>
      <c r="L450" s="241"/>
      <c r="M450" s="242"/>
      <c r="N450" s="243"/>
      <c r="O450" s="243"/>
      <c r="P450" s="243"/>
      <c r="Q450" s="243"/>
      <c r="R450" s="243"/>
      <c r="S450" s="243"/>
      <c r="T450" s="24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5" t="s">
        <v>285</v>
      </c>
      <c r="AU450" s="245" t="s">
        <v>83</v>
      </c>
      <c r="AV450" s="13" t="s">
        <v>83</v>
      </c>
      <c r="AW450" s="13" t="s">
        <v>30</v>
      </c>
      <c r="AX450" s="13" t="s">
        <v>74</v>
      </c>
      <c r="AY450" s="245" t="s">
        <v>278</v>
      </c>
    </row>
    <row r="451" s="13" customFormat="1">
      <c r="A451" s="13"/>
      <c r="B451" s="235"/>
      <c r="C451" s="236"/>
      <c r="D451" s="237" t="s">
        <v>285</v>
      </c>
      <c r="E451" s="238" t="s">
        <v>1</v>
      </c>
      <c r="F451" s="239" t="s">
        <v>566</v>
      </c>
      <c r="G451" s="236"/>
      <c r="H451" s="240">
        <v>-1.1819999999999999</v>
      </c>
      <c r="I451" s="236"/>
      <c r="J451" s="236"/>
      <c r="K451" s="236"/>
      <c r="L451" s="241"/>
      <c r="M451" s="242"/>
      <c r="N451" s="243"/>
      <c r="O451" s="243"/>
      <c r="P451" s="243"/>
      <c r="Q451" s="243"/>
      <c r="R451" s="243"/>
      <c r="S451" s="243"/>
      <c r="T451" s="24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5" t="s">
        <v>285</v>
      </c>
      <c r="AU451" s="245" t="s">
        <v>83</v>
      </c>
      <c r="AV451" s="13" t="s">
        <v>83</v>
      </c>
      <c r="AW451" s="13" t="s">
        <v>30</v>
      </c>
      <c r="AX451" s="13" t="s">
        <v>74</v>
      </c>
      <c r="AY451" s="245" t="s">
        <v>278</v>
      </c>
    </row>
    <row r="452" s="13" customFormat="1">
      <c r="A452" s="13"/>
      <c r="B452" s="235"/>
      <c r="C452" s="236"/>
      <c r="D452" s="237" t="s">
        <v>285</v>
      </c>
      <c r="E452" s="238" t="s">
        <v>1</v>
      </c>
      <c r="F452" s="239" t="s">
        <v>556</v>
      </c>
      <c r="G452" s="236"/>
      <c r="H452" s="240">
        <v>-1.47</v>
      </c>
      <c r="I452" s="236"/>
      <c r="J452" s="236"/>
      <c r="K452" s="236"/>
      <c r="L452" s="241"/>
      <c r="M452" s="242"/>
      <c r="N452" s="243"/>
      <c r="O452" s="243"/>
      <c r="P452" s="243"/>
      <c r="Q452" s="243"/>
      <c r="R452" s="243"/>
      <c r="S452" s="243"/>
      <c r="T452" s="24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5" t="s">
        <v>285</v>
      </c>
      <c r="AU452" s="245" t="s">
        <v>83</v>
      </c>
      <c r="AV452" s="13" t="s">
        <v>83</v>
      </c>
      <c r="AW452" s="13" t="s">
        <v>30</v>
      </c>
      <c r="AX452" s="13" t="s">
        <v>74</v>
      </c>
      <c r="AY452" s="245" t="s">
        <v>278</v>
      </c>
    </row>
    <row r="453" s="13" customFormat="1">
      <c r="A453" s="13"/>
      <c r="B453" s="235"/>
      <c r="C453" s="236"/>
      <c r="D453" s="237" t="s">
        <v>285</v>
      </c>
      <c r="E453" s="238" t="s">
        <v>1</v>
      </c>
      <c r="F453" s="239" t="s">
        <v>557</v>
      </c>
      <c r="G453" s="236"/>
      <c r="H453" s="240">
        <v>-1.6799999999999999</v>
      </c>
      <c r="I453" s="236"/>
      <c r="J453" s="236"/>
      <c r="K453" s="236"/>
      <c r="L453" s="241"/>
      <c r="M453" s="242"/>
      <c r="N453" s="243"/>
      <c r="O453" s="243"/>
      <c r="P453" s="243"/>
      <c r="Q453" s="243"/>
      <c r="R453" s="243"/>
      <c r="S453" s="243"/>
      <c r="T453" s="24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5" t="s">
        <v>285</v>
      </c>
      <c r="AU453" s="245" t="s">
        <v>83</v>
      </c>
      <c r="AV453" s="13" t="s">
        <v>83</v>
      </c>
      <c r="AW453" s="13" t="s">
        <v>30</v>
      </c>
      <c r="AX453" s="13" t="s">
        <v>74</v>
      </c>
      <c r="AY453" s="245" t="s">
        <v>278</v>
      </c>
    </row>
    <row r="454" s="13" customFormat="1">
      <c r="A454" s="13"/>
      <c r="B454" s="235"/>
      <c r="C454" s="236"/>
      <c r="D454" s="237" t="s">
        <v>285</v>
      </c>
      <c r="E454" s="238" t="s">
        <v>1</v>
      </c>
      <c r="F454" s="239" t="s">
        <v>549</v>
      </c>
      <c r="G454" s="236"/>
      <c r="H454" s="240">
        <v>-1.5760000000000001</v>
      </c>
      <c r="I454" s="236"/>
      <c r="J454" s="236"/>
      <c r="K454" s="236"/>
      <c r="L454" s="241"/>
      <c r="M454" s="242"/>
      <c r="N454" s="243"/>
      <c r="O454" s="243"/>
      <c r="P454" s="243"/>
      <c r="Q454" s="243"/>
      <c r="R454" s="243"/>
      <c r="S454" s="243"/>
      <c r="T454" s="24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5" t="s">
        <v>285</v>
      </c>
      <c r="AU454" s="245" t="s">
        <v>83</v>
      </c>
      <c r="AV454" s="13" t="s">
        <v>83</v>
      </c>
      <c r="AW454" s="13" t="s">
        <v>30</v>
      </c>
      <c r="AX454" s="13" t="s">
        <v>74</v>
      </c>
      <c r="AY454" s="245" t="s">
        <v>278</v>
      </c>
    </row>
    <row r="455" s="13" customFormat="1">
      <c r="A455" s="13"/>
      <c r="B455" s="235"/>
      <c r="C455" s="236"/>
      <c r="D455" s="237" t="s">
        <v>285</v>
      </c>
      <c r="E455" s="238" t="s">
        <v>1</v>
      </c>
      <c r="F455" s="239" t="s">
        <v>549</v>
      </c>
      <c r="G455" s="236"/>
      <c r="H455" s="240">
        <v>-1.5760000000000001</v>
      </c>
      <c r="I455" s="236"/>
      <c r="J455" s="236"/>
      <c r="K455" s="236"/>
      <c r="L455" s="241"/>
      <c r="M455" s="242"/>
      <c r="N455" s="243"/>
      <c r="O455" s="243"/>
      <c r="P455" s="243"/>
      <c r="Q455" s="243"/>
      <c r="R455" s="243"/>
      <c r="S455" s="243"/>
      <c r="T455" s="24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5" t="s">
        <v>285</v>
      </c>
      <c r="AU455" s="245" t="s">
        <v>83</v>
      </c>
      <c r="AV455" s="13" t="s">
        <v>83</v>
      </c>
      <c r="AW455" s="13" t="s">
        <v>30</v>
      </c>
      <c r="AX455" s="13" t="s">
        <v>74</v>
      </c>
      <c r="AY455" s="245" t="s">
        <v>278</v>
      </c>
    </row>
    <row r="456" s="13" customFormat="1">
      <c r="A456" s="13"/>
      <c r="B456" s="235"/>
      <c r="C456" s="236"/>
      <c r="D456" s="237" t="s">
        <v>285</v>
      </c>
      <c r="E456" s="238" t="s">
        <v>1</v>
      </c>
      <c r="F456" s="239" t="s">
        <v>554</v>
      </c>
      <c r="G456" s="236"/>
      <c r="H456" s="240">
        <v>-2.3100000000000001</v>
      </c>
      <c r="I456" s="236"/>
      <c r="J456" s="236"/>
      <c r="K456" s="236"/>
      <c r="L456" s="241"/>
      <c r="M456" s="242"/>
      <c r="N456" s="243"/>
      <c r="O456" s="243"/>
      <c r="P456" s="243"/>
      <c r="Q456" s="243"/>
      <c r="R456" s="243"/>
      <c r="S456" s="243"/>
      <c r="T456" s="24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5" t="s">
        <v>285</v>
      </c>
      <c r="AU456" s="245" t="s">
        <v>83</v>
      </c>
      <c r="AV456" s="13" t="s">
        <v>83</v>
      </c>
      <c r="AW456" s="13" t="s">
        <v>30</v>
      </c>
      <c r="AX456" s="13" t="s">
        <v>74</v>
      </c>
      <c r="AY456" s="245" t="s">
        <v>278</v>
      </c>
    </row>
    <row r="457" s="13" customFormat="1">
      <c r="A457" s="13"/>
      <c r="B457" s="235"/>
      <c r="C457" s="236"/>
      <c r="D457" s="237" t="s">
        <v>285</v>
      </c>
      <c r="E457" s="238" t="s">
        <v>1</v>
      </c>
      <c r="F457" s="239" t="s">
        <v>546</v>
      </c>
      <c r="G457" s="236"/>
      <c r="H457" s="240">
        <v>-1.3999999999999999</v>
      </c>
      <c r="I457" s="236"/>
      <c r="J457" s="236"/>
      <c r="K457" s="236"/>
      <c r="L457" s="241"/>
      <c r="M457" s="242"/>
      <c r="N457" s="243"/>
      <c r="O457" s="243"/>
      <c r="P457" s="243"/>
      <c r="Q457" s="243"/>
      <c r="R457" s="243"/>
      <c r="S457" s="243"/>
      <c r="T457" s="24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5" t="s">
        <v>285</v>
      </c>
      <c r="AU457" s="245" t="s">
        <v>83</v>
      </c>
      <c r="AV457" s="13" t="s">
        <v>83</v>
      </c>
      <c r="AW457" s="13" t="s">
        <v>30</v>
      </c>
      <c r="AX457" s="13" t="s">
        <v>74</v>
      </c>
      <c r="AY457" s="245" t="s">
        <v>278</v>
      </c>
    </row>
    <row r="458" s="13" customFormat="1">
      <c r="A458" s="13"/>
      <c r="B458" s="235"/>
      <c r="C458" s="236"/>
      <c r="D458" s="237" t="s">
        <v>285</v>
      </c>
      <c r="E458" s="238" t="s">
        <v>1</v>
      </c>
      <c r="F458" s="239" t="s">
        <v>549</v>
      </c>
      <c r="G458" s="236"/>
      <c r="H458" s="240">
        <v>-1.5760000000000001</v>
      </c>
      <c r="I458" s="236"/>
      <c r="J458" s="236"/>
      <c r="K458" s="236"/>
      <c r="L458" s="241"/>
      <c r="M458" s="242"/>
      <c r="N458" s="243"/>
      <c r="O458" s="243"/>
      <c r="P458" s="243"/>
      <c r="Q458" s="243"/>
      <c r="R458" s="243"/>
      <c r="S458" s="243"/>
      <c r="T458" s="24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5" t="s">
        <v>285</v>
      </c>
      <c r="AU458" s="245" t="s">
        <v>83</v>
      </c>
      <c r="AV458" s="13" t="s">
        <v>83</v>
      </c>
      <c r="AW458" s="13" t="s">
        <v>30</v>
      </c>
      <c r="AX458" s="13" t="s">
        <v>74</v>
      </c>
      <c r="AY458" s="245" t="s">
        <v>278</v>
      </c>
    </row>
    <row r="459" s="13" customFormat="1">
      <c r="A459" s="13"/>
      <c r="B459" s="235"/>
      <c r="C459" s="236"/>
      <c r="D459" s="237" t="s">
        <v>285</v>
      </c>
      <c r="E459" s="238" t="s">
        <v>1</v>
      </c>
      <c r="F459" s="239" t="s">
        <v>546</v>
      </c>
      <c r="G459" s="236"/>
      <c r="H459" s="240">
        <v>-1.3999999999999999</v>
      </c>
      <c r="I459" s="236"/>
      <c r="J459" s="236"/>
      <c r="K459" s="236"/>
      <c r="L459" s="241"/>
      <c r="M459" s="242"/>
      <c r="N459" s="243"/>
      <c r="O459" s="243"/>
      <c r="P459" s="243"/>
      <c r="Q459" s="243"/>
      <c r="R459" s="243"/>
      <c r="S459" s="243"/>
      <c r="T459" s="24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5" t="s">
        <v>285</v>
      </c>
      <c r="AU459" s="245" t="s">
        <v>83</v>
      </c>
      <c r="AV459" s="13" t="s">
        <v>83</v>
      </c>
      <c r="AW459" s="13" t="s">
        <v>30</v>
      </c>
      <c r="AX459" s="13" t="s">
        <v>74</v>
      </c>
      <c r="AY459" s="245" t="s">
        <v>278</v>
      </c>
    </row>
    <row r="460" s="13" customFormat="1">
      <c r="A460" s="13"/>
      <c r="B460" s="235"/>
      <c r="C460" s="236"/>
      <c r="D460" s="237" t="s">
        <v>285</v>
      </c>
      <c r="E460" s="238" t="s">
        <v>1</v>
      </c>
      <c r="F460" s="239" t="s">
        <v>567</v>
      </c>
      <c r="G460" s="236"/>
      <c r="H460" s="240">
        <v>-0.65000000000000002</v>
      </c>
      <c r="I460" s="236"/>
      <c r="J460" s="236"/>
      <c r="K460" s="236"/>
      <c r="L460" s="241"/>
      <c r="M460" s="242"/>
      <c r="N460" s="243"/>
      <c r="O460" s="243"/>
      <c r="P460" s="243"/>
      <c r="Q460" s="243"/>
      <c r="R460" s="243"/>
      <c r="S460" s="243"/>
      <c r="T460" s="24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5" t="s">
        <v>285</v>
      </c>
      <c r="AU460" s="245" t="s">
        <v>83</v>
      </c>
      <c r="AV460" s="13" t="s">
        <v>83</v>
      </c>
      <c r="AW460" s="13" t="s">
        <v>30</v>
      </c>
      <c r="AX460" s="13" t="s">
        <v>74</v>
      </c>
      <c r="AY460" s="245" t="s">
        <v>278</v>
      </c>
    </row>
    <row r="461" s="13" customFormat="1">
      <c r="A461" s="13"/>
      <c r="B461" s="235"/>
      <c r="C461" s="236"/>
      <c r="D461" s="237" t="s">
        <v>285</v>
      </c>
      <c r="E461" s="238" t="s">
        <v>1</v>
      </c>
      <c r="F461" s="239" t="s">
        <v>567</v>
      </c>
      <c r="G461" s="236"/>
      <c r="H461" s="240">
        <v>-0.65000000000000002</v>
      </c>
      <c r="I461" s="236"/>
      <c r="J461" s="236"/>
      <c r="K461" s="236"/>
      <c r="L461" s="241"/>
      <c r="M461" s="242"/>
      <c r="N461" s="243"/>
      <c r="O461" s="243"/>
      <c r="P461" s="243"/>
      <c r="Q461" s="243"/>
      <c r="R461" s="243"/>
      <c r="S461" s="243"/>
      <c r="T461" s="24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5" t="s">
        <v>285</v>
      </c>
      <c r="AU461" s="245" t="s">
        <v>83</v>
      </c>
      <c r="AV461" s="13" t="s">
        <v>83</v>
      </c>
      <c r="AW461" s="13" t="s">
        <v>30</v>
      </c>
      <c r="AX461" s="13" t="s">
        <v>74</v>
      </c>
      <c r="AY461" s="245" t="s">
        <v>278</v>
      </c>
    </row>
    <row r="462" s="13" customFormat="1">
      <c r="A462" s="13"/>
      <c r="B462" s="235"/>
      <c r="C462" s="236"/>
      <c r="D462" s="237" t="s">
        <v>285</v>
      </c>
      <c r="E462" s="238" t="s">
        <v>1</v>
      </c>
      <c r="F462" s="239" t="s">
        <v>549</v>
      </c>
      <c r="G462" s="236"/>
      <c r="H462" s="240">
        <v>-1.5760000000000001</v>
      </c>
      <c r="I462" s="236"/>
      <c r="J462" s="236"/>
      <c r="K462" s="236"/>
      <c r="L462" s="241"/>
      <c r="M462" s="242"/>
      <c r="N462" s="243"/>
      <c r="O462" s="243"/>
      <c r="P462" s="243"/>
      <c r="Q462" s="243"/>
      <c r="R462" s="243"/>
      <c r="S462" s="243"/>
      <c r="T462" s="24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5" t="s">
        <v>285</v>
      </c>
      <c r="AU462" s="245" t="s">
        <v>83</v>
      </c>
      <c r="AV462" s="13" t="s">
        <v>83</v>
      </c>
      <c r="AW462" s="13" t="s">
        <v>30</v>
      </c>
      <c r="AX462" s="13" t="s">
        <v>74</v>
      </c>
      <c r="AY462" s="245" t="s">
        <v>278</v>
      </c>
    </row>
    <row r="463" s="13" customFormat="1">
      <c r="A463" s="13"/>
      <c r="B463" s="235"/>
      <c r="C463" s="236"/>
      <c r="D463" s="237" t="s">
        <v>285</v>
      </c>
      <c r="E463" s="238" t="s">
        <v>1</v>
      </c>
      <c r="F463" s="239" t="s">
        <v>567</v>
      </c>
      <c r="G463" s="236"/>
      <c r="H463" s="240">
        <v>-0.65000000000000002</v>
      </c>
      <c r="I463" s="236"/>
      <c r="J463" s="236"/>
      <c r="K463" s="236"/>
      <c r="L463" s="241"/>
      <c r="M463" s="242"/>
      <c r="N463" s="243"/>
      <c r="O463" s="243"/>
      <c r="P463" s="243"/>
      <c r="Q463" s="243"/>
      <c r="R463" s="243"/>
      <c r="S463" s="243"/>
      <c r="T463" s="24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5" t="s">
        <v>285</v>
      </c>
      <c r="AU463" s="245" t="s">
        <v>83</v>
      </c>
      <c r="AV463" s="13" t="s">
        <v>83</v>
      </c>
      <c r="AW463" s="13" t="s">
        <v>30</v>
      </c>
      <c r="AX463" s="13" t="s">
        <v>74</v>
      </c>
      <c r="AY463" s="245" t="s">
        <v>278</v>
      </c>
    </row>
    <row r="464" s="13" customFormat="1">
      <c r="A464" s="13"/>
      <c r="B464" s="235"/>
      <c r="C464" s="236"/>
      <c r="D464" s="237" t="s">
        <v>285</v>
      </c>
      <c r="E464" s="238" t="s">
        <v>1</v>
      </c>
      <c r="F464" s="239" t="s">
        <v>567</v>
      </c>
      <c r="G464" s="236"/>
      <c r="H464" s="240">
        <v>-0.65000000000000002</v>
      </c>
      <c r="I464" s="236"/>
      <c r="J464" s="236"/>
      <c r="K464" s="236"/>
      <c r="L464" s="241"/>
      <c r="M464" s="242"/>
      <c r="N464" s="243"/>
      <c r="O464" s="243"/>
      <c r="P464" s="243"/>
      <c r="Q464" s="243"/>
      <c r="R464" s="243"/>
      <c r="S464" s="243"/>
      <c r="T464" s="24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5" t="s">
        <v>285</v>
      </c>
      <c r="AU464" s="245" t="s">
        <v>83</v>
      </c>
      <c r="AV464" s="13" t="s">
        <v>83</v>
      </c>
      <c r="AW464" s="13" t="s">
        <v>30</v>
      </c>
      <c r="AX464" s="13" t="s">
        <v>74</v>
      </c>
      <c r="AY464" s="245" t="s">
        <v>278</v>
      </c>
    </row>
    <row r="465" s="13" customFormat="1">
      <c r="A465" s="13"/>
      <c r="B465" s="235"/>
      <c r="C465" s="236"/>
      <c r="D465" s="237" t="s">
        <v>285</v>
      </c>
      <c r="E465" s="238" t="s">
        <v>1</v>
      </c>
      <c r="F465" s="239" t="s">
        <v>549</v>
      </c>
      <c r="G465" s="236"/>
      <c r="H465" s="240">
        <v>-1.5760000000000001</v>
      </c>
      <c r="I465" s="236"/>
      <c r="J465" s="236"/>
      <c r="K465" s="236"/>
      <c r="L465" s="241"/>
      <c r="M465" s="242"/>
      <c r="N465" s="243"/>
      <c r="O465" s="243"/>
      <c r="P465" s="243"/>
      <c r="Q465" s="243"/>
      <c r="R465" s="243"/>
      <c r="S465" s="243"/>
      <c r="T465" s="24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5" t="s">
        <v>285</v>
      </c>
      <c r="AU465" s="245" t="s">
        <v>83</v>
      </c>
      <c r="AV465" s="13" t="s">
        <v>83</v>
      </c>
      <c r="AW465" s="13" t="s">
        <v>30</v>
      </c>
      <c r="AX465" s="13" t="s">
        <v>74</v>
      </c>
      <c r="AY465" s="245" t="s">
        <v>278</v>
      </c>
    </row>
    <row r="466" s="13" customFormat="1">
      <c r="A466" s="13"/>
      <c r="B466" s="235"/>
      <c r="C466" s="236"/>
      <c r="D466" s="237" t="s">
        <v>285</v>
      </c>
      <c r="E466" s="238" t="s">
        <v>1</v>
      </c>
      <c r="F466" s="239" t="s">
        <v>567</v>
      </c>
      <c r="G466" s="236"/>
      <c r="H466" s="240">
        <v>-0.65000000000000002</v>
      </c>
      <c r="I466" s="236"/>
      <c r="J466" s="236"/>
      <c r="K466" s="236"/>
      <c r="L466" s="241"/>
      <c r="M466" s="242"/>
      <c r="N466" s="243"/>
      <c r="O466" s="243"/>
      <c r="P466" s="243"/>
      <c r="Q466" s="243"/>
      <c r="R466" s="243"/>
      <c r="S466" s="243"/>
      <c r="T466" s="24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5" t="s">
        <v>285</v>
      </c>
      <c r="AU466" s="245" t="s">
        <v>83</v>
      </c>
      <c r="AV466" s="13" t="s">
        <v>83</v>
      </c>
      <c r="AW466" s="13" t="s">
        <v>30</v>
      </c>
      <c r="AX466" s="13" t="s">
        <v>74</v>
      </c>
      <c r="AY466" s="245" t="s">
        <v>278</v>
      </c>
    </row>
    <row r="467" s="13" customFormat="1">
      <c r="A467" s="13"/>
      <c r="B467" s="235"/>
      <c r="C467" s="236"/>
      <c r="D467" s="237" t="s">
        <v>285</v>
      </c>
      <c r="E467" s="238" t="s">
        <v>1</v>
      </c>
      <c r="F467" s="239" t="s">
        <v>567</v>
      </c>
      <c r="G467" s="236"/>
      <c r="H467" s="240">
        <v>-0.65000000000000002</v>
      </c>
      <c r="I467" s="236"/>
      <c r="J467" s="236"/>
      <c r="K467" s="236"/>
      <c r="L467" s="241"/>
      <c r="M467" s="242"/>
      <c r="N467" s="243"/>
      <c r="O467" s="243"/>
      <c r="P467" s="243"/>
      <c r="Q467" s="243"/>
      <c r="R467" s="243"/>
      <c r="S467" s="243"/>
      <c r="T467" s="24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5" t="s">
        <v>285</v>
      </c>
      <c r="AU467" s="245" t="s">
        <v>83</v>
      </c>
      <c r="AV467" s="13" t="s">
        <v>83</v>
      </c>
      <c r="AW467" s="13" t="s">
        <v>30</v>
      </c>
      <c r="AX467" s="13" t="s">
        <v>74</v>
      </c>
      <c r="AY467" s="245" t="s">
        <v>278</v>
      </c>
    </row>
    <row r="468" s="13" customFormat="1">
      <c r="A468" s="13"/>
      <c r="B468" s="235"/>
      <c r="C468" s="236"/>
      <c r="D468" s="237" t="s">
        <v>285</v>
      </c>
      <c r="E468" s="238" t="s">
        <v>1</v>
      </c>
      <c r="F468" s="239" t="s">
        <v>549</v>
      </c>
      <c r="G468" s="236"/>
      <c r="H468" s="240">
        <v>-1.5760000000000001</v>
      </c>
      <c r="I468" s="236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5" t="s">
        <v>285</v>
      </c>
      <c r="AU468" s="245" t="s">
        <v>83</v>
      </c>
      <c r="AV468" s="13" t="s">
        <v>83</v>
      </c>
      <c r="AW468" s="13" t="s">
        <v>30</v>
      </c>
      <c r="AX468" s="13" t="s">
        <v>74</v>
      </c>
      <c r="AY468" s="245" t="s">
        <v>278</v>
      </c>
    </row>
    <row r="469" s="13" customFormat="1">
      <c r="A469" s="13"/>
      <c r="B469" s="235"/>
      <c r="C469" s="236"/>
      <c r="D469" s="237" t="s">
        <v>285</v>
      </c>
      <c r="E469" s="238" t="s">
        <v>1</v>
      </c>
      <c r="F469" s="239" t="s">
        <v>567</v>
      </c>
      <c r="G469" s="236"/>
      <c r="H469" s="240">
        <v>-0.65000000000000002</v>
      </c>
      <c r="I469" s="236"/>
      <c r="J469" s="236"/>
      <c r="K469" s="236"/>
      <c r="L469" s="241"/>
      <c r="M469" s="242"/>
      <c r="N469" s="243"/>
      <c r="O469" s="243"/>
      <c r="P469" s="243"/>
      <c r="Q469" s="243"/>
      <c r="R469" s="243"/>
      <c r="S469" s="243"/>
      <c r="T469" s="24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5" t="s">
        <v>285</v>
      </c>
      <c r="AU469" s="245" t="s">
        <v>83</v>
      </c>
      <c r="AV469" s="13" t="s">
        <v>83</v>
      </c>
      <c r="AW469" s="13" t="s">
        <v>30</v>
      </c>
      <c r="AX469" s="13" t="s">
        <v>74</v>
      </c>
      <c r="AY469" s="245" t="s">
        <v>278</v>
      </c>
    </row>
    <row r="470" s="13" customFormat="1">
      <c r="A470" s="13"/>
      <c r="B470" s="235"/>
      <c r="C470" s="236"/>
      <c r="D470" s="237" t="s">
        <v>285</v>
      </c>
      <c r="E470" s="238" t="s">
        <v>1</v>
      </c>
      <c r="F470" s="239" t="s">
        <v>549</v>
      </c>
      <c r="G470" s="236"/>
      <c r="H470" s="240">
        <v>-1.5760000000000001</v>
      </c>
      <c r="I470" s="236"/>
      <c r="J470" s="236"/>
      <c r="K470" s="236"/>
      <c r="L470" s="241"/>
      <c r="M470" s="242"/>
      <c r="N470" s="243"/>
      <c r="O470" s="243"/>
      <c r="P470" s="243"/>
      <c r="Q470" s="243"/>
      <c r="R470" s="243"/>
      <c r="S470" s="243"/>
      <c r="T470" s="24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5" t="s">
        <v>285</v>
      </c>
      <c r="AU470" s="245" t="s">
        <v>83</v>
      </c>
      <c r="AV470" s="13" t="s">
        <v>83</v>
      </c>
      <c r="AW470" s="13" t="s">
        <v>30</v>
      </c>
      <c r="AX470" s="13" t="s">
        <v>74</v>
      </c>
      <c r="AY470" s="245" t="s">
        <v>278</v>
      </c>
    </row>
    <row r="471" s="13" customFormat="1">
      <c r="A471" s="13"/>
      <c r="B471" s="235"/>
      <c r="C471" s="236"/>
      <c r="D471" s="237" t="s">
        <v>285</v>
      </c>
      <c r="E471" s="238" t="s">
        <v>1</v>
      </c>
      <c r="F471" s="239" t="s">
        <v>549</v>
      </c>
      <c r="G471" s="236"/>
      <c r="H471" s="240">
        <v>-1.5760000000000001</v>
      </c>
      <c r="I471" s="236"/>
      <c r="J471" s="236"/>
      <c r="K471" s="236"/>
      <c r="L471" s="241"/>
      <c r="M471" s="242"/>
      <c r="N471" s="243"/>
      <c r="O471" s="243"/>
      <c r="P471" s="243"/>
      <c r="Q471" s="243"/>
      <c r="R471" s="243"/>
      <c r="S471" s="243"/>
      <c r="T471" s="24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5" t="s">
        <v>285</v>
      </c>
      <c r="AU471" s="245" t="s">
        <v>83</v>
      </c>
      <c r="AV471" s="13" t="s">
        <v>83</v>
      </c>
      <c r="AW471" s="13" t="s">
        <v>30</v>
      </c>
      <c r="AX471" s="13" t="s">
        <v>74</v>
      </c>
      <c r="AY471" s="245" t="s">
        <v>278</v>
      </c>
    </row>
    <row r="472" s="13" customFormat="1">
      <c r="A472" s="13"/>
      <c r="B472" s="235"/>
      <c r="C472" s="236"/>
      <c r="D472" s="237" t="s">
        <v>285</v>
      </c>
      <c r="E472" s="238" t="s">
        <v>1</v>
      </c>
      <c r="F472" s="239" t="s">
        <v>549</v>
      </c>
      <c r="G472" s="236"/>
      <c r="H472" s="240">
        <v>-1.5760000000000001</v>
      </c>
      <c r="I472" s="236"/>
      <c r="J472" s="236"/>
      <c r="K472" s="236"/>
      <c r="L472" s="241"/>
      <c r="M472" s="242"/>
      <c r="N472" s="243"/>
      <c r="O472" s="243"/>
      <c r="P472" s="243"/>
      <c r="Q472" s="243"/>
      <c r="R472" s="243"/>
      <c r="S472" s="243"/>
      <c r="T472" s="24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5" t="s">
        <v>285</v>
      </c>
      <c r="AU472" s="245" t="s">
        <v>83</v>
      </c>
      <c r="AV472" s="13" t="s">
        <v>83</v>
      </c>
      <c r="AW472" s="13" t="s">
        <v>30</v>
      </c>
      <c r="AX472" s="13" t="s">
        <v>74</v>
      </c>
      <c r="AY472" s="245" t="s">
        <v>278</v>
      </c>
    </row>
    <row r="473" s="13" customFormat="1">
      <c r="A473" s="13"/>
      <c r="B473" s="235"/>
      <c r="C473" s="236"/>
      <c r="D473" s="237" t="s">
        <v>285</v>
      </c>
      <c r="E473" s="238" t="s">
        <v>1</v>
      </c>
      <c r="F473" s="239" t="s">
        <v>552</v>
      </c>
      <c r="G473" s="236"/>
      <c r="H473" s="240">
        <v>-2.1669999999999998</v>
      </c>
      <c r="I473" s="236"/>
      <c r="J473" s="236"/>
      <c r="K473" s="236"/>
      <c r="L473" s="241"/>
      <c r="M473" s="242"/>
      <c r="N473" s="243"/>
      <c r="O473" s="243"/>
      <c r="P473" s="243"/>
      <c r="Q473" s="243"/>
      <c r="R473" s="243"/>
      <c r="S473" s="243"/>
      <c r="T473" s="24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5" t="s">
        <v>285</v>
      </c>
      <c r="AU473" s="245" t="s">
        <v>83</v>
      </c>
      <c r="AV473" s="13" t="s">
        <v>83</v>
      </c>
      <c r="AW473" s="13" t="s">
        <v>30</v>
      </c>
      <c r="AX473" s="13" t="s">
        <v>74</v>
      </c>
      <c r="AY473" s="245" t="s">
        <v>278</v>
      </c>
    </row>
    <row r="474" s="13" customFormat="1">
      <c r="A474" s="13"/>
      <c r="B474" s="235"/>
      <c r="C474" s="236"/>
      <c r="D474" s="237" t="s">
        <v>285</v>
      </c>
      <c r="E474" s="238" t="s">
        <v>1</v>
      </c>
      <c r="F474" s="239" t="s">
        <v>549</v>
      </c>
      <c r="G474" s="236"/>
      <c r="H474" s="240">
        <v>-1.5760000000000001</v>
      </c>
      <c r="I474" s="236"/>
      <c r="J474" s="236"/>
      <c r="K474" s="236"/>
      <c r="L474" s="241"/>
      <c r="M474" s="242"/>
      <c r="N474" s="243"/>
      <c r="O474" s="243"/>
      <c r="P474" s="243"/>
      <c r="Q474" s="243"/>
      <c r="R474" s="243"/>
      <c r="S474" s="243"/>
      <c r="T474" s="24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5" t="s">
        <v>285</v>
      </c>
      <c r="AU474" s="245" t="s">
        <v>83</v>
      </c>
      <c r="AV474" s="13" t="s">
        <v>83</v>
      </c>
      <c r="AW474" s="13" t="s">
        <v>30</v>
      </c>
      <c r="AX474" s="13" t="s">
        <v>74</v>
      </c>
      <c r="AY474" s="245" t="s">
        <v>278</v>
      </c>
    </row>
    <row r="475" s="13" customFormat="1">
      <c r="A475" s="13"/>
      <c r="B475" s="235"/>
      <c r="C475" s="236"/>
      <c r="D475" s="237" t="s">
        <v>285</v>
      </c>
      <c r="E475" s="238" t="s">
        <v>1</v>
      </c>
      <c r="F475" s="239" t="s">
        <v>549</v>
      </c>
      <c r="G475" s="236"/>
      <c r="H475" s="240">
        <v>-1.5760000000000001</v>
      </c>
      <c r="I475" s="236"/>
      <c r="J475" s="236"/>
      <c r="K475" s="236"/>
      <c r="L475" s="241"/>
      <c r="M475" s="242"/>
      <c r="N475" s="243"/>
      <c r="O475" s="243"/>
      <c r="P475" s="243"/>
      <c r="Q475" s="243"/>
      <c r="R475" s="243"/>
      <c r="S475" s="243"/>
      <c r="T475" s="24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5" t="s">
        <v>285</v>
      </c>
      <c r="AU475" s="245" t="s">
        <v>83</v>
      </c>
      <c r="AV475" s="13" t="s">
        <v>83</v>
      </c>
      <c r="AW475" s="13" t="s">
        <v>30</v>
      </c>
      <c r="AX475" s="13" t="s">
        <v>74</v>
      </c>
      <c r="AY475" s="245" t="s">
        <v>278</v>
      </c>
    </row>
    <row r="476" s="13" customFormat="1">
      <c r="A476" s="13"/>
      <c r="B476" s="235"/>
      <c r="C476" s="236"/>
      <c r="D476" s="237" t="s">
        <v>285</v>
      </c>
      <c r="E476" s="238" t="s">
        <v>1</v>
      </c>
      <c r="F476" s="239" t="s">
        <v>549</v>
      </c>
      <c r="G476" s="236"/>
      <c r="H476" s="240">
        <v>-1.5760000000000001</v>
      </c>
      <c r="I476" s="236"/>
      <c r="J476" s="236"/>
      <c r="K476" s="236"/>
      <c r="L476" s="241"/>
      <c r="M476" s="242"/>
      <c r="N476" s="243"/>
      <c r="O476" s="243"/>
      <c r="P476" s="243"/>
      <c r="Q476" s="243"/>
      <c r="R476" s="243"/>
      <c r="S476" s="243"/>
      <c r="T476" s="24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5" t="s">
        <v>285</v>
      </c>
      <c r="AU476" s="245" t="s">
        <v>83</v>
      </c>
      <c r="AV476" s="13" t="s">
        <v>83</v>
      </c>
      <c r="AW476" s="13" t="s">
        <v>30</v>
      </c>
      <c r="AX476" s="13" t="s">
        <v>74</v>
      </c>
      <c r="AY476" s="245" t="s">
        <v>278</v>
      </c>
    </row>
    <row r="477" s="13" customFormat="1">
      <c r="A477" s="13"/>
      <c r="B477" s="235"/>
      <c r="C477" s="236"/>
      <c r="D477" s="237" t="s">
        <v>285</v>
      </c>
      <c r="E477" s="238" t="s">
        <v>1</v>
      </c>
      <c r="F477" s="239" t="s">
        <v>549</v>
      </c>
      <c r="G477" s="236"/>
      <c r="H477" s="240">
        <v>-1.5760000000000001</v>
      </c>
      <c r="I477" s="236"/>
      <c r="J477" s="236"/>
      <c r="K477" s="236"/>
      <c r="L477" s="241"/>
      <c r="M477" s="242"/>
      <c r="N477" s="243"/>
      <c r="O477" s="243"/>
      <c r="P477" s="243"/>
      <c r="Q477" s="243"/>
      <c r="R477" s="243"/>
      <c r="S477" s="243"/>
      <c r="T477" s="24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5" t="s">
        <v>285</v>
      </c>
      <c r="AU477" s="245" t="s">
        <v>83</v>
      </c>
      <c r="AV477" s="13" t="s">
        <v>83</v>
      </c>
      <c r="AW477" s="13" t="s">
        <v>30</v>
      </c>
      <c r="AX477" s="13" t="s">
        <v>74</v>
      </c>
      <c r="AY477" s="245" t="s">
        <v>278</v>
      </c>
    </row>
    <row r="478" s="13" customFormat="1">
      <c r="A478" s="13"/>
      <c r="B478" s="235"/>
      <c r="C478" s="236"/>
      <c r="D478" s="237" t="s">
        <v>285</v>
      </c>
      <c r="E478" s="238" t="s">
        <v>1</v>
      </c>
      <c r="F478" s="239" t="s">
        <v>549</v>
      </c>
      <c r="G478" s="236"/>
      <c r="H478" s="240">
        <v>-1.5760000000000001</v>
      </c>
      <c r="I478" s="236"/>
      <c r="J478" s="236"/>
      <c r="K478" s="236"/>
      <c r="L478" s="241"/>
      <c r="M478" s="242"/>
      <c r="N478" s="243"/>
      <c r="O478" s="243"/>
      <c r="P478" s="243"/>
      <c r="Q478" s="243"/>
      <c r="R478" s="243"/>
      <c r="S478" s="243"/>
      <c r="T478" s="24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5" t="s">
        <v>285</v>
      </c>
      <c r="AU478" s="245" t="s">
        <v>83</v>
      </c>
      <c r="AV478" s="13" t="s">
        <v>83</v>
      </c>
      <c r="AW478" s="13" t="s">
        <v>30</v>
      </c>
      <c r="AX478" s="13" t="s">
        <v>74</v>
      </c>
      <c r="AY478" s="245" t="s">
        <v>278</v>
      </c>
    </row>
    <row r="479" s="13" customFormat="1">
      <c r="A479" s="13"/>
      <c r="B479" s="235"/>
      <c r="C479" s="236"/>
      <c r="D479" s="237" t="s">
        <v>285</v>
      </c>
      <c r="E479" s="238" t="s">
        <v>1</v>
      </c>
      <c r="F479" s="239" t="s">
        <v>567</v>
      </c>
      <c r="G479" s="236"/>
      <c r="H479" s="240">
        <v>-0.65000000000000002</v>
      </c>
      <c r="I479" s="236"/>
      <c r="J479" s="236"/>
      <c r="K479" s="236"/>
      <c r="L479" s="241"/>
      <c r="M479" s="242"/>
      <c r="N479" s="243"/>
      <c r="O479" s="243"/>
      <c r="P479" s="243"/>
      <c r="Q479" s="243"/>
      <c r="R479" s="243"/>
      <c r="S479" s="243"/>
      <c r="T479" s="24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5" t="s">
        <v>285</v>
      </c>
      <c r="AU479" s="245" t="s">
        <v>83</v>
      </c>
      <c r="AV479" s="13" t="s">
        <v>83</v>
      </c>
      <c r="AW479" s="13" t="s">
        <v>30</v>
      </c>
      <c r="AX479" s="13" t="s">
        <v>74</v>
      </c>
      <c r="AY479" s="245" t="s">
        <v>278</v>
      </c>
    </row>
    <row r="480" s="13" customFormat="1">
      <c r="A480" s="13"/>
      <c r="B480" s="235"/>
      <c r="C480" s="236"/>
      <c r="D480" s="237" t="s">
        <v>285</v>
      </c>
      <c r="E480" s="238" t="s">
        <v>1</v>
      </c>
      <c r="F480" s="239" t="s">
        <v>567</v>
      </c>
      <c r="G480" s="236"/>
      <c r="H480" s="240">
        <v>-0.65000000000000002</v>
      </c>
      <c r="I480" s="236"/>
      <c r="J480" s="236"/>
      <c r="K480" s="236"/>
      <c r="L480" s="241"/>
      <c r="M480" s="242"/>
      <c r="N480" s="243"/>
      <c r="O480" s="243"/>
      <c r="P480" s="243"/>
      <c r="Q480" s="243"/>
      <c r="R480" s="243"/>
      <c r="S480" s="243"/>
      <c r="T480" s="24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5" t="s">
        <v>285</v>
      </c>
      <c r="AU480" s="245" t="s">
        <v>83</v>
      </c>
      <c r="AV480" s="13" t="s">
        <v>83</v>
      </c>
      <c r="AW480" s="13" t="s">
        <v>30</v>
      </c>
      <c r="AX480" s="13" t="s">
        <v>74</v>
      </c>
      <c r="AY480" s="245" t="s">
        <v>278</v>
      </c>
    </row>
    <row r="481" s="13" customFormat="1">
      <c r="A481" s="13"/>
      <c r="B481" s="235"/>
      <c r="C481" s="236"/>
      <c r="D481" s="237" t="s">
        <v>285</v>
      </c>
      <c r="E481" s="238" t="s">
        <v>1</v>
      </c>
      <c r="F481" s="239" t="s">
        <v>549</v>
      </c>
      <c r="G481" s="236"/>
      <c r="H481" s="240">
        <v>-1.5760000000000001</v>
      </c>
      <c r="I481" s="236"/>
      <c r="J481" s="236"/>
      <c r="K481" s="236"/>
      <c r="L481" s="241"/>
      <c r="M481" s="242"/>
      <c r="N481" s="243"/>
      <c r="O481" s="243"/>
      <c r="P481" s="243"/>
      <c r="Q481" s="243"/>
      <c r="R481" s="243"/>
      <c r="S481" s="243"/>
      <c r="T481" s="24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5" t="s">
        <v>285</v>
      </c>
      <c r="AU481" s="245" t="s">
        <v>83</v>
      </c>
      <c r="AV481" s="13" t="s">
        <v>83</v>
      </c>
      <c r="AW481" s="13" t="s">
        <v>30</v>
      </c>
      <c r="AX481" s="13" t="s">
        <v>74</v>
      </c>
      <c r="AY481" s="245" t="s">
        <v>278</v>
      </c>
    </row>
    <row r="482" s="13" customFormat="1">
      <c r="A482" s="13"/>
      <c r="B482" s="235"/>
      <c r="C482" s="236"/>
      <c r="D482" s="237" t="s">
        <v>285</v>
      </c>
      <c r="E482" s="238" t="s">
        <v>1</v>
      </c>
      <c r="F482" s="239" t="s">
        <v>549</v>
      </c>
      <c r="G482" s="236"/>
      <c r="H482" s="240">
        <v>-1.5760000000000001</v>
      </c>
      <c r="I482" s="236"/>
      <c r="J482" s="236"/>
      <c r="K482" s="236"/>
      <c r="L482" s="241"/>
      <c r="M482" s="242"/>
      <c r="N482" s="243"/>
      <c r="O482" s="243"/>
      <c r="P482" s="243"/>
      <c r="Q482" s="243"/>
      <c r="R482" s="243"/>
      <c r="S482" s="243"/>
      <c r="T482" s="24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5" t="s">
        <v>285</v>
      </c>
      <c r="AU482" s="245" t="s">
        <v>83</v>
      </c>
      <c r="AV482" s="13" t="s">
        <v>83</v>
      </c>
      <c r="AW482" s="13" t="s">
        <v>30</v>
      </c>
      <c r="AX482" s="13" t="s">
        <v>74</v>
      </c>
      <c r="AY482" s="245" t="s">
        <v>278</v>
      </c>
    </row>
    <row r="483" s="13" customFormat="1">
      <c r="A483" s="13"/>
      <c r="B483" s="235"/>
      <c r="C483" s="236"/>
      <c r="D483" s="237" t="s">
        <v>285</v>
      </c>
      <c r="E483" s="238" t="s">
        <v>1</v>
      </c>
      <c r="F483" s="239" t="s">
        <v>568</v>
      </c>
      <c r="G483" s="236"/>
      <c r="H483" s="240">
        <v>-0.59999999999999998</v>
      </c>
      <c r="I483" s="236"/>
      <c r="J483" s="236"/>
      <c r="K483" s="236"/>
      <c r="L483" s="241"/>
      <c r="M483" s="242"/>
      <c r="N483" s="243"/>
      <c r="O483" s="243"/>
      <c r="P483" s="243"/>
      <c r="Q483" s="243"/>
      <c r="R483" s="243"/>
      <c r="S483" s="243"/>
      <c r="T483" s="24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5" t="s">
        <v>285</v>
      </c>
      <c r="AU483" s="245" t="s">
        <v>83</v>
      </c>
      <c r="AV483" s="13" t="s">
        <v>83</v>
      </c>
      <c r="AW483" s="13" t="s">
        <v>30</v>
      </c>
      <c r="AX483" s="13" t="s">
        <v>74</v>
      </c>
      <c r="AY483" s="245" t="s">
        <v>278</v>
      </c>
    </row>
    <row r="484" s="13" customFormat="1">
      <c r="A484" s="13"/>
      <c r="B484" s="235"/>
      <c r="C484" s="236"/>
      <c r="D484" s="237" t="s">
        <v>285</v>
      </c>
      <c r="E484" s="238" t="s">
        <v>1</v>
      </c>
      <c r="F484" s="239" t="s">
        <v>568</v>
      </c>
      <c r="G484" s="236"/>
      <c r="H484" s="240">
        <v>-0.59999999999999998</v>
      </c>
      <c r="I484" s="236"/>
      <c r="J484" s="236"/>
      <c r="K484" s="236"/>
      <c r="L484" s="241"/>
      <c r="M484" s="242"/>
      <c r="N484" s="243"/>
      <c r="O484" s="243"/>
      <c r="P484" s="243"/>
      <c r="Q484" s="243"/>
      <c r="R484" s="243"/>
      <c r="S484" s="243"/>
      <c r="T484" s="24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5" t="s">
        <v>285</v>
      </c>
      <c r="AU484" s="245" t="s">
        <v>83</v>
      </c>
      <c r="AV484" s="13" t="s">
        <v>83</v>
      </c>
      <c r="AW484" s="13" t="s">
        <v>30</v>
      </c>
      <c r="AX484" s="13" t="s">
        <v>74</v>
      </c>
      <c r="AY484" s="245" t="s">
        <v>278</v>
      </c>
    </row>
    <row r="485" s="13" customFormat="1">
      <c r="A485" s="13"/>
      <c r="B485" s="235"/>
      <c r="C485" s="236"/>
      <c r="D485" s="237" t="s">
        <v>285</v>
      </c>
      <c r="E485" s="238" t="s">
        <v>1</v>
      </c>
      <c r="F485" s="239" t="s">
        <v>557</v>
      </c>
      <c r="G485" s="236"/>
      <c r="H485" s="240">
        <v>-1.6799999999999999</v>
      </c>
      <c r="I485" s="236"/>
      <c r="J485" s="236"/>
      <c r="K485" s="236"/>
      <c r="L485" s="241"/>
      <c r="M485" s="242"/>
      <c r="N485" s="243"/>
      <c r="O485" s="243"/>
      <c r="P485" s="243"/>
      <c r="Q485" s="243"/>
      <c r="R485" s="243"/>
      <c r="S485" s="243"/>
      <c r="T485" s="24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5" t="s">
        <v>285</v>
      </c>
      <c r="AU485" s="245" t="s">
        <v>83</v>
      </c>
      <c r="AV485" s="13" t="s">
        <v>83</v>
      </c>
      <c r="AW485" s="13" t="s">
        <v>30</v>
      </c>
      <c r="AX485" s="13" t="s">
        <v>74</v>
      </c>
      <c r="AY485" s="245" t="s">
        <v>278</v>
      </c>
    </row>
    <row r="486" s="13" customFormat="1">
      <c r="A486" s="13"/>
      <c r="B486" s="235"/>
      <c r="C486" s="236"/>
      <c r="D486" s="237" t="s">
        <v>285</v>
      </c>
      <c r="E486" s="238" t="s">
        <v>1</v>
      </c>
      <c r="F486" s="239" t="s">
        <v>568</v>
      </c>
      <c r="G486" s="236"/>
      <c r="H486" s="240">
        <v>-0.59999999999999998</v>
      </c>
      <c r="I486" s="236"/>
      <c r="J486" s="236"/>
      <c r="K486" s="236"/>
      <c r="L486" s="241"/>
      <c r="M486" s="242"/>
      <c r="N486" s="243"/>
      <c r="O486" s="243"/>
      <c r="P486" s="243"/>
      <c r="Q486" s="243"/>
      <c r="R486" s="243"/>
      <c r="S486" s="243"/>
      <c r="T486" s="24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5" t="s">
        <v>285</v>
      </c>
      <c r="AU486" s="245" t="s">
        <v>83</v>
      </c>
      <c r="AV486" s="13" t="s">
        <v>83</v>
      </c>
      <c r="AW486" s="13" t="s">
        <v>30</v>
      </c>
      <c r="AX486" s="13" t="s">
        <v>74</v>
      </c>
      <c r="AY486" s="245" t="s">
        <v>278</v>
      </c>
    </row>
    <row r="487" s="13" customFormat="1">
      <c r="A487" s="13"/>
      <c r="B487" s="235"/>
      <c r="C487" s="236"/>
      <c r="D487" s="237" t="s">
        <v>285</v>
      </c>
      <c r="E487" s="238" t="s">
        <v>1</v>
      </c>
      <c r="F487" s="239" t="s">
        <v>568</v>
      </c>
      <c r="G487" s="236"/>
      <c r="H487" s="240">
        <v>-0.59999999999999998</v>
      </c>
      <c r="I487" s="236"/>
      <c r="J487" s="236"/>
      <c r="K487" s="236"/>
      <c r="L487" s="241"/>
      <c r="M487" s="242"/>
      <c r="N487" s="243"/>
      <c r="O487" s="243"/>
      <c r="P487" s="243"/>
      <c r="Q487" s="243"/>
      <c r="R487" s="243"/>
      <c r="S487" s="243"/>
      <c r="T487" s="24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5" t="s">
        <v>285</v>
      </c>
      <c r="AU487" s="245" t="s">
        <v>83</v>
      </c>
      <c r="AV487" s="13" t="s">
        <v>83</v>
      </c>
      <c r="AW487" s="13" t="s">
        <v>30</v>
      </c>
      <c r="AX487" s="13" t="s">
        <v>74</v>
      </c>
      <c r="AY487" s="245" t="s">
        <v>278</v>
      </c>
    </row>
    <row r="488" s="13" customFormat="1">
      <c r="A488" s="13"/>
      <c r="B488" s="235"/>
      <c r="C488" s="236"/>
      <c r="D488" s="237" t="s">
        <v>285</v>
      </c>
      <c r="E488" s="238" t="s">
        <v>1</v>
      </c>
      <c r="F488" s="239" t="s">
        <v>557</v>
      </c>
      <c r="G488" s="236"/>
      <c r="H488" s="240">
        <v>-1.6799999999999999</v>
      </c>
      <c r="I488" s="236"/>
      <c r="J488" s="236"/>
      <c r="K488" s="236"/>
      <c r="L488" s="241"/>
      <c r="M488" s="242"/>
      <c r="N488" s="243"/>
      <c r="O488" s="243"/>
      <c r="P488" s="243"/>
      <c r="Q488" s="243"/>
      <c r="R488" s="243"/>
      <c r="S488" s="243"/>
      <c r="T488" s="24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5" t="s">
        <v>285</v>
      </c>
      <c r="AU488" s="245" t="s">
        <v>83</v>
      </c>
      <c r="AV488" s="13" t="s">
        <v>83</v>
      </c>
      <c r="AW488" s="13" t="s">
        <v>30</v>
      </c>
      <c r="AX488" s="13" t="s">
        <v>74</v>
      </c>
      <c r="AY488" s="245" t="s">
        <v>278</v>
      </c>
    </row>
    <row r="489" s="13" customFormat="1">
      <c r="A489" s="13"/>
      <c r="B489" s="235"/>
      <c r="C489" s="236"/>
      <c r="D489" s="237" t="s">
        <v>285</v>
      </c>
      <c r="E489" s="238" t="s">
        <v>1</v>
      </c>
      <c r="F489" s="239" t="s">
        <v>549</v>
      </c>
      <c r="G489" s="236"/>
      <c r="H489" s="240">
        <v>-1.5760000000000001</v>
      </c>
      <c r="I489" s="236"/>
      <c r="J489" s="236"/>
      <c r="K489" s="236"/>
      <c r="L489" s="241"/>
      <c r="M489" s="242"/>
      <c r="N489" s="243"/>
      <c r="O489" s="243"/>
      <c r="P489" s="243"/>
      <c r="Q489" s="243"/>
      <c r="R489" s="243"/>
      <c r="S489" s="243"/>
      <c r="T489" s="24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5" t="s">
        <v>285</v>
      </c>
      <c r="AU489" s="245" t="s">
        <v>83</v>
      </c>
      <c r="AV489" s="13" t="s">
        <v>83</v>
      </c>
      <c r="AW489" s="13" t="s">
        <v>30</v>
      </c>
      <c r="AX489" s="13" t="s">
        <v>74</v>
      </c>
      <c r="AY489" s="245" t="s">
        <v>278</v>
      </c>
    </row>
    <row r="490" s="13" customFormat="1">
      <c r="A490" s="13"/>
      <c r="B490" s="235"/>
      <c r="C490" s="236"/>
      <c r="D490" s="237" t="s">
        <v>285</v>
      </c>
      <c r="E490" s="238" t="s">
        <v>1</v>
      </c>
      <c r="F490" s="239" t="s">
        <v>552</v>
      </c>
      <c r="G490" s="236"/>
      <c r="H490" s="240">
        <v>-2.1669999999999998</v>
      </c>
      <c r="I490" s="236"/>
      <c r="J490" s="236"/>
      <c r="K490" s="236"/>
      <c r="L490" s="241"/>
      <c r="M490" s="242"/>
      <c r="N490" s="243"/>
      <c r="O490" s="243"/>
      <c r="P490" s="243"/>
      <c r="Q490" s="243"/>
      <c r="R490" s="243"/>
      <c r="S490" s="243"/>
      <c r="T490" s="24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5" t="s">
        <v>285</v>
      </c>
      <c r="AU490" s="245" t="s">
        <v>83</v>
      </c>
      <c r="AV490" s="13" t="s">
        <v>83</v>
      </c>
      <c r="AW490" s="13" t="s">
        <v>30</v>
      </c>
      <c r="AX490" s="13" t="s">
        <v>74</v>
      </c>
      <c r="AY490" s="245" t="s">
        <v>278</v>
      </c>
    </row>
    <row r="491" s="13" customFormat="1">
      <c r="A491" s="13"/>
      <c r="B491" s="235"/>
      <c r="C491" s="236"/>
      <c r="D491" s="237" t="s">
        <v>285</v>
      </c>
      <c r="E491" s="238" t="s">
        <v>1</v>
      </c>
      <c r="F491" s="239" t="s">
        <v>566</v>
      </c>
      <c r="G491" s="236"/>
      <c r="H491" s="240">
        <v>-1.1819999999999999</v>
      </c>
      <c r="I491" s="236"/>
      <c r="J491" s="236"/>
      <c r="K491" s="236"/>
      <c r="L491" s="241"/>
      <c r="M491" s="242"/>
      <c r="N491" s="243"/>
      <c r="O491" s="243"/>
      <c r="P491" s="243"/>
      <c r="Q491" s="243"/>
      <c r="R491" s="243"/>
      <c r="S491" s="243"/>
      <c r="T491" s="24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5" t="s">
        <v>285</v>
      </c>
      <c r="AU491" s="245" t="s">
        <v>83</v>
      </c>
      <c r="AV491" s="13" t="s">
        <v>83</v>
      </c>
      <c r="AW491" s="13" t="s">
        <v>30</v>
      </c>
      <c r="AX491" s="13" t="s">
        <v>74</v>
      </c>
      <c r="AY491" s="245" t="s">
        <v>278</v>
      </c>
    </row>
    <row r="492" s="13" customFormat="1">
      <c r="A492" s="13"/>
      <c r="B492" s="235"/>
      <c r="C492" s="236"/>
      <c r="D492" s="237" t="s">
        <v>285</v>
      </c>
      <c r="E492" s="238" t="s">
        <v>1</v>
      </c>
      <c r="F492" s="239" t="s">
        <v>549</v>
      </c>
      <c r="G492" s="236"/>
      <c r="H492" s="240">
        <v>-1.5760000000000001</v>
      </c>
      <c r="I492" s="236"/>
      <c r="J492" s="236"/>
      <c r="K492" s="236"/>
      <c r="L492" s="241"/>
      <c r="M492" s="242"/>
      <c r="N492" s="243"/>
      <c r="O492" s="243"/>
      <c r="P492" s="243"/>
      <c r="Q492" s="243"/>
      <c r="R492" s="243"/>
      <c r="S492" s="243"/>
      <c r="T492" s="24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5" t="s">
        <v>285</v>
      </c>
      <c r="AU492" s="245" t="s">
        <v>83</v>
      </c>
      <c r="AV492" s="13" t="s">
        <v>83</v>
      </c>
      <c r="AW492" s="13" t="s">
        <v>30</v>
      </c>
      <c r="AX492" s="13" t="s">
        <v>74</v>
      </c>
      <c r="AY492" s="245" t="s">
        <v>278</v>
      </c>
    </row>
    <row r="493" s="13" customFormat="1">
      <c r="A493" s="13"/>
      <c r="B493" s="235"/>
      <c r="C493" s="236"/>
      <c r="D493" s="237" t="s">
        <v>285</v>
      </c>
      <c r="E493" s="238" t="s">
        <v>1</v>
      </c>
      <c r="F493" s="239" t="s">
        <v>566</v>
      </c>
      <c r="G493" s="236"/>
      <c r="H493" s="240">
        <v>-1.1819999999999999</v>
      </c>
      <c r="I493" s="236"/>
      <c r="J493" s="236"/>
      <c r="K493" s="236"/>
      <c r="L493" s="241"/>
      <c r="M493" s="242"/>
      <c r="N493" s="243"/>
      <c r="O493" s="243"/>
      <c r="P493" s="243"/>
      <c r="Q493" s="243"/>
      <c r="R493" s="243"/>
      <c r="S493" s="243"/>
      <c r="T493" s="24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5" t="s">
        <v>285</v>
      </c>
      <c r="AU493" s="245" t="s">
        <v>83</v>
      </c>
      <c r="AV493" s="13" t="s">
        <v>83</v>
      </c>
      <c r="AW493" s="13" t="s">
        <v>30</v>
      </c>
      <c r="AX493" s="13" t="s">
        <v>74</v>
      </c>
      <c r="AY493" s="245" t="s">
        <v>278</v>
      </c>
    </row>
    <row r="494" s="13" customFormat="1">
      <c r="A494" s="13"/>
      <c r="B494" s="235"/>
      <c r="C494" s="236"/>
      <c r="D494" s="237" t="s">
        <v>285</v>
      </c>
      <c r="E494" s="238" t="s">
        <v>1</v>
      </c>
      <c r="F494" s="239" t="s">
        <v>549</v>
      </c>
      <c r="G494" s="236"/>
      <c r="H494" s="240">
        <v>-1.5760000000000001</v>
      </c>
      <c r="I494" s="236"/>
      <c r="J494" s="236"/>
      <c r="K494" s="236"/>
      <c r="L494" s="241"/>
      <c r="M494" s="242"/>
      <c r="N494" s="243"/>
      <c r="O494" s="243"/>
      <c r="P494" s="243"/>
      <c r="Q494" s="243"/>
      <c r="R494" s="243"/>
      <c r="S494" s="243"/>
      <c r="T494" s="24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5" t="s">
        <v>285</v>
      </c>
      <c r="AU494" s="245" t="s">
        <v>83</v>
      </c>
      <c r="AV494" s="13" t="s">
        <v>83</v>
      </c>
      <c r="AW494" s="13" t="s">
        <v>30</v>
      </c>
      <c r="AX494" s="13" t="s">
        <v>74</v>
      </c>
      <c r="AY494" s="245" t="s">
        <v>278</v>
      </c>
    </row>
    <row r="495" s="13" customFormat="1">
      <c r="A495" s="13"/>
      <c r="B495" s="235"/>
      <c r="C495" s="236"/>
      <c r="D495" s="237" t="s">
        <v>285</v>
      </c>
      <c r="E495" s="238" t="s">
        <v>1</v>
      </c>
      <c r="F495" s="239" t="s">
        <v>548</v>
      </c>
      <c r="G495" s="236"/>
      <c r="H495" s="240">
        <v>-1.7729999999999999</v>
      </c>
      <c r="I495" s="236"/>
      <c r="J495" s="236"/>
      <c r="K495" s="236"/>
      <c r="L495" s="241"/>
      <c r="M495" s="242"/>
      <c r="N495" s="243"/>
      <c r="O495" s="243"/>
      <c r="P495" s="243"/>
      <c r="Q495" s="243"/>
      <c r="R495" s="243"/>
      <c r="S495" s="243"/>
      <c r="T495" s="24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5" t="s">
        <v>285</v>
      </c>
      <c r="AU495" s="245" t="s">
        <v>83</v>
      </c>
      <c r="AV495" s="13" t="s">
        <v>83</v>
      </c>
      <c r="AW495" s="13" t="s">
        <v>30</v>
      </c>
      <c r="AX495" s="13" t="s">
        <v>74</v>
      </c>
      <c r="AY495" s="245" t="s">
        <v>278</v>
      </c>
    </row>
    <row r="496" s="13" customFormat="1">
      <c r="A496" s="13"/>
      <c r="B496" s="235"/>
      <c r="C496" s="236"/>
      <c r="D496" s="237" t="s">
        <v>285</v>
      </c>
      <c r="E496" s="238" t="s">
        <v>1</v>
      </c>
      <c r="F496" s="239" t="s">
        <v>569</v>
      </c>
      <c r="G496" s="236"/>
      <c r="H496" s="240">
        <v>-1.6000000000000001</v>
      </c>
      <c r="I496" s="236"/>
      <c r="J496" s="236"/>
      <c r="K496" s="236"/>
      <c r="L496" s="241"/>
      <c r="M496" s="242"/>
      <c r="N496" s="243"/>
      <c r="O496" s="243"/>
      <c r="P496" s="243"/>
      <c r="Q496" s="243"/>
      <c r="R496" s="243"/>
      <c r="S496" s="243"/>
      <c r="T496" s="24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5" t="s">
        <v>285</v>
      </c>
      <c r="AU496" s="245" t="s">
        <v>83</v>
      </c>
      <c r="AV496" s="13" t="s">
        <v>83</v>
      </c>
      <c r="AW496" s="13" t="s">
        <v>30</v>
      </c>
      <c r="AX496" s="13" t="s">
        <v>74</v>
      </c>
      <c r="AY496" s="245" t="s">
        <v>278</v>
      </c>
    </row>
    <row r="497" s="13" customFormat="1">
      <c r="A497" s="13"/>
      <c r="B497" s="235"/>
      <c r="C497" s="236"/>
      <c r="D497" s="237" t="s">
        <v>285</v>
      </c>
      <c r="E497" s="238" t="s">
        <v>1</v>
      </c>
      <c r="F497" s="239" t="s">
        <v>548</v>
      </c>
      <c r="G497" s="236"/>
      <c r="H497" s="240">
        <v>-1.7729999999999999</v>
      </c>
      <c r="I497" s="236"/>
      <c r="J497" s="236"/>
      <c r="K497" s="236"/>
      <c r="L497" s="241"/>
      <c r="M497" s="242"/>
      <c r="N497" s="243"/>
      <c r="O497" s="243"/>
      <c r="P497" s="243"/>
      <c r="Q497" s="243"/>
      <c r="R497" s="243"/>
      <c r="S497" s="243"/>
      <c r="T497" s="24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5" t="s">
        <v>285</v>
      </c>
      <c r="AU497" s="245" t="s">
        <v>83</v>
      </c>
      <c r="AV497" s="13" t="s">
        <v>83</v>
      </c>
      <c r="AW497" s="13" t="s">
        <v>30</v>
      </c>
      <c r="AX497" s="13" t="s">
        <v>74</v>
      </c>
      <c r="AY497" s="245" t="s">
        <v>278</v>
      </c>
    </row>
    <row r="498" s="13" customFormat="1">
      <c r="A498" s="13"/>
      <c r="B498" s="235"/>
      <c r="C498" s="236"/>
      <c r="D498" s="237" t="s">
        <v>285</v>
      </c>
      <c r="E498" s="238" t="s">
        <v>1</v>
      </c>
      <c r="F498" s="239" t="s">
        <v>548</v>
      </c>
      <c r="G498" s="236"/>
      <c r="H498" s="240">
        <v>-1.7729999999999999</v>
      </c>
      <c r="I498" s="236"/>
      <c r="J498" s="236"/>
      <c r="K498" s="236"/>
      <c r="L498" s="241"/>
      <c r="M498" s="242"/>
      <c r="N498" s="243"/>
      <c r="O498" s="243"/>
      <c r="P498" s="243"/>
      <c r="Q498" s="243"/>
      <c r="R498" s="243"/>
      <c r="S498" s="243"/>
      <c r="T498" s="24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5" t="s">
        <v>285</v>
      </c>
      <c r="AU498" s="245" t="s">
        <v>83</v>
      </c>
      <c r="AV498" s="13" t="s">
        <v>83</v>
      </c>
      <c r="AW498" s="13" t="s">
        <v>30</v>
      </c>
      <c r="AX498" s="13" t="s">
        <v>74</v>
      </c>
      <c r="AY498" s="245" t="s">
        <v>278</v>
      </c>
    </row>
    <row r="499" s="13" customFormat="1">
      <c r="A499" s="13"/>
      <c r="B499" s="235"/>
      <c r="C499" s="236"/>
      <c r="D499" s="237" t="s">
        <v>285</v>
      </c>
      <c r="E499" s="238" t="s">
        <v>1</v>
      </c>
      <c r="F499" s="239" t="s">
        <v>570</v>
      </c>
      <c r="G499" s="236"/>
      <c r="H499" s="240">
        <v>-0.95999999999999996</v>
      </c>
      <c r="I499" s="236"/>
      <c r="J499" s="236"/>
      <c r="K499" s="236"/>
      <c r="L499" s="241"/>
      <c r="M499" s="242"/>
      <c r="N499" s="243"/>
      <c r="O499" s="243"/>
      <c r="P499" s="243"/>
      <c r="Q499" s="243"/>
      <c r="R499" s="243"/>
      <c r="S499" s="243"/>
      <c r="T499" s="24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5" t="s">
        <v>285</v>
      </c>
      <c r="AU499" s="245" t="s">
        <v>83</v>
      </c>
      <c r="AV499" s="13" t="s">
        <v>83</v>
      </c>
      <c r="AW499" s="13" t="s">
        <v>30</v>
      </c>
      <c r="AX499" s="13" t="s">
        <v>74</v>
      </c>
      <c r="AY499" s="245" t="s">
        <v>278</v>
      </c>
    </row>
    <row r="500" s="13" customFormat="1">
      <c r="A500" s="13"/>
      <c r="B500" s="235"/>
      <c r="C500" s="236"/>
      <c r="D500" s="237" t="s">
        <v>285</v>
      </c>
      <c r="E500" s="238" t="s">
        <v>1</v>
      </c>
      <c r="F500" s="239" t="s">
        <v>548</v>
      </c>
      <c r="G500" s="236"/>
      <c r="H500" s="240">
        <v>-1.7729999999999999</v>
      </c>
      <c r="I500" s="236"/>
      <c r="J500" s="236"/>
      <c r="K500" s="236"/>
      <c r="L500" s="241"/>
      <c r="M500" s="242"/>
      <c r="N500" s="243"/>
      <c r="O500" s="243"/>
      <c r="P500" s="243"/>
      <c r="Q500" s="243"/>
      <c r="R500" s="243"/>
      <c r="S500" s="243"/>
      <c r="T500" s="24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5" t="s">
        <v>285</v>
      </c>
      <c r="AU500" s="245" t="s">
        <v>83</v>
      </c>
      <c r="AV500" s="13" t="s">
        <v>83</v>
      </c>
      <c r="AW500" s="13" t="s">
        <v>30</v>
      </c>
      <c r="AX500" s="13" t="s">
        <v>74</v>
      </c>
      <c r="AY500" s="245" t="s">
        <v>278</v>
      </c>
    </row>
    <row r="501" s="13" customFormat="1">
      <c r="A501" s="13"/>
      <c r="B501" s="235"/>
      <c r="C501" s="236"/>
      <c r="D501" s="237" t="s">
        <v>285</v>
      </c>
      <c r="E501" s="238" t="s">
        <v>1</v>
      </c>
      <c r="F501" s="239" t="s">
        <v>548</v>
      </c>
      <c r="G501" s="236"/>
      <c r="H501" s="240">
        <v>-1.7729999999999999</v>
      </c>
      <c r="I501" s="236"/>
      <c r="J501" s="236"/>
      <c r="K501" s="236"/>
      <c r="L501" s="241"/>
      <c r="M501" s="242"/>
      <c r="N501" s="243"/>
      <c r="O501" s="243"/>
      <c r="P501" s="243"/>
      <c r="Q501" s="243"/>
      <c r="R501" s="243"/>
      <c r="S501" s="243"/>
      <c r="T501" s="24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5" t="s">
        <v>285</v>
      </c>
      <c r="AU501" s="245" t="s">
        <v>83</v>
      </c>
      <c r="AV501" s="13" t="s">
        <v>83</v>
      </c>
      <c r="AW501" s="13" t="s">
        <v>30</v>
      </c>
      <c r="AX501" s="13" t="s">
        <v>74</v>
      </c>
      <c r="AY501" s="245" t="s">
        <v>278</v>
      </c>
    </row>
    <row r="502" s="13" customFormat="1">
      <c r="A502" s="13"/>
      <c r="B502" s="235"/>
      <c r="C502" s="236"/>
      <c r="D502" s="237" t="s">
        <v>285</v>
      </c>
      <c r="E502" s="238" t="s">
        <v>1</v>
      </c>
      <c r="F502" s="239" t="s">
        <v>552</v>
      </c>
      <c r="G502" s="236"/>
      <c r="H502" s="240">
        <v>-2.1669999999999998</v>
      </c>
      <c r="I502" s="236"/>
      <c r="J502" s="236"/>
      <c r="K502" s="236"/>
      <c r="L502" s="241"/>
      <c r="M502" s="242"/>
      <c r="N502" s="243"/>
      <c r="O502" s="243"/>
      <c r="P502" s="243"/>
      <c r="Q502" s="243"/>
      <c r="R502" s="243"/>
      <c r="S502" s="243"/>
      <c r="T502" s="24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5" t="s">
        <v>285</v>
      </c>
      <c r="AU502" s="245" t="s">
        <v>83</v>
      </c>
      <c r="AV502" s="13" t="s">
        <v>83</v>
      </c>
      <c r="AW502" s="13" t="s">
        <v>30</v>
      </c>
      <c r="AX502" s="13" t="s">
        <v>74</v>
      </c>
      <c r="AY502" s="245" t="s">
        <v>278</v>
      </c>
    </row>
    <row r="503" s="13" customFormat="1">
      <c r="A503" s="13"/>
      <c r="B503" s="235"/>
      <c r="C503" s="236"/>
      <c r="D503" s="237" t="s">
        <v>285</v>
      </c>
      <c r="E503" s="238" t="s">
        <v>1</v>
      </c>
      <c r="F503" s="239" t="s">
        <v>570</v>
      </c>
      <c r="G503" s="236"/>
      <c r="H503" s="240">
        <v>-0.95999999999999996</v>
      </c>
      <c r="I503" s="236"/>
      <c r="J503" s="236"/>
      <c r="K503" s="236"/>
      <c r="L503" s="241"/>
      <c r="M503" s="242"/>
      <c r="N503" s="243"/>
      <c r="O503" s="243"/>
      <c r="P503" s="243"/>
      <c r="Q503" s="243"/>
      <c r="R503" s="243"/>
      <c r="S503" s="243"/>
      <c r="T503" s="24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5" t="s">
        <v>285</v>
      </c>
      <c r="AU503" s="245" t="s">
        <v>83</v>
      </c>
      <c r="AV503" s="13" t="s">
        <v>83</v>
      </c>
      <c r="AW503" s="13" t="s">
        <v>30</v>
      </c>
      <c r="AX503" s="13" t="s">
        <v>74</v>
      </c>
      <c r="AY503" s="245" t="s">
        <v>278</v>
      </c>
    </row>
    <row r="504" s="13" customFormat="1">
      <c r="A504" s="13"/>
      <c r="B504" s="235"/>
      <c r="C504" s="236"/>
      <c r="D504" s="237" t="s">
        <v>285</v>
      </c>
      <c r="E504" s="238" t="s">
        <v>1</v>
      </c>
      <c r="F504" s="239" t="s">
        <v>571</v>
      </c>
      <c r="G504" s="236"/>
      <c r="H504" s="240">
        <v>-3.52</v>
      </c>
      <c r="I504" s="236"/>
      <c r="J504" s="236"/>
      <c r="K504" s="236"/>
      <c r="L504" s="241"/>
      <c r="M504" s="242"/>
      <c r="N504" s="243"/>
      <c r="O504" s="243"/>
      <c r="P504" s="243"/>
      <c r="Q504" s="243"/>
      <c r="R504" s="243"/>
      <c r="S504" s="243"/>
      <c r="T504" s="24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5" t="s">
        <v>285</v>
      </c>
      <c r="AU504" s="245" t="s">
        <v>83</v>
      </c>
      <c r="AV504" s="13" t="s">
        <v>83</v>
      </c>
      <c r="AW504" s="13" t="s">
        <v>30</v>
      </c>
      <c r="AX504" s="13" t="s">
        <v>74</v>
      </c>
      <c r="AY504" s="245" t="s">
        <v>278</v>
      </c>
    </row>
    <row r="505" s="13" customFormat="1">
      <c r="A505" s="13"/>
      <c r="B505" s="235"/>
      <c r="C505" s="236"/>
      <c r="D505" s="237" t="s">
        <v>285</v>
      </c>
      <c r="E505" s="238" t="s">
        <v>1</v>
      </c>
      <c r="F505" s="239" t="s">
        <v>572</v>
      </c>
      <c r="G505" s="236"/>
      <c r="H505" s="240">
        <v>-4.8399999999999999</v>
      </c>
      <c r="I505" s="236"/>
      <c r="J505" s="236"/>
      <c r="K505" s="236"/>
      <c r="L505" s="241"/>
      <c r="M505" s="242"/>
      <c r="N505" s="243"/>
      <c r="O505" s="243"/>
      <c r="P505" s="243"/>
      <c r="Q505" s="243"/>
      <c r="R505" s="243"/>
      <c r="S505" s="243"/>
      <c r="T505" s="24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5" t="s">
        <v>285</v>
      </c>
      <c r="AU505" s="245" t="s">
        <v>83</v>
      </c>
      <c r="AV505" s="13" t="s">
        <v>83</v>
      </c>
      <c r="AW505" s="13" t="s">
        <v>30</v>
      </c>
      <c r="AX505" s="13" t="s">
        <v>74</v>
      </c>
      <c r="AY505" s="245" t="s">
        <v>278</v>
      </c>
    </row>
    <row r="506" s="13" customFormat="1">
      <c r="A506" s="13"/>
      <c r="B506" s="235"/>
      <c r="C506" s="236"/>
      <c r="D506" s="237" t="s">
        <v>285</v>
      </c>
      <c r="E506" s="238" t="s">
        <v>1</v>
      </c>
      <c r="F506" s="239" t="s">
        <v>552</v>
      </c>
      <c r="G506" s="236"/>
      <c r="H506" s="240">
        <v>-2.1669999999999998</v>
      </c>
      <c r="I506" s="236"/>
      <c r="J506" s="236"/>
      <c r="K506" s="236"/>
      <c r="L506" s="241"/>
      <c r="M506" s="242"/>
      <c r="N506" s="243"/>
      <c r="O506" s="243"/>
      <c r="P506" s="243"/>
      <c r="Q506" s="243"/>
      <c r="R506" s="243"/>
      <c r="S506" s="243"/>
      <c r="T506" s="24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5" t="s">
        <v>285</v>
      </c>
      <c r="AU506" s="245" t="s">
        <v>83</v>
      </c>
      <c r="AV506" s="13" t="s">
        <v>83</v>
      </c>
      <c r="AW506" s="13" t="s">
        <v>30</v>
      </c>
      <c r="AX506" s="13" t="s">
        <v>74</v>
      </c>
      <c r="AY506" s="245" t="s">
        <v>278</v>
      </c>
    </row>
    <row r="507" s="13" customFormat="1">
      <c r="A507" s="13"/>
      <c r="B507" s="235"/>
      <c r="C507" s="236"/>
      <c r="D507" s="237" t="s">
        <v>285</v>
      </c>
      <c r="E507" s="238" t="s">
        <v>1</v>
      </c>
      <c r="F507" s="239" t="s">
        <v>552</v>
      </c>
      <c r="G507" s="236"/>
      <c r="H507" s="240">
        <v>-2.1669999999999998</v>
      </c>
      <c r="I507" s="236"/>
      <c r="J507" s="236"/>
      <c r="K507" s="236"/>
      <c r="L507" s="241"/>
      <c r="M507" s="242"/>
      <c r="N507" s="243"/>
      <c r="O507" s="243"/>
      <c r="P507" s="243"/>
      <c r="Q507" s="243"/>
      <c r="R507" s="243"/>
      <c r="S507" s="243"/>
      <c r="T507" s="24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5" t="s">
        <v>285</v>
      </c>
      <c r="AU507" s="245" t="s">
        <v>83</v>
      </c>
      <c r="AV507" s="13" t="s">
        <v>83</v>
      </c>
      <c r="AW507" s="13" t="s">
        <v>30</v>
      </c>
      <c r="AX507" s="13" t="s">
        <v>74</v>
      </c>
      <c r="AY507" s="245" t="s">
        <v>278</v>
      </c>
    </row>
    <row r="508" s="13" customFormat="1">
      <c r="A508" s="13"/>
      <c r="B508" s="235"/>
      <c r="C508" s="236"/>
      <c r="D508" s="237" t="s">
        <v>285</v>
      </c>
      <c r="E508" s="238" t="s">
        <v>1</v>
      </c>
      <c r="F508" s="239" t="s">
        <v>552</v>
      </c>
      <c r="G508" s="236"/>
      <c r="H508" s="240">
        <v>-2.1669999999999998</v>
      </c>
      <c r="I508" s="236"/>
      <c r="J508" s="236"/>
      <c r="K508" s="236"/>
      <c r="L508" s="241"/>
      <c r="M508" s="242"/>
      <c r="N508" s="243"/>
      <c r="O508" s="243"/>
      <c r="P508" s="243"/>
      <c r="Q508" s="243"/>
      <c r="R508" s="243"/>
      <c r="S508" s="243"/>
      <c r="T508" s="24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5" t="s">
        <v>285</v>
      </c>
      <c r="AU508" s="245" t="s">
        <v>83</v>
      </c>
      <c r="AV508" s="13" t="s">
        <v>83</v>
      </c>
      <c r="AW508" s="13" t="s">
        <v>30</v>
      </c>
      <c r="AX508" s="13" t="s">
        <v>74</v>
      </c>
      <c r="AY508" s="245" t="s">
        <v>278</v>
      </c>
    </row>
    <row r="509" s="13" customFormat="1">
      <c r="A509" s="13"/>
      <c r="B509" s="235"/>
      <c r="C509" s="236"/>
      <c r="D509" s="237" t="s">
        <v>285</v>
      </c>
      <c r="E509" s="238" t="s">
        <v>1</v>
      </c>
      <c r="F509" s="239" t="s">
        <v>571</v>
      </c>
      <c r="G509" s="236"/>
      <c r="H509" s="240">
        <v>-3.52</v>
      </c>
      <c r="I509" s="236"/>
      <c r="J509" s="236"/>
      <c r="K509" s="236"/>
      <c r="L509" s="241"/>
      <c r="M509" s="242"/>
      <c r="N509" s="243"/>
      <c r="O509" s="243"/>
      <c r="P509" s="243"/>
      <c r="Q509" s="243"/>
      <c r="R509" s="243"/>
      <c r="S509" s="243"/>
      <c r="T509" s="24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5" t="s">
        <v>285</v>
      </c>
      <c r="AU509" s="245" t="s">
        <v>83</v>
      </c>
      <c r="AV509" s="13" t="s">
        <v>83</v>
      </c>
      <c r="AW509" s="13" t="s">
        <v>30</v>
      </c>
      <c r="AX509" s="13" t="s">
        <v>74</v>
      </c>
      <c r="AY509" s="245" t="s">
        <v>278</v>
      </c>
    </row>
    <row r="510" s="13" customFormat="1">
      <c r="A510" s="13"/>
      <c r="B510" s="235"/>
      <c r="C510" s="236"/>
      <c r="D510" s="237" t="s">
        <v>285</v>
      </c>
      <c r="E510" s="238" t="s">
        <v>1</v>
      </c>
      <c r="F510" s="239" t="s">
        <v>548</v>
      </c>
      <c r="G510" s="236"/>
      <c r="H510" s="240">
        <v>-1.7729999999999999</v>
      </c>
      <c r="I510" s="236"/>
      <c r="J510" s="236"/>
      <c r="K510" s="236"/>
      <c r="L510" s="241"/>
      <c r="M510" s="242"/>
      <c r="N510" s="243"/>
      <c r="O510" s="243"/>
      <c r="P510" s="243"/>
      <c r="Q510" s="243"/>
      <c r="R510" s="243"/>
      <c r="S510" s="243"/>
      <c r="T510" s="24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5" t="s">
        <v>285</v>
      </c>
      <c r="AU510" s="245" t="s">
        <v>83</v>
      </c>
      <c r="AV510" s="13" t="s">
        <v>83</v>
      </c>
      <c r="AW510" s="13" t="s">
        <v>30</v>
      </c>
      <c r="AX510" s="13" t="s">
        <v>74</v>
      </c>
      <c r="AY510" s="245" t="s">
        <v>278</v>
      </c>
    </row>
    <row r="511" s="13" customFormat="1">
      <c r="A511" s="13"/>
      <c r="B511" s="235"/>
      <c r="C511" s="236"/>
      <c r="D511" s="237" t="s">
        <v>285</v>
      </c>
      <c r="E511" s="238" t="s">
        <v>1</v>
      </c>
      <c r="F511" s="239" t="s">
        <v>571</v>
      </c>
      <c r="G511" s="236"/>
      <c r="H511" s="240">
        <v>-3.52</v>
      </c>
      <c r="I511" s="236"/>
      <c r="J511" s="236"/>
      <c r="K511" s="236"/>
      <c r="L511" s="241"/>
      <c r="M511" s="242"/>
      <c r="N511" s="243"/>
      <c r="O511" s="243"/>
      <c r="P511" s="243"/>
      <c r="Q511" s="243"/>
      <c r="R511" s="243"/>
      <c r="S511" s="243"/>
      <c r="T511" s="24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5" t="s">
        <v>285</v>
      </c>
      <c r="AU511" s="245" t="s">
        <v>83</v>
      </c>
      <c r="AV511" s="13" t="s">
        <v>83</v>
      </c>
      <c r="AW511" s="13" t="s">
        <v>30</v>
      </c>
      <c r="AX511" s="13" t="s">
        <v>74</v>
      </c>
      <c r="AY511" s="245" t="s">
        <v>278</v>
      </c>
    </row>
    <row r="512" s="13" customFormat="1">
      <c r="A512" s="13"/>
      <c r="B512" s="235"/>
      <c r="C512" s="236"/>
      <c r="D512" s="237" t="s">
        <v>285</v>
      </c>
      <c r="E512" s="238" t="s">
        <v>1</v>
      </c>
      <c r="F512" s="239" t="s">
        <v>548</v>
      </c>
      <c r="G512" s="236"/>
      <c r="H512" s="240">
        <v>-1.7729999999999999</v>
      </c>
      <c r="I512" s="236"/>
      <c r="J512" s="236"/>
      <c r="K512" s="236"/>
      <c r="L512" s="241"/>
      <c r="M512" s="242"/>
      <c r="N512" s="243"/>
      <c r="O512" s="243"/>
      <c r="P512" s="243"/>
      <c r="Q512" s="243"/>
      <c r="R512" s="243"/>
      <c r="S512" s="243"/>
      <c r="T512" s="24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5" t="s">
        <v>285</v>
      </c>
      <c r="AU512" s="245" t="s">
        <v>83</v>
      </c>
      <c r="AV512" s="13" t="s">
        <v>83</v>
      </c>
      <c r="AW512" s="13" t="s">
        <v>30</v>
      </c>
      <c r="AX512" s="13" t="s">
        <v>74</v>
      </c>
      <c r="AY512" s="245" t="s">
        <v>278</v>
      </c>
    </row>
    <row r="513" s="13" customFormat="1">
      <c r="A513" s="13"/>
      <c r="B513" s="235"/>
      <c r="C513" s="236"/>
      <c r="D513" s="237" t="s">
        <v>285</v>
      </c>
      <c r="E513" s="238" t="s">
        <v>1</v>
      </c>
      <c r="F513" s="239" t="s">
        <v>571</v>
      </c>
      <c r="G513" s="236"/>
      <c r="H513" s="240">
        <v>-3.52</v>
      </c>
      <c r="I513" s="236"/>
      <c r="J513" s="236"/>
      <c r="K513" s="236"/>
      <c r="L513" s="241"/>
      <c r="M513" s="242"/>
      <c r="N513" s="243"/>
      <c r="O513" s="243"/>
      <c r="P513" s="243"/>
      <c r="Q513" s="243"/>
      <c r="R513" s="243"/>
      <c r="S513" s="243"/>
      <c r="T513" s="24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5" t="s">
        <v>285</v>
      </c>
      <c r="AU513" s="245" t="s">
        <v>83</v>
      </c>
      <c r="AV513" s="13" t="s">
        <v>83</v>
      </c>
      <c r="AW513" s="13" t="s">
        <v>30</v>
      </c>
      <c r="AX513" s="13" t="s">
        <v>74</v>
      </c>
      <c r="AY513" s="245" t="s">
        <v>278</v>
      </c>
    </row>
    <row r="514" s="13" customFormat="1">
      <c r="A514" s="13"/>
      <c r="B514" s="235"/>
      <c r="C514" s="236"/>
      <c r="D514" s="237" t="s">
        <v>285</v>
      </c>
      <c r="E514" s="238" t="s">
        <v>1</v>
      </c>
      <c r="F514" s="239" t="s">
        <v>552</v>
      </c>
      <c r="G514" s="236"/>
      <c r="H514" s="240">
        <v>-2.1669999999999998</v>
      </c>
      <c r="I514" s="236"/>
      <c r="J514" s="236"/>
      <c r="K514" s="236"/>
      <c r="L514" s="241"/>
      <c r="M514" s="242"/>
      <c r="N514" s="243"/>
      <c r="O514" s="243"/>
      <c r="P514" s="243"/>
      <c r="Q514" s="243"/>
      <c r="R514" s="243"/>
      <c r="S514" s="243"/>
      <c r="T514" s="24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5" t="s">
        <v>285</v>
      </c>
      <c r="AU514" s="245" t="s">
        <v>83</v>
      </c>
      <c r="AV514" s="13" t="s">
        <v>83</v>
      </c>
      <c r="AW514" s="13" t="s">
        <v>30</v>
      </c>
      <c r="AX514" s="13" t="s">
        <v>74</v>
      </c>
      <c r="AY514" s="245" t="s">
        <v>278</v>
      </c>
    </row>
    <row r="515" s="13" customFormat="1">
      <c r="A515" s="13"/>
      <c r="B515" s="235"/>
      <c r="C515" s="236"/>
      <c r="D515" s="237" t="s">
        <v>285</v>
      </c>
      <c r="E515" s="238" t="s">
        <v>1</v>
      </c>
      <c r="F515" s="239" t="s">
        <v>552</v>
      </c>
      <c r="G515" s="236"/>
      <c r="H515" s="240">
        <v>-2.1669999999999998</v>
      </c>
      <c r="I515" s="236"/>
      <c r="J515" s="236"/>
      <c r="K515" s="236"/>
      <c r="L515" s="241"/>
      <c r="M515" s="242"/>
      <c r="N515" s="243"/>
      <c r="O515" s="243"/>
      <c r="P515" s="243"/>
      <c r="Q515" s="243"/>
      <c r="R515" s="243"/>
      <c r="S515" s="243"/>
      <c r="T515" s="24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5" t="s">
        <v>285</v>
      </c>
      <c r="AU515" s="245" t="s">
        <v>83</v>
      </c>
      <c r="AV515" s="13" t="s">
        <v>83</v>
      </c>
      <c r="AW515" s="13" t="s">
        <v>30</v>
      </c>
      <c r="AX515" s="13" t="s">
        <v>74</v>
      </c>
      <c r="AY515" s="245" t="s">
        <v>278</v>
      </c>
    </row>
    <row r="516" s="13" customFormat="1">
      <c r="A516" s="13"/>
      <c r="B516" s="235"/>
      <c r="C516" s="236"/>
      <c r="D516" s="237" t="s">
        <v>285</v>
      </c>
      <c r="E516" s="238" t="s">
        <v>1</v>
      </c>
      <c r="F516" s="239" t="s">
        <v>552</v>
      </c>
      <c r="G516" s="236"/>
      <c r="H516" s="240">
        <v>-2.1669999999999998</v>
      </c>
      <c r="I516" s="236"/>
      <c r="J516" s="236"/>
      <c r="K516" s="236"/>
      <c r="L516" s="241"/>
      <c r="M516" s="242"/>
      <c r="N516" s="243"/>
      <c r="O516" s="243"/>
      <c r="P516" s="243"/>
      <c r="Q516" s="243"/>
      <c r="R516" s="243"/>
      <c r="S516" s="243"/>
      <c r="T516" s="24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5" t="s">
        <v>285</v>
      </c>
      <c r="AU516" s="245" t="s">
        <v>83</v>
      </c>
      <c r="AV516" s="13" t="s">
        <v>83</v>
      </c>
      <c r="AW516" s="13" t="s">
        <v>30</v>
      </c>
      <c r="AX516" s="13" t="s">
        <v>74</v>
      </c>
      <c r="AY516" s="245" t="s">
        <v>278</v>
      </c>
    </row>
    <row r="517" s="13" customFormat="1">
      <c r="A517" s="13"/>
      <c r="B517" s="235"/>
      <c r="C517" s="236"/>
      <c r="D517" s="237" t="s">
        <v>285</v>
      </c>
      <c r="E517" s="238" t="s">
        <v>1</v>
      </c>
      <c r="F517" s="239" t="s">
        <v>548</v>
      </c>
      <c r="G517" s="236"/>
      <c r="H517" s="240">
        <v>-1.7729999999999999</v>
      </c>
      <c r="I517" s="236"/>
      <c r="J517" s="236"/>
      <c r="K517" s="236"/>
      <c r="L517" s="241"/>
      <c r="M517" s="242"/>
      <c r="N517" s="243"/>
      <c r="O517" s="243"/>
      <c r="P517" s="243"/>
      <c r="Q517" s="243"/>
      <c r="R517" s="243"/>
      <c r="S517" s="243"/>
      <c r="T517" s="24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5" t="s">
        <v>285</v>
      </c>
      <c r="AU517" s="245" t="s">
        <v>83</v>
      </c>
      <c r="AV517" s="13" t="s">
        <v>83</v>
      </c>
      <c r="AW517" s="13" t="s">
        <v>30</v>
      </c>
      <c r="AX517" s="13" t="s">
        <v>74</v>
      </c>
      <c r="AY517" s="245" t="s">
        <v>278</v>
      </c>
    </row>
    <row r="518" s="13" customFormat="1">
      <c r="A518" s="13"/>
      <c r="B518" s="235"/>
      <c r="C518" s="236"/>
      <c r="D518" s="237" t="s">
        <v>285</v>
      </c>
      <c r="E518" s="238" t="s">
        <v>1</v>
      </c>
      <c r="F518" s="239" t="s">
        <v>548</v>
      </c>
      <c r="G518" s="236"/>
      <c r="H518" s="240">
        <v>-1.7729999999999999</v>
      </c>
      <c r="I518" s="236"/>
      <c r="J518" s="236"/>
      <c r="K518" s="236"/>
      <c r="L518" s="241"/>
      <c r="M518" s="242"/>
      <c r="N518" s="243"/>
      <c r="O518" s="243"/>
      <c r="P518" s="243"/>
      <c r="Q518" s="243"/>
      <c r="R518" s="243"/>
      <c r="S518" s="243"/>
      <c r="T518" s="24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5" t="s">
        <v>285</v>
      </c>
      <c r="AU518" s="245" t="s">
        <v>83</v>
      </c>
      <c r="AV518" s="13" t="s">
        <v>83</v>
      </c>
      <c r="AW518" s="13" t="s">
        <v>30</v>
      </c>
      <c r="AX518" s="13" t="s">
        <v>74</v>
      </c>
      <c r="AY518" s="245" t="s">
        <v>278</v>
      </c>
    </row>
    <row r="519" s="13" customFormat="1">
      <c r="A519" s="13"/>
      <c r="B519" s="235"/>
      <c r="C519" s="236"/>
      <c r="D519" s="237" t="s">
        <v>285</v>
      </c>
      <c r="E519" s="238" t="s">
        <v>1</v>
      </c>
      <c r="F519" s="239" t="s">
        <v>552</v>
      </c>
      <c r="G519" s="236"/>
      <c r="H519" s="240">
        <v>-2.1669999999999998</v>
      </c>
      <c r="I519" s="236"/>
      <c r="J519" s="236"/>
      <c r="K519" s="236"/>
      <c r="L519" s="241"/>
      <c r="M519" s="242"/>
      <c r="N519" s="243"/>
      <c r="O519" s="243"/>
      <c r="P519" s="243"/>
      <c r="Q519" s="243"/>
      <c r="R519" s="243"/>
      <c r="S519" s="243"/>
      <c r="T519" s="24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5" t="s">
        <v>285</v>
      </c>
      <c r="AU519" s="245" t="s">
        <v>83</v>
      </c>
      <c r="AV519" s="13" t="s">
        <v>83</v>
      </c>
      <c r="AW519" s="13" t="s">
        <v>30</v>
      </c>
      <c r="AX519" s="13" t="s">
        <v>74</v>
      </c>
      <c r="AY519" s="245" t="s">
        <v>278</v>
      </c>
    </row>
    <row r="520" s="13" customFormat="1">
      <c r="A520" s="13"/>
      <c r="B520" s="235"/>
      <c r="C520" s="236"/>
      <c r="D520" s="237" t="s">
        <v>285</v>
      </c>
      <c r="E520" s="238" t="s">
        <v>1</v>
      </c>
      <c r="F520" s="239" t="s">
        <v>552</v>
      </c>
      <c r="G520" s="236"/>
      <c r="H520" s="240">
        <v>-2.1669999999999998</v>
      </c>
      <c r="I520" s="236"/>
      <c r="J520" s="236"/>
      <c r="K520" s="236"/>
      <c r="L520" s="241"/>
      <c r="M520" s="242"/>
      <c r="N520" s="243"/>
      <c r="O520" s="243"/>
      <c r="P520" s="243"/>
      <c r="Q520" s="243"/>
      <c r="R520" s="243"/>
      <c r="S520" s="243"/>
      <c r="T520" s="24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5" t="s">
        <v>285</v>
      </c>
      <c r="AU520" s="245" t="s">
        <v>83</v>
      </c>
      <c r="AV520" s="13" t="s">
        <v>83</v>
      </c>
      <c r="AW520" s="13" t="s">
        <v>30</v>
      </c>
      <c r="AX520" s="13" t="s">
        <v>74</v>
      </c>
      <c r="AY520" s="245" t="s">
        <v>278</v>
      </c>
    </row>
    <row r="521" s="13" customFormat="1">
      <c r="A521" s="13"/>
      <c r="B521" s="235"/>
      <c r="C521" s="236"/>
      <c r="D521" s="237" t="s">
        <v>285</v>
      </c>
      <c r="E521" s="238" t="s">
        <v>1</v>
      </c>
      <c r="F521" s="239" t="s">
        <v>552</v>
      </c>
      <c r="G521" s="236"/>
      <c r="H521" s="240">
        <v>-2.1669999999999998</v>
      </c>
      <c r="I521" s="236"/>
      <c r="J521" s="236"/>
      <c r="K521" s="236"/>
      <c r="L521" s="241"/>
      <c r="M521" s="242"/>
      <c r="N521" s="243"/>
      <c r="O521" s="243"/>
      <c r="P521" s="243"/>
      <c r="Q521" s="243"/>
      <c r="R521" s="243"/>
      <c r="S521" s="243"/>
      <c r="T521" s="24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5" t="s">
        <v>285</v>
      </c>
      <c r="AU521" s="245" t="s">
        <v>83</v>
      </c>
      <c r="AV521" s="13" t="s">
        <v>83</v>
      </c>
      <c r="AW521" s="13" t="s">
        <v>30</v>
      </c>
      <c r="AX521" s="13" t="s">
        <v>74</v>
      </c>
      <c r="AY521" s="245" t="s">
        <v>278</v>
      </c>
    </row>
    <row r="522" s="13" customFormat="1">
      <c r="A522" s="13"/>
      <c r="B522" s="235"/>
      <c r="C522" s="236"/>
      <c r="D522" s="237" t="s">
        <v>285</v>
      </c>
      <c r="E522" s="238" t="s">
        <v>1</v>
      </c>
      <c r="F522" s="239" t="s">
        <v>548</v>
      </c>
      <c r="G522" s="236"/>
      <c r="H522" s="240">
        <v>-1.7729999999999999</v>
      </c>
      <c r="I522" s="236"/>
      <c r="J522" s="236"/>
      <c r="K522" s="236"/>
      <c r="L522" s="241"/>
      <c r="M522" s="242"/>
      <c r="N522" s="243"/>
      <c r="O522" s="243"/>
      <c r="P522" s="243"/>
      <c r="Q522" s="243"/>
      <c r="R522" s="243"/>
      <c r="S522" s="243"/>
      <c r="T522" s="24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5" t="s">
        <v>285</v>
      </c>
      <c r="AU522" s="245" t="s">
        <v>83</v>
      </c>
      <c r="AV522" s="13" t="s">
        <v>83</v>
      </c>
      <c r="AW522" s="13" t="s">
        <v>30</v>
      </c>
      <c r="AX522" s="13" t="s">
        <v>74</v>
      </c>
      <c r="AY522" s="245" t="s">
        <v>278</v>
      </c>
    </row>
    <row r="523" s="13" customFormat="1">
      <c r="A523" s="13"/>
      <c r="B523" s="235"/>
      <c r="C523" s="236"/>
      <c r="D523" s="237" t="s">
        <v>285</v>
      </c>
      <c r="E523" s="238" t="s">
        <v>1</v>
      </c>
      <c r="F523" s="239" t="s">
        <v>548</v>
      </c>
      <c r="G523" s="236"/>
      <c r="H523" s="240">
        <v>-1.7729999999999999</v>
      </c>
      <c r="I523" s="236"/>
      <c r="J523" s="236"/>
      <c r="K523" s="236"/>
      <c r="L523" s="241"/>
      <c r="M523" s="242"/>
      <c r="N523" s="243"/>
      <c r="O523" s="243"/>
      <c r="P523" s="243"/>
      <c r="Q523" s="243"/>
      <c r="R523" s="243"/>
      <c r="S523" s="243"/>
      <c r="T523" s="24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5" t="s">
        <v>285</v>
      </c>
      <c r="AU523" s="245" t="s">
        <v>83</v>
      </c>
      <c r="AV523" s="13" t="s">
        <v>83</v>
      </c>
      <c r="AW523" s="13" t="s">
        <v>30</v>
      </c>
      <c r="AX523" s="13" t="s">
        <v>74</v>
      </c>
      <c r="AY523" s="245" t="s">
        <v>278</v>
      </c>
    </row>
    <row r="524" s="13" customFormat="1">
      <c r="A524" s="13"/>
      <c r="B524" s="235"/>
      <c r="C524" s="236"/>
      <c r="D524" s="237" t="s">
        <v>285</v>
      </c>
      <c r="E524" s="238" t="s">
        <v>1</v>
      </c>
      <c r="F524" s="239" t="s">
        <v>562</v>
      </c>
      <c r="G524" s="236"/>
      <c r="H524" s="240">
        <v>-1.379</v>
      </c>
      <c r="I524" s="236"/>
      <c r="J524" s="236"/>
      <c r="K524" s="236"/>
      <c r="L524" s="241"/>
      <c r="M524" s="242"/>
      <c r="N524" s="243"/>
      <c r="O524" s="243"/>
      <c r="P524" s="243"/>
      <c r="Q524" s="243"/>
      <c r="R524" s="243"/>
      <c r="S524" s="243"/>
      <c r="T524" s="24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5" t="s">
        <v>285</v>
      </c>
      <c r="AU524" s="245" t="s">
        <v>83</v>
      </c>
      <c r="AV524" s="13" t="s">
        <v>83</v>
      </c>
      <c r="AW524" s="13" t="s">
        <v>30</v>
      </c>
      <c r="AX524" s="13" t="s">
        <v>74</v>
      </c>
      <c r="AY524" s="245" t="s">
        <v>278</v>
      </c>
    </row>
    <row r="525" s="13" customFormat="1">
      <c r="A525" s="13"/>
      <c r="B525" s="235"/>
      <c r="C525" s="236"/>
      <c r="D525" s="237" t="s">
        <v>285</v>
      </c>
      <c r="E525" s="238" t="s">
        <v>1</v>
      </c>
      <c r="F525" s="239" t="s">
        <v>562</v>
      </c>
      <c r="G525" s="236"/>
      <c r="H525" s="240">
        <v>-1.379</v>
      </c>
      <c r="I525" s="236"/>
      <c r="J525" s="236"/>
      <c r="K525" s="236"/>
      <c r="L525" s="241"/>
      <c r="M525" s="242"/>
      <c r="N525" s="243"/>
      <c r="O525" s="243"/>
      <c r="P525" s="243"/>
      <c r="Q525" s="243"/>
      <c r="R525" s="243"/>
      <c r="S525" s="243"/>
      <c r="T525" s="24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5" t="s">
        <v>285</v>
      </c>
      <c r="AU525" s="245" t="s">
        <v>83</v>
      </c>
      <c r="AV525" s="13" t="s">
        <v>83</v>
      </c>
      <c r="AW525" s="13" t="s">
        <v>30</v>
      </c>
      <c r="AX525" s="13" t="s">
        <v>74</v>
      </c>
      <c r="AY525" s="245" t="s">
        <v>278</v>
      </c>
    </row>
    <row r="526" s="13" customFormat="1">
      <c r="A526" s="13"/>
      <c r="B526" s="235"/>
      <c r="C526" s="236"/>
      <c r="D526" s="237" t="s">
        <v>285</v>
      </c>
      <c r="E526" s="238" t="s">
        <v>1</v>
      </c>
      <c r="F526" s="239" t="s">
        <v>553</v>
      </c>
      <c r="G526" s="236"/>
      <c r="H526" s="240">
        <v>-2.8570000000000002</v>
      </c>
      <c r="I526" s="236"/>
      <c r="J526" s="236"/>
      <c r="K526" s="236"/>
      <c r="L526" s="241"/>
      <c r="M526" s="242"/>
      <c r="N526" s="243"/>
      <c r="O526" s="243"/>
      <c r="P526" s="243"/>
      <c r="Q526" s="243"/>
      <c r="R526" s="243"/>
      <c r="S526" s="243"/>
      <c r="T526" s="24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5" t="s">
        <v>285</v>
      </c>
      <c r="AU526" s="245" t="s">
        <v>83</v>
      </c>
      <c r="AV526" s="13" t="s">
        <v>83</v>
      </c>
      <c r="AW526" s="13" t="s">
        <v>30</v>
      </c>
      <c r="AX526" s="13" t="s">
        <v>74</v>
      </c>
      <c r="AY526" s="245" t="s">
        <v>278</v>
      </c>
    </row>
    <row r="527" s="13" customFormat="1">
      <c r="A527" s="13"/>
      <c r="B527" s="235"/>
      <c r="C527" s="236"/>
      <c r="D527" s="237" t="s">
        <v>285</v>
      </c>
      <c r="E527" s="238" t="s">
        <v>1</v>
      </c>
      <c r="F527" s="239" t="s">
        <v>562</v>
      </c>
      <c r="G527" s="236"/>
      <c r="H527" s="240">
        <v>-1.379</v>
      </c>
      <c r="I527" s="236"/>
      <c r="J527" s="236"/>
      <c r="K527" s="236"/>
      <c r="L527" s="241"/>
      <c r="M527" s="242"/>
      <c r="N527" s="243"/>
      <c r="O527" s="243"/>
      <c r="P527" s="243"/>
      <c r="Q527" s="243"/>
      <c r="R527" s="243"/>
      <c r="S527" s="243"/>
      <c r="T527" s="24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5" t="s">
        <v>285</v>
      </c>
      <c r="AU527" s="245" t="s">
        <v>83</v>
      </c>
      <c r="AV527" s="13" t="s">
        <v>83</v>
      </c>
      <c r="AW527" s="13" t="s">
        <v>30</v>
      </c>
      <c r="AX527" s="13" t="s">
        <v>74</v>
      </c>
      <c r="AY527" s="245" t="s">
        <v>278</v>
      </c>
    </row>
    <row r="528" s="13" customFormat="1">
      <c r="A528" s="13"/>
      <c r="B528" s="235"/>
      <c r="C528" s="236"/>
      <c r="D528" s="237" t="s">
        <v>285</v>
      </c>
      <c r="E528" s="238" t="s">
        <v>1</v>
      </c>
      <c r="F528" s="239" t="s">
        <v>562</v>
      </c>
      <c r="G528" s="236"/>
      <c r="H528" s="240">
        <v>-1.379</v>
      </c>
      <c r="I528" s="236"/>
      <c r="J528" s="236"/>
      <c r="K528" s="236"/>
      <c r="L528" s="241"/>
      <c r="M528" s="242"/>
      <c r="N528" s="243"/>
      <c r="O528" s="243"/>
      <c r="P528" s="243"/>
      <c r="Q528" s="243"/>
      <c r="R528" s="243"/>
      <c r="S528" s="243"/>
      <c r="T528" s="24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5" t="s">
        <v>285</v>
      </c>
      <c r="AU528" s="245" t="s">
        <v>83</v>
      </c>
      <c r="AV528" s="13" t="s">
        <v>83</v>
      </c>
      <c r="AW528" s="13" t="s">
        <v>30</v>
      </c>
      <c r="AX528" s="13" t="s">
        <v>74</v>
      </c>
      <c r="AY528" s="245" t="s">
        <v>278</v>
      </c>
    </row>
    <row r="529" s="13" customFormat="1">
      <c r="A529" s="13"/>
      <c r="B529" s="235"/>
      <c r="C529" s="236"/>
      <c r="D529" s="237" t="s">
        <v>285</v>
      </c>
      <c r="E529" s="238" t="s">
        <v>1</v>
      </c>
      <c r="F529" s="239" t="s">
        <v>562</v>
      </c>
      <c r="G529" s="236"/>
      <c r="H529" s="240">
        <v>-1.379</v>
      </c>
      <c r="I529" s="236"/>
      <c r="J529" s="236"/>
      <c r="K529" s="236"/>
      <c r="L529" s="241"/>
      <c r="M529" s="242"/>
      <c r="N529" s="243"/>
      <c r="O529" s="243"/>
      <c r="P529" s="243"/>
      <c r="Q529" s="243"/>
      <c r="R529" s="243"/>
      <c r="S529" s="243"/>
      <c r="T529" s="24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5" t="s">
        <v>285</v>
      </c>
      <c r="AU529" s="245" t="s">
        <v>83</v>
      </c>
      <c r="AV529" s="13" t="s">
        <v>83</v>
      </c>
      <c r="AW529" s="13" t="s">
        <v>30</v>
      </c>
      <c r="AX529" s="13" t="s">
        <v>74</v>
      </c>
      <c r="AY529" s="245" t="s">
        <v>278</v>
      </c>
    </row>
    <row r="530" s="13" customFormat="1">
      <c r="A530" s="13"/>
      <c r="B530" s="235"/>
      <c r="C530" s="236"/>
      <c r="D530" s="237" t="s">
        <v>285</v>
      </c>
      <c r="E530" s="238" t="s">
        <v>1</v>
      </c>
      <c r="F530" s="239" t="s">
        <v>562</v>
      </c>
      <c r="G530" s="236"/>
      <c r="H530" s="240">
        <v>-1.379</v>
      </c>
      <c r="I530" s="236"/>
      <c r="J530" s="236"/>
      <c r="K530" s="236"/>
      <c r="L530" s="241"/>
      <c r="M530" s="242"/>
      <c r="N530" s="243"/>
      <c r="O530" s="243"/>
      <c r="P530" s="243"/>
      <c r="Q530" s="243"/>
      <c r="R530" s="243"/>
      <c r="S530" s="243"/>
      <c r="T530" s="24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5" t="s">
        <v>285</v>
      </c>
      <c r="AU530" s="245" t="s">
        <v>83</v>
      </c>
      <c r="AV530" s="13" t="s">
        <v>83</v>
      </c>
      <c r="AW530" s="13" t="s">
        <v>30</v>
      </c>
      <c r="AX530" s="13" t="s">
        <v>74</v>
      </c>
      <c r="AY530" s="245" t="s">
        <v>278</v>
      </c>
    </row>
    <row r="531" s="13" customFormat="1">
      <c r="A531" s="13"/>
      <c r="B531" s="235"/>
      <c r="C531" s="236"/>
      <c r="D531" s="237" t="s">
        <v>285</v>
      </c>
      <c r="E531" s="238" t="s">
        <v>1</v>
      </c>
      <c r="F531" s="239" t="s">
        <v>562</v>
      </c>
      <c r="G531" s="236"/>
      <c r="H531" s="240">
        <v>-1.379</v>
      </c>
      <c r="I531" s="236"/>
      <c r="J531" s="236"/>
      <c r="K531" s="236"/>
      <c r="L531" s="241"/>
      <c r="M531" s="242"/>
      <c r="N531" s="243"/>
      <c r="O531" s="243"/>
      <c r="P531" s="243"/>
      <c r="Q531" s="243"/>
      <c r="R531" s="243"/>
      <c r="S531" s="243"/>
      <c r="T531" s="24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5" t="s">
        <v>285</v>
      </c>
      <c r="AU531" s="245" t="s">
        <v>83</v>
      </c>
      <c r="AV531" s="13" t="s">
        <v>83</v>
      </c>
      <c r="AW531" s="13" t="s">
        <v>30</v>
      </c>
      <c r="AX531" s="13" t="s">
        <v>74</v>
      </c>
      <c r="AY531" s="245" t="s">
        <v>278</v>
      </c>
    </row>
    <row r="532" s="13" customFormat="1">
      <c r="A532" s="13"/>
      <c r="B532" s="235"/>
      <c r="C532" s="236"/>
      <c r="D532" s="237" t="s">
        <v>285</v>
      </c>
      <c r="E532" s="238" t="s">
        <v>1</v>
      </c>
      <c r="F532" s="239" t="s">
        <v>573</v>
      </c>
      <c r="G532" s="236"/>
      <c r="H532" s="240">
        <v>-1.02</v>
      </c>
      <c r="I532" s="236"/>
      <c r="J532" s="236"/>
      <c r="K532" s="236"/>
      <c r="L532" s="241"/>
      <c r="M532" s="242"/>
      <c r="N532" s="243"/>
      <c r="O532" s="243"/>
      <c r="P532" s="243"/>
      <c r="Q532" s="243"/>
      <c r="R532" s="243"/>
      <c r="S532" s="243"/>
      <c r="T532" s="24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5" t="s">
        <v>285</v>
      </c>
      <c r="AU532" s="245" t="s">
        <v>83</v>
      </c>
      <c r="AV532" s="13" t="s">
        <v>83</v>
      </c>
      <c r="AW532" s="13" t="s">
        <v>30</v>
      </c>
      <c r="AX532" s="13" t="s">
        <v>74</v>
      </c>
      <c r="AY532" s="245" t="s">
        <v>278</v>
      </c>
    </row>
    <row r="533" s="13" customFormat="1">
      <c r="A533" s="13"/>
      <c r="B533" s="235"/>
      <c r="C533" s="236"/>
      <c r="D533" s="237" t="s">
        <v>285</v>
      </c>
      <c r="E533" s="238" t="s">
        <v>1</v>
      </c>
      <c r="F533" s="239" t="s">
        <v>562</v>
      </c>
      <c r="G533" s="236"/>
      <c r="H533" s="240">
        <v>-1.379</v>
      </c>
      <c r="I533" s="236"/>
      <c r="J533" s="236"/>
      <c r="K533" s="236"/>
      <c r="L533" s="241"/>
      <c r="M533" s="242"/>
      <c r="N533" s="243"/>
      <c r="O533" s="243"/>
      <c r="P533" s="243"/>
      <c r="Q533" s="243"/>
      <c r="R533" s="243"/>
      <c r="S533" s="243"/>
      <c r="T533" s="24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5" t="s">
        <v>285</v>
      </c>
      <c r="AU533" s="245" t="s">
        <v>83</v>
      </c>
      <c r="AV533" s="13" t="s">
        <v>83</v>
      </c>
      <c r="AW533" s="13" t="s">
        <v>30</v>
      </c>
      <c r="AX533" s="13" t="s">
        <v>74</v>
      </c>
      <c r="AY533" s="245" t="s">
        <v>278</v>
      </c>
    </row>
    <row r="534" s="13" customFormat="1">
      <c r="A534" s="13"/>
      <c r="B534" s="235"/>
      <c r="C534" s="236"/>
      <c r="D534" s="237" t="s">
        <v>285</v>
      </c>
      <c r="E534" s="238" t="s">
        <v>1</v>
      </c>
      <c r="F534" s="239" t="s">
        <v>562</v>
      </c>
      <c r="G534" s="236"/>
      <c r="H534" s="240">
        <v>-1.379</v>
      </c>
      <c r="I534" s="236"/>
      <c r="J534" s="236"/>
      <c r="K534" s="236"/>
      <c r="L534" s="241"/>
      <c r="M534" s="242"/>
      <c r="N534" s="243"/>
      <c r="O534" s="243"/>
      <c r="P534" s="243"/>
      <c r="Q534" s="243"/>
      <c r="R534" s="243"/>
      <c r="S534" s="243"/>
      <c r="T534" s="24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5" t="s">
        <v>285</v>
      </c>
      <c r="AU534" s="245" t="s">
        <v>83</v>
      </c>
      <c r="AV534" s="13" t="s">
        <v>83</v>
      </c>
      <c r="AW534" s="13" t="s">
        <v>30</v>
      </c>
      <c r="AX534" s="13" t="s">
        <v>74</v>
      </c>
      <c r="AY534" s="245" t="s">
        <v>278</v>
      </c>
    </row>
    <row r="535" s="13" customFormat="1">
      <c r="A535" s="13"/>
      <c r="B535" s="235"/>
      <c r="C535" s="236"/>
      <c r="D535" s="237" t="s">
        <v>285</v>
      </c>
      <c r="E535" s="238" t="s">
        <v>1</v>
      </c>
      <c r="F535" s="239" t="s">
        <v>562</v>
      </c>
      <c r="G535" s="236"/>
      <c r="H535" s="240">
        <v>-1.379</v>
      </c>
      <c r="I535" s="236"/>
      <c r="J535" s="236"/>
      <c r="K535" s="236"/>
      <c r="L535" s="241"/>
      <c r="M535" s="242"/>
      <c r="N535" s="243"/>
      <c r="O535" s="243"/>
      <c r="P535" s="243"/>
      <c r="Q535" s="243"/>
      <c r="R535" s="243"/>
      <c r="S535" s="243"/>
      <c r="T535" s="24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5" t="s">
        <v>285</v>
      </c>
      <c r="AU535" s="245" t="s">
        <v>83</v>
      </c>
      <c r="AV535" s="13" t="s">
        <v>83</v>
      </c>
      <c r="AW535" s="13" t="s">
        <v>30</v>
      </c>
      <c r="AX535" s="13" t="s">
        <v>74</v>
      </c>
      <c r="AY535" s="245" t="s">
        <v>278</v>
      </c>
    </row>
    <row r="536" s="13" customFormat="1">
      <c r="A536" s="13"/>
      <c r="B536" s="235"/>
      <c r="C536" s="236"/>
      <c r="D536" s="237" t="s">
        <v>285</v>
      </c>
      <c r="E536" s="238" t="s">
        <v>1</v>
      </c>
      <c r="F536" s="239" t="s">
        <v>562</v>
      </c>
      <c r="G536" s="236"/>
      <c r="H536" s="240">
        <v>-1.379</v>
      </c>
      <c r="I536" s="236"/>
      <c r="J536" s="236"/>
      <c r="K536" s="236"/>
      <c r="L536" s="241"/>
      <c r="M536" s="242"/>
      <c r="N536" s="243"/>
      <c r="O536" s="243"/>
      <c r="P536" s="243"/>
      <c r="Q536" s="243"/>
      <c r="R536" s="243"/>
      <c r="S536" s="243"/>
      <c r="T536" s="24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5" t="s">
        <v>285</v>
      </c>
      <c r="AU536" s="245" t="s">
        <v>83</v>
      </c>
      <c r="AV536" s="13" t="s">
        <v>83</v>
      </c>
      <c r="AW536" s="13" t="s">
        <v>30</v>
      </c>
      <c r="AX536" s="13" t="s">
        <v>74</v>
      </c>
      <c r="AY536" s="245" t="s">
        <v>278</v>
      </c>
    </row>
    <row r="537" s="13" customFormat="1">
      <c r="A537" s="13"/>
      <c r="B537" s="235"/>
      <c r="C537" s="236"/>
      <c r="D537" s="237" t="s">
        <v>285</v>
      </c>
      <c r="E537" s="238" t="s">
        <v>1</v>
      </c>
      <c r="F537" s="239" t="s">
        <v>573</v>
      </c>
      <c r="G537" s="236"/>
      <c r="H537" s="240">
        <v>-1.02</v>
      </c>
      <c r="I537" s="236"/>
      <c r="J537" s="236"/>
      <c r="K537" s="236"/>
      <c r="L537" s="241"/>
      <c r="M537" s="242"/>
      <c r="N537" s="243"/>
      <c r="O537" s="243"/>
      <c r="P537" s="243"/>
      <c r="Q537" s="243"/>
      <c r="R537" s="243"/>
      <c r="S537" s="243"/>
      <c r="T537" s="24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5" t="s">
        <v>285</v>
      </c>
      <c r="AU537" s="245" t="s">
        <v>83</v>
      </c>
      <c r="AV537" s="13" t="s">
        <v>83</v>
      </c>
      <c r="AW537" s="13" t="s">
        <v>30</v>
      </c>
      <c r="AX537" s="13" t="s">
        <v>74</v>
      </c>
      <c r="AY537" s="245" t="s">
        <v>278</v>
      </c>
    </row>
    <row r="538" s="13" customFormat="1">
      <c r="A538" s="13"/>
      <c r="B538" s="235"/>
      <c r="C538" s="236"/>
      <c r="D538" s="237" t="s">
        <v>285</v>
      </c>
      <c r="E538" s="238" t="s">
        <v>1</v>
      </c>
      <c r="F538" s="239" t="s">
        <v>573</v>
      </c>
      <c r="G538" s="236"/>
      <c r="H538" s="240">
        <v>-1.02</v>
      </c>
      <c r="I538" s="236"/>
      <c r="J538" s="236"/>
      <c r="K538" s="236"/>
      <c r="L538" s="241"/>
      <c r="M538" s="242"/>
      <c r="N538" s="243"/>
      <c r="O538" s="243"/>
      <c r="P538" s="243"/>
      <c r="Q538" s="243"/>
      <c r="R538" s="243"/>
      <c r="S538" s="243"/>
      <c r="T538" s="24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5" t="s">
        <v>285</v>
      </c>
      <c r="AU538" s="245" t="s">
        <v>83</v>
      </c>
      <c r="AV538" s="13" t="s">
        <v>83</v>
      </c>
      <c r="AW538" s="13" t="s">
        <v>30</v>
      </c>
      <c r="AX538" s="13" t="s">
        <v>74</v>
      </c>
      <c r="AY538" s="245" t="s">
        <v>278</v>
      </c>
    </row>
    <row r="539" s="13" customFormat="1">
      <c r="A539" s="13"/>
      <c r="B539" s="235"/>
      <c r="C539" s="236"/>
      <c r="D539" s="237" t="s">
        <v>285</v>
      </c>
      <c r="E539" s="238" t="s">
        <v>1</v>
      </c>
      <c r="F539" s="239" t="s">
        <v>562</v>
      </c>
      <c r="G539" s="236"/>
      <c r="H539" s="240">
        <v>-1.379</v>
      </c>
      <c r="I539" s="236"/>
      <c r="J539" s="236"/>
      <c r="K539" s="236"/>
      <c r="L539" s="241"/>
      <c r="M539" s="242"/>
      <c r="N539" s="243"/>
      <c r="O539" s="243"/>
      <c r="P539" s="243"/>
      <c r="Q539" s="243"/>
      <c r="R539" s="243"/>
      <c r="S539" s="243"/>
      <c r="T539" s="24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5" t="s">
        <v>285</v>
      </c>
      <c r="AU539" s="245" t="s">
        <v>83</v>
      </c>
      <c r="AV539" s="13" t="s">
        <v>83</v>
      </c>
      <c r="AW539" s="13" t="s">
        <v>30</v>
      </c>
      <c r="AX539" s="13" t="s">
        <v>74</v>
      </c>
      <c r="AY539" s="245" t="s">
        <v>278</v>
      </c>
    </row>
    <row r="540" s="13" customFormat="1">
      <c r="A540" s="13"/>
      <c r="B540" s="235"/>
      <c r="C540" s="236"/>
      <c r="D540" s="237" t="s">
        <v>285</v>
      </c>
      <c r="E540" s="238" t="s">
        <v>1</v>
      </c>
      <c r="F540" s="239" t="s">
        <v>548</v>
      </c>
      <c r="G540" s="236"/>
      <c r="H540" s="240">
        <v>-1.7729999999999999</v>
      </c>
      <c r="I540" s="236"/>
      <c r="J540" s="236"/>
      <c r="K540" s="236"/>
      <c r="L540" s="241"/>
      <c r="M540" s="242"/>
      <c r="N540" s="243"/>
      <c r="O540" s="243"/>
      <c r="P540" s="243"/>
      <c r="Q540" s="243"/>
      <c r="R540" s="243"/>
      <c r="S540" s="243"/>
      <c r="T540" s="24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5" t="s">
        <v>285</v>
      </c>
      <c r="AU540" s="245" t="s">
        <v>83</v>
      </c>
      <c r="AV540" s="13" t="s">
        <v>83</v>
      </c>
      <c r="AW540" s="13" t="s">
        <v>30</v>
      </c>
      <c r="AX540" s="13" t="s">
        <v>74</v>
      </c>
      <c r="AY540" s="245" t="s">
        <v>278</v>
      </c>
    </row>
    <row r="541" s="13" customFormat="1">
      <c r="A541" s="13"/>
      <c r="B541" s="235"/>
      <c r="C541" s="236"/>
      <c r="D541" s="237" t="s">
        <v>285</v>
      </c>
      <c r="E541" s="238" t="s">
        <v>1</v>
      </c>
      <c r="F541" s="239" t="s">
        <v>573</v>
      </c>
      <c r="G541" s="236"/>
      <c r="H541" s="240">
        <v>-1.02</v>
      </c>
      <c r="I541" s="236"/>
      <c r="J541" s="236"/>
      <c r="K541" s="236"/>
      <c r="L541" s="241"/>
      <c r="M541" s="242"/>
      <c r="N541" s="243"/>
      <c r="O541" s="243"/>
      <c r="P541" s="243"/>
      <c r="Q541" s="243"/>
      <c r="R541" s="243"/>
      <c r="S541" s="243"/>
      <c r="T541" s="24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5" t="s">
        <v>285</v>
      </c>
      <c r="AU541" s="245" t="s">
        <v>83</v>
      </c>
      <c r="AV541" s="13" t="s">
        <v>83</v>
      </c>
      <c r="AW541" s="13" t="s">
        <v>30</v>
      </c>
      <c r="AX541" s="13" t="s">
        <v>74</v>
      </c>
      <c r="AY541" s="245" t="s">
        <v>278</v>
      </c>
    </row>
    <row r="542" s="13" customFormat="1">
      <c r="A542" s="13"/>
      <c r="B542" s="235"/>
      <c r="C542" s="236"/>
      <c r="D542" s="237" t="s">
        <v>285</v>
      </c>
      <c r="E542" s="238" t="s">
        <v>1</v>
      </c>
      <c r="F542" s="239" t="s">
        <v>574</v>
      </c>
      <c r="G542" s="236"/>
      <c r="H542" s="240">
        <v>-2.04</v>
      </c>
      <c r="I542" s="236"/>
      <c r="J542" s="236"/>
      <c r="K542" s="236"/>
      <c r="L542" s="241"/>
      <c r="M542" s="242"/>
      <c r="N542" s="243"/>
      <c r="O542" s="243"/>
      <c r="P542" s="243"/>
      <c r="Q542" s="243"/>
      <c r="R542" s="243"/>
      <c r="S542" s="243"/>
      <c r="T542" s="24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5" t="s">
        <v>285</v>
      </c>
      <c r="AU542" s="245" t="s">
        <v>83</v>
      </c>
      <c r="AV542" s="13" t="s">
        <v>83</v>
      </c>
      <c r="AW542" s="13" t="s">
        <v>30</v>
      </c>
      <c r="AX542" s="13" t="s">
        <v>74</v>
      </c>
      <c r="AY542" s="245" t="s">
        <v>278</v>
      </c>
    </row>
    <row r="543" s="13" customFormat="1">
      <c r="A543" s="13"/>
      <c r="B543" s="235"/>
      <c r="C543" s="236"/>
      <c r="D543" s="237" t="s">
        <v>285</v>
      </c>
      <c r="E543" s="238" t="s">
        <v>1</v>
      </c>
      <c r="F543" s="239" t="s">
        <v>548</v>
      </c>
      <c r="G543" s="236"/>
      <c r="H543" s="240">
        <v>-1.7729999999999999</v>
      </c>
      <c r="I543" s="236"/>
      <c r="J543" s="236"/>
      <c r="K543" s="236"/>
      <c r="L543" s="241"/>
      <c r="M543" s="242"/>
      <c r="N543" s="243"/>
      <c r="O543" s="243"/>
      <c r="P543" s="243"/>
      <c r="Q543" s="243"/>
      <c r="R543" s="243"/>
      <c r="S543" s="243"/>
      <c r="T543" s="24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5" t="s">
        <v>285</v>
      </c>
      <c r="AU543" s="245" t="s">
        <v>83</v>
      </c>
      <c r="AV543" s="13" t="s">
        <v>83</v>
      </c>
      <c r="AW543" s="13" t="s">
        <v>30</v>
      </c>
      <c r="AX543" s="13" t="s">
        <v>74</v>
      </c>
      <c r="AY543" s="245" t="s">
        <v>278</v>
      </c>
    </row>
    <row r="544" s="13" customFormat="1">
      <c r="A544" s="13"/>
      <c r="B544" s="235"/>
      <c r="C544" s="236"/>
      <c r="D544" s="237" t="s">
        <v>285</v>
      </c>
      <c r="E544" s="238" t="s">
        <v>1</v>
      </c>
      <c r="F544" s="239" t="s">
        <v>558</v>
      </c>
      <c r="G544" s="236"/>
      <c r="H544" s="240">
        <v>-3.7799999999999998</v>
      </c>
      <c r="I544" s="236"/>
      <c r="J544" s="236"/>
      <c r="K544" s="236"/>
      <c r="L544" s="241"/>
      <c r="M544" s="242"/>
      <c r="N544" s="243"/>
      <c r="O544" s="243"/>
      <c r="P544" s="243"/>
      <c r="Q544" s="243"/>
      <c r="R544" s="243"/>
      <c r="S544" s="243"/>
      <c r="T544" s="24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5" t="s">
        <v>285</v>
      </c>
      <c r="AU544" s="245" t="s">
        <v>83</v>
      </c>
      <c r="AV544" s="13" t="s">
        <v>83</v>
      </c>
      <c r="AW544" s="13" t="s">
        <v>30</v>
      </c>
      <c r="AX544" s="13" t="s">
        <v>74</v>
      </c>
      <c r="AY544" s="245" t="s">
        <v>278</v>
      </c>
    </row>
    <row r="545" s="13" customFormat="1">
      <c r="A545" s="13"/>
      <c r="B545" s="235"/>
      <c r="C545" s="236"/>
      <c r="D545" s="237" t="s">
        <v>285</v>
      </c>
      <c r="E545" s="238" t="s">
        <v>1</v>
      </c>
      <c r="F545" s="239" t="s">
        <v>575</v>
      </c>
      <c r="G545" s="236"/>
      <c r="H545" s="240">
        <v>-4.5899999999999999</v>
      </c>
      <c r="I545" s="236"/>
      <c r="J545" s="236"/>
      <c r="K545" s="236"/>
      <c r="L545" s="241"/>
      <c r="M545" s="242"/>
      <c r="N545" s="243"/>
      <c r="O545" s="243"/>
      <c r="P545" s="243"/>
      <c r="Q545" s="243"/>
      <c r="R545" s="243"/>
      <c r="S545" s="243"/>
      <c r="T545" s="24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5" t="s">
        <v>285</v>
      </c>
      <c r="AU545" s="245" t="s">
        <v>83</v>
      </c>
      <c r="AV545" s="13" t="s">
        <v>83</v>
      </c>
      <c r="AW545" s="13" t="s">
        <v>30</v>
      </c>
      <c r="AX545" s="13" t="s">
        <v>74</v>
      </c>
      <c r="AY545" s="245" t="s">
        <v>278</v>
      </c>
    </row>
    <row r="546" s="13" customFormat="1">
      <c r="A546" s="13"/>
      <c r="B546" s="235"/>
      <c r="C546" s="236"/>
      <c r="D546" s="237" t="s">
        <v>285</v>
      </c>
      <c r="E546" s="238" t="s">
        <v>1</v>
      </c>
      <c r="F546" s="239" t="s">
        <v>576</v>
      </c>
      <c r="G546" s="236"/>
      <c r="H546" s="240">
        <v>-4.6799999999999997</v>
      </c>
      <c r="I546" s="236"/>
      <c r="J546" s="236"/>
      <c r="K546" s="236"/>
      <c r="L546" s="241"/>
      <c r="M546" s="242"/>
      <c r="N546" s="243"/>
      <c r="O546" s="243"/>
      <c r="P546" s="243"/>
      <c r="Q546" s="243"/>
      <c r="R546" s="243"/>
      <c r="S546" s="243"/>
      <c r="T546" s="24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5" t="s">
        <v>285</v>
      </c>
      <c r="AU546" s="245" t="s">
        <v>83</v>
      </c>
      <c r="AV546" s="13" t="s">
        <v>83</v>
      </c>
      <c r="AW546" s="13" t="s">
        <v>30</v>
      </c>
      <c r="AX546" s="13" t="s">
        <v>74</v>
      </c>
      <c r="AY546" s="245" t="s">
        <v>278</v>
      </c>
    </row>
    <row r="547" s="13" customFormat="1">
      <c r="A547" s="13"/>
      <c r="B547" s="235"/>
      <c r="C547" s="236"/>
      <c r="D547" s="237" t="s">
        <v>285</v>
      </c>
      <c r="E547" s="238" t="s">
        <v>1</v>
      </c>
      <c r="F547" s="239" t="s">
        <v>575</v>
      </c>
      <c r="G547" s="236"/>
      <c r="H547" s="240">
        <v>-4.5899999999999999</v>
      </c>
      <c r="I547" s="236"/>
      <c r="J547" s="236"/>
      <c r="K547" s="236"/>
      <c r="L547" s="241"/>
      <c r="M547" s="242"/>
      <c r="N547" s="243"/>
      <c r="O547" s="243"/>
      <c r="P547" s="243"/>
      <c r="Q547" s="243"/>
      <c r="R547" s="243"/>
      <c r="S547" s="243"/>
      <c r="T547" s="24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5" t="s">
        <v>285</v>
      </c>
      <c r="AU547" s="245" t="s">
        <v>83</v>
      </c>
      <c r="AV547" s="13" t="s">
        <v>83</v>
      </c>
      <c r="AW547" s="13" t="s">
        <v>30</v>
      </c>
      <c r="AX547" s="13" t="s">
        <v>74</v>
      </c>
      <c r="AY547" s="245" t="s">
        <v>278</v>
      </c>
    </row>
    <row r="548" s="13" customFormat="1">
      <c r="A548" s="13"/>
      <c r="B548" s="235"/>
      <c r="C548" s="236"/>
      <c r="D548" s="237" t="s">
        <v>285</v>
      </c>
      <c r="E548" s="238" t="s">
        <v>1</v>
      </c>
      <c r="F548" s="239" t="s">
        <v>548</v>
      </c>
      <c r="G548" s="236"/>
      <c r="H548" s="240">
        <v>-1.7729999999999999</v>
      </c>
      <c r="I548" s="236"/>
      <c r="J548" s="236"/>
      <c r="K548" s="236"/>
      <c r="L548" s="241"/>
      <c r="M548" s="242"/>
      <c r="N548" s="243"/>
      <c r="O548" s="243"/>
      <c r="P548" s="243"/>
      <c r="Q548" s="243"/>
      <c r="R548" s="243"/>
      <c r="S548" s="243"/>
      <c r="T548" s="24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5" t="s">
        <v>285</v>
      </c>
      <c r="AU548" s="245" t="s">
        <v>83</v>
      </c>
      <c r="AV548" s="13" t="s">
        <v>83</v>
      </c>
      <c r="AW548" s="13" t="s">
        <v>30</v>
      </c>
      <c r="AX548" s="13" t="s">
        <v>74</v>
      </c>
      <c r="AY548" s="245" t="s">
        <v>278</v>
      </c>
    </row>
    <row r="549" s="13" customFormat="1">
      <c r="A549" s="13"/>
      <c r="B549" s="235"/>
      <c r="C549" s="236"/>
      <c r="D549" s="237" t="s">
        <v>285</v>
      </c>
      <c r="E549" s="238" t="s">
        <v>1</v>
      </c>
      <c r="F549" s="239" t="s">
        <v>552</v>
      </c>
      <c r="G549" s="236"/>
      <c r="H549" s="240">
        <v>-2.1669999999999998</v>
      </c>
      <c r="I549" s="236"/>
      <c r="J549" s="236"/>
      <c r="K549" s="236"/>
      <c r="L549" s="241"/>
      <c r="M549" s="242"/>
      <c r="N549" s="243"/>
      <c r="O549" s="243"/>
      <c r="P549" s="243"/>
      <c r="Q549" s="243"/>
      <c r="R549" s="243"/>
      <c r="S549" s="243"/>
      <c r="T549" s="24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5" t="s">
        <v>285</v>
      </c>
      <c r="AU549" s="245" t="s">
        <v>83</v>
      </c>
      <c r="AV549" s="13" t="s">
        <v>83</v>
      </c>
      <c r="AW549" s="13" t="s">
        <v>30</v>
      </c>
      <c r="AX549" s="13" t="s">
        <v>74</v>
      </c>
      <c r="AY549" s="245" t="s">
        <v>278</v>
      </c>
    </row>
    <row r="550" s="13" customFormat="1">
      <c r="A550" s="13"/>
      <c r="B550" s="235"/>
      <c r="C550" s="236"/>
      <c r="D550" s="237" t="s">
        <v>285</v>
      </c>
      <c r="E550" s="238" t="s">
        <v>1</v>
      </c>
      <c r="F550" s="239" t="s">
        <v>552</v>
      </c>
      <c r="G550" s="236"/>
      <c r="H550" s="240">
        <v>-2.1669999999999998</v>
      </c>
      <c r="I550" s="236"/>
      <c r="J550" s="236"/>
      <c r="K550" s="236"/>
      <c r="L550" s="241"/>
      <c r="M550" s="242"/>
      <c r="N550" s="243"/>
      <c r="O550" s="243"/>
      <c r="P550" s="243"/>
      <c r="Q550" s="243"/>
      <c r="R550" s="243"/>
      <c r="S550" s="243"/>
      <c r="T550" s="24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5" t="s">
        <v>285</v>
      </c>
      <c r="AU550" s="245" t="s">
        <v>83</v>
      </c>
      <c r="AV550" s="13" t="s">
        <v>83</v>
      </c>
      <c r="AW550" s="13" t="s">
        <v>30</v>
      </c>
      <c r="AX550" s="13" t="s">
        <v>74</v>
      </c>
      <c r="AY550" s="245" t="s">
        <v>278</v>
      </c>
    </row>
    <row r="551" s="13" customFormat="1">
      <c r="A551" s="13"/>
      <c r="B551" s="235"/>
      <c r="C551" s="236"/>
      <c r="D551" s="237" t="s">
        <v>285</v>
      </c>
      <c r="E551" s="238" t="s">
        <v>1</v>
      </c>
      <c r="F551" s="239" t="s">
        <v>577</v>
      </c>
      <c r="G551" s="236"/>
      <c r="H551" s="240">
        <v>-4.29</v>
      </c>
      <c r="I551" s="236"/>
      <c r="J551" s="236"/>
      <c r="K551" s="236"/>
      <c r="L551" s="241"/>
      <c r="M551" s="242"/>
      <c r="N551" s="243"/>
      <c r="O551" s="243"/>
      <c r="P551" s="243"/>
      <c r="Q551" s="243"/>
      <c r="R551" s="243"/>
      <c r="S551" s="243"/>
      <c r="T551" s="24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5" t="s">
        <v>285</v>
      </c>
      <c r="AU551" s="245" t="s">
        <v>83</v>
      </c>
      <c r="AV551" s="13" t="s">
        <v>83</v>
      </c>
      <c r="AW551" s="13" t="s">
        <v>30</v>
      </c>
      <c r="AX551" s="13" t="s">
        <v>74</v>
      </c>
      <c r="AY551" s="245" t="s">
        <v>278</v>
      </c>
    </row>
    <row r="552" s="13" customFormat="1">
      <c r="A552" s="13"/>
      <c r="B552" s="235"/>
      <c r="C552" s="236"/>
      <c r="D552" s="237" t="s">
        <v>285</v>
      </c>
      <c r="E552" s="238" t="s">
        <v>1</v>
      </c>
      <c r="F552" s="239" t="s">
        <v>578</v>
      </c>
      <c r="G552" s="236"/>
      <c r="H552" s="240">
        <v>-2.625</v>
      </c>
      <c r="I552" s="236"/>
      <c r="J552" s="236"/>
      <c r="K552" s="236"/>
      <c r="L552" s="241"/>
      <c r="M552" s="242"/>
      <c r="N552" s="243"/>
      <c r="O552" s="243"/>
      <c r="P552" s="243"/>
      <c r="Q552" s="243"/>
      <c r="R552" s="243"/>
      <c r="S552" s="243"/>
      <c r="T552" s="24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5" t="s">
        <v>285</v>
      </c>
      <c r="AU552" s="245" t="s">
        <v>83</v>
      </c>
      <c r="AV552" s="13" t="s">
        <v>83</v>
      </c>
      <c r="AW552" s="13" t="s">
        <v>30</v>
      </c>
      <c r="AX552" s="13" t="s">
        <v>74</v>
      </c>
      <c r="AY552" s="245" t="s">
        <v>278</v>
      </c>
    </row>
    <row r="553" s="13" customFormat="1">
      <c r="A553" s="13"/>
      <c r="B553" s="235"/>
      <c r="C553" s="236"/>
      <c r="D553" s="237" t="s">
        <v>285</v>
      </c>
      <c r="E553" s="238" t="s">
        <v>1</v>
      </c>
      <c r="F553" s="239" t="s">
        <v>578</v>
      </c>
      <c r="G553" s="236"/>
      <c r="H553" s="240">
        <v>-2.625</v>
      </c>
      <c r="I553" s="236"/>
      <c r="J553" s="236"/>
      <c r="K553" s="236"/>
      <c r="L553" s="241"/>
      <c r="M553" s="242"/>
      <c r="N553" s="243"/>
      <c r="O553" s="243"/>
      <c r="P553" s="243"/>
      <c r="Q553" s="243"/>
      <c r="R553" s="243"/>
      <c r="S553" s="243"/>
      <c r="T553" s="24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5" t="s">
        <v>285</v>
      </c>
      <c r="AU553" s="245" t="s">
        <v>83</v>
      </c>
      <c r="AV553" s="13" t="s">
        <v>83</v>
      </c>
      <c r="AW553" s="13" t="s">
        <v>30</v>
      </c>
      <c r="AX553" s="13" t="s">
        <v>74</v>
      </c>
      <c r="AY553" s="245" t="s">
        <v>278</v>
      </c>
    </row>
    <row r="554" s="13" customFormat="1">
      <c r="A554" s="13"/>
      <c r="B554" s="235"/>
      <c r="C554" s="236"/>
      <c r="D554" s="237" t="s">
        <v>285</v>
      </c>
      <c r="E554" s="238" t="s">
        <v>1</v>
      </c>
      <c r="F554" s="239" t="s">
        <v>578</v>
      </c>
      <c r="G554" s="236"/>
      <c r="H554" s="240">
        <v>-2.625</v>
      </c>
      <c r="I554" s="236"/>
      <c r="J554" s="236"/>
      <c r="K554" s="236"/>
      <c r="L554" s="241"/>
      <c r="M554" s="242"/>
      <c r="N554" s="243"/>
      <c r="O554" s="243"/>
      <c r="P554" s="243"/>
      <c r="Q554" s="243"/>
      <c r="R554" s="243"/>
      <c r="S554" s="243"/>
      <c r="T554" s="24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5" t="s">
        <v>285</v>
      </c>
      <c r="AU554" s="245" t="s">
        <v>83</v>
      </c>
      <c r="AV554" s="13" t="s">
        <v>83</v>
      </c>
      <c r="AW554" s="13" t="s">
        <v>30</v>
      </c>
      <c r="AX554" s="13" t="s">
        <v>74</v>
      </c>
      <c r="AY554" s="245" t="s">
        <v>278</v>
      </c>
    </row>
    <row r="555" s="13" customFormat="1">
      <c r="A555" s="13"/>
      <c r="B555" s="235"/>
      <c r="C555" s="236"/>
      <c r="D555" s="237" t="s">
        <v>285</v>
      </c>
      <c r="E555" s="238" t="s">
        <v>1</v>
      </c>
      <c r="F555" s="239" t="s">
        <v>549</v>
      </c>
      <c r="G555" s="236"/>
      <c r="H555" s="240">
        <v>-1.5760000000000001</v>
      </c>
      <c r="I555" s="236"/>
      <c r="J555" s="236"/>
      <c r="K555" s="236"/>
      <c r="L555" s="241"/>
      <c r="M555" s="242"/>
      <c r="N555" s="243"/>
      <c r="O555" s="243"/>
      <c r="P555" s="243"/>
      <c r="Q555" s="243"/>
      <c r="R555" s="243"/>
      <c r="S555" s="243"/>
      <c r="T555" s="24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5" t="s">
        <v>285</v>
      </c>
      <c r="AU555" s="245" t="s">
        <v>83</v>
      </c>
      <c r="AV555" s="13" t="s">
        <v>83</v>
      </c>
      <c r="AW555" s="13" t="s">
        <v>30</v>
      </c>
      <c r="AX555" s="13" t="s">
        <v>74</v>
      </c>
      <c r="AY555" s="245" t="s">
        <v>278</v>
      </c>
    </row>
    <row r="556" s="13" customFormat="1">
      <c r="A556" s="13"/>
      <c r="B556" s="235"/>
      <c r="C556" s="236"/>
      <c r="D556" s="237" t="s">
        <v>285</v>
      </c>
      <c r="E556" s="238" t="s">
        <v>1</v>
      </c>
      <c r="F556" s="239" t="s">
        <v>549</v>
      </c>
      <c r="G556" s="236"/>
      <c r="H556" s="240">
        <v>-1.5760000000000001</v>
      </c>
      <c r="I556" s="236"/>
      <c r="J556" s="236"/>
      <c r="K556" s="236"/>
      <c r="L556" s="241"/>
      <c r="M556" s="242"/>
      <c r="N556" s="243"/>
      <c r="O556" s="243"/>
      <c r="P556" s="243"/>
      <c r="Q556" s="243"/>
      <c r="R556" s="243"/>
      <c r="S556" s="243"/>
      <c r="T556" s="24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5" t="s">
        <v>285</v>
      </c>
      <c r="AU556" s="245" t="s">
        <v>83</v>
      </c>
      <c r="AV556" s="13" t="s">
        <v>83</v>
      </c>
      <c r="AW556" s="13" t="s">
        <v>30</v>
      </c>
      <c r="AX556" s="13" t="s">
        <v>74</v>
      </c>
      <c r="AY556" s="245" t="s">
        <v>278</v>
      </c>
    </row>
    <row r="557" s="13" customFormat="1">
      <c r="A557" s="13"/>
      <c r="B557" s="235"/>
      <c r="C557" s="236"/>
      <c r="D557" s="237" t="s">
        <v>285</v>
      </c>
      <c r="E557" s="238" t="s">
        <v>1</v>
      </c>
      <c r="F557" s="239" t="s">
        <v>579</v>
      </c>
      <c r="G557" s="236"/>
      <c r="H557" s="240">
        <v>-1</v>
      </c>
      <c r="I557" s="236"/>
      <c r="J557" s="236"/>
      <c r="K557" s="236"/>
      <c r="L557" s="241"/>
      <c r="M557" s="242"/>
      <c r="N557" s="243"/>
      <c r="O557" s="243"/>
      <c r="P557" s="243"/>
      <c r="Q557" s="243"/>
      <c r="R557" s="243"/>
      <c r="S557" s="243"/>
      <c r="T557" s="24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5" t="s">
        <v>285</v>
      </c>
      <c r="AU557" s="245" t="s">
        <v>83</v>
      </c>
      <c r="AV557" s="13" t="s">
        <v>83</v>
      </c>
      <c r="AW557" s="13" t="s">
        <v>30</v>
      </c>
      <c r="AX557" s="13" t="s">
        <v>74</v>
      </c>
      <c r="AY557" s="245" t="s">
        <v>278</v>
      </c>
    </row>
    <row r="558" s="13" customFormat="1">
      <c r="A558" s="13"/>
      <c r="B558" s="235"/>
      <c r="C558" s="236"/>
      <c r="D558" s="237" t="s">
        <v>285</v>
      </c>
      <c r="E558" s="238" t="s">
        <v>1</v>
      </c>
      <c r="F558" s="239" t="s">
        <v>580</v>
      </c>
      <c r="G558" s="236"/>
      <c r="H558" s="240">
        <v>-1.3200000000000001</v>
      </c>
      <c r="I558" s="236"/>
      <c r="J558" s="236"/>
      <c r="K558" s="236"/>
      <c r="L558" s="241"/>
      <c r="M558" s="242"/>
      <c r="N558" s="243"/>
      <c r="O558" s="243"/>
      <c r="P558" s="243"/>
      <c r="Q558" s="243"/>
      <c r="R558" s="243"/>
      <c r="S558" s="243"/>
      <c r="T558" s="24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5" t="s">
        <v>285</v>
      </c>
      <c r="AU558" s="245" t="s">
        <v>83</v>
      </c>
      <c r="AV558" s="13" t="s">
        <v>83</v>
      </c>
      <c r="AW558" s="13" t="s">
        <v>30</v>
      </c>
      <c r="AX558" s="13" t="s">
        <v>74</v>
      </c>
      <c r="AY558" s="245" t="s">
        <v>278</v>
      </c>
    </row>
    <row r="559" s="13" customFormat="1">
      <c r="A559" s="13"/>
      <c r="B559" s="235"/>
      <c r="C559" s="236"/>
      <c r="D559" s="237" t="s">
        <v>285</v>
      </c>
      <c r="E559" s="238" t="s">
        <v>1</v>
      </c>
      <c r="F559" s="239" t="s">
        <v>554</v>
      </c>
      <c r="G559" s="236"/>
      <c r="H559" s="240">
        <v>-2.3100000000000001</v>
      </c>
      <c r="I559" s="236"/>
      <c r="J559" s="236"/>
      <c r="K559" s="236"/>
      <c r="L559" s="241"/>
      <c r="M559" s="242"/>
      <c r="N559" s="243"/>
      <c r="O559" s="243"/>
      <c r="P559" s="243"/>
      <c r="Q559" s="243"/>
      <c r="R559" s="243"/>
      <c r="S559" s="243"/>
      <c r="T559" s="24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5" t="s">
        <v>285</v>
      </c>
      <c r="AU559" s="245" t="s">
        <v>83</v>
      </c>
      <c r="AV559" s="13" t="s">
        <v>83</v>
      </c>
      <c r="AW559" s="13" t="s">
        <v>30</v>
      </c>
      <c r="AX559" s="13" t="s">
        <v>74</v>
      </c>
      <c r="AY559" s="245" t="s">
        <v>278</v>
      </c>
    </row>
    <row r="560" s="13" customFormat="1">
      <c r="A560" s="13"/>
      <c r="B560" s="235"/>
      <c r="C560" s="236"/>
      <c r="D560" s="237" t="s">
        <v>285</v>
      </c>
      <c r="E560" s="238" t="s">
        <v>1</v>
      </c>
      <c r="F560" s="239" t="s">
        <v>549</v>
      </c>
      <c r="G560" s="236"/>
      <c r="H560" s="240">
        <v>-1.5760000000000001</v>
      </c>
      <c r="I560" s="236"/>
      <c r="J560" s="236"/>
      <c r="K560" s="236"/>
      <c r="L560" s="241"/>
      <c r="M560" s="242"/>
      <c r="N560" s="243"/>
      <c r="O560" s="243"/>
      <c r="P560" s="243"/>
      <c r="Q560" s="243"/>
      <c r="R560" s="243"/>
      <c r="S560" s="243"/>
      <c r="T560" s="24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5" t="s">
        <v>285</v>
      </c>
      <c r="AU560" s="245" t="s">
        <v>83</v>
      </c>
      <c r="AV560" s="13" t="s">
        <v>83</v>
      </c>
      <c r="AW560" s="13" t="s">
        <v>30</v>
      </c>
      <c r="AX560" s="13" t="s">
        <v>74</v>
      </c>
      <c r="AY560" s="245" t="s">
        <v>278</v>
      </c>
    </row>
    <row r="561" s="13" customFormat="1">
      <c r="A561" s="13"/>
      <c r="B561" s="235"/>
      <c r="C561" s="236"/>
      <c r="D561" s="237" t="s">
        <v>285</v>
      </c>
      <c r="E561" s="238" t="s">
        <v>1</v>
      </c>
      <c r="F561" s="239" t="s">
        <v>571</v>
      </c>
      <c r="G561" s="236"/>
      <c r="H561" s="240">
        <v>-3.52</v>
      </c>
      <c r="I561" s="236"/>
      <c r="J561" s="236"/>
      <c r="K561" s="236"/>
      <c r="L561" s="241"/>
      <c r="M561" s="242"/>
      <c r="N561" s="243"/>
      <c r="O561" s="243"/>
      <c r="P561" s="243"/>
      <c r="Q561" s="243"/>
      <c r="R561" s="243"/>
      <c r="S561" s="243"/>
      <c r="T561" s="24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5" t="s">
        <v>285</v>
      </c>
      <c r="AU561" s="245" t="s">
        <v>83</v>
      </c>
      <c r="AV561" s="13" t="s">
        <v>83</v>
      </c>
      <c r="AW561" s="13" t="s">
        <v>30</v>
      </c>
      <c r="AX561" s="13" t="s">
        <v>74</v>
      </c>
      <c r="AY561" s="245" t="s">
        <v>278</v>
      </c>
    </row>
    <row r="562" s="13" customFormat="1">
      <c r="A562" s="13"/>
      <c r="B562" s="235"/>
      <c r="C562" s="236"/>
      <c r="D562" s="237" t="s">
        <v>285</v>
      </c>
      <c r="E562" s="238" t="s">
        <v>1</v>
      </c>
      <c r="F562" s="239" t="s">
        <v>548</v>
      </c>
      <c r="G562" s="236"/>
      <c r="H562" s="240">
        <v>-1.7729999999999999</v>
      </c>
      <c r="I562" s="236"/>
      <c r="J562" s="236"/>
      <c r="K562" s="236"/>
      <c r="L562" s="241"/>
      <c r="M562" s="242"/>
      <c r="N562" s="243"/>
      <c r="O562" s="243"/>
      <c r="P562" s="243"/>
      <c r="Q562" s="243"/>
      <c r="R562" s="243"/>
      <c r="S562" s="243"/>
      <c r="T562" s="24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5" t="s">
        <v>285</v>
      </c>
      <c r="AU562" s="245" t="s">
        <v>83</v>
      </c>
      <c r="AV562" s="13" t="s">
        <v>83</v>
      </c>
      <c r="AW562" s="13" t="s">
        <v>30</v>
      </c>
      <c r="AX562" s="13" t="s">
        <v>74</v>
      </c>
      <c r="AY562" s="245" t="s">
        <v>278</v>
      </c>
    </row>
    <row r="563" s="13" customFormat="1">
      <c r="A563" s="13"/>
      <c r="B563" s="235"/>
      <c r="C563" s="236"/>
      <c r="D563" s="237" t="s">
        <v>285</v>
      </c>
      <c r="E563" s="238" t="s">
        <v>1</v>
      </c>
      <c r="F563" s="239" t="s">
        <v>578</v>
      </c>
      <c r="G563" s="236"/>
      <c r="H563" s="240">
        <v>-2.625</v>
      </c>
      <c r="I563" s="236"/>
      <c r="J563" s="236"/>
      <c r="K563" s="236"/>
      <c r="L563" s="241"/>
      <c r="M563" s="242"/>
      <c r="N563" s="243"/>
      <c r="O563" s="243"/>
      <c r="P563" s="243"/>
      <c r="Q563" s="243"/>
      <c r="R563" s="243"/>
      <c r="S563" s="243"/>
      <c r="T563" s="24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5" t="s">
        <v>285</v>
      </c>
      <c r="AU563" s="245" t="s">
        <v>83</v>
      </c>
      <c r="AV563" s="13" t="s">
        <v>83</v>
      </c>
      <c r="AW563" s="13" t="s">
        <v>30</v>
      </c>
      <c r="AX563" s="13" t="s">
        <v>74</v>
      </c>
      <c r="AY563" s="245" t="s">
        <v>278</v>
      </c>
    </row>
    <row r="564" s="13" customFormat="1">
      <c r="A564" s="13"/>
      <c r="B564" s="235"/>
      <c r="C564" s="236"/>
      <c r="D564" s="237" t="s">
        <v>285</v>
      </c>
      <c r="E564" s="238" t="s">
        <v>1</v>
      </c>
      <c r="F564" s="239" t="s">
        <v>578</v>
      </c>
      <c r="G564" s="236"/>
      <c r="H564" s="240">
        <v>-2.625</v>
      </c>
      <c r="I564" s="236"/>
      <c r="J564" s="236"/>
      <c r="K564" s="236"/>
      <c r="L564" s="241"/>
      <c r="M564" s="242"/>
      <c r="N564" s="243"/>
      <c r="O564" s="243"/>
      <c r="P564" s="243"/>
      <c r="Q564" s="243"/>
      <c r="R564" s="243"/>
      <c r="S564" s="243"/>
      <c r="T564" s="24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5" t="s">
        <v>285</v>
      </c>
      <c r="AU564" s="245" t="s">
        <v>83</v>
      </c>
      <c r="AV564" s="13" t="s">
        <v>83</v>
      </c>
      <c r="AW564" s="13" t="s">
        <v>30</v>
      </c>
      <c r="AX564" s="13" t="s">
        <v>74</v>
      </c>
      <c r="AY564" s="245" t="s">
        <v>278</v>
      </c>
    </row>
    <row r="565" s="13" customFormat="1">
      <c r="A565" s="13"/>
      <c r="B565" s="235"/>
      <c r="C565" s="236"/>
      <c r="D565" s="237" t="s">
        <v>285</v>
      </c>
      <c r="E565" s="238" t="s">
        <v>1</v>
      </c>
      <c r="F565" s="239" t="s">
        <v>577</v>
      </c>
      <c r="G565" s="236"/>
      <c r="H565" s="240">
        <v>-4.29</v>
      </c>
      <c r="I565" s="236"/>
      <c r="J565" s="236"/>
      <c r="K565" s="236"/>
      <c r="L565" s="241"/>
      <c r="M565" s="242"/>
      <c r="N565" s="243"/>
      <c r="O565" s="243"/>
      <c r="P565" s="243"/>
      <c r="Q565" s="243"/>
      <c r="R565" s="243"/>
      <c r="S565" s="243"/>
      <c r="T565" s="24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5" t="s">
        <v>285</v>
      </c>
      <c r="AU565" s="245" t="s">
        <v>83</v>
      </c>
      <c r="AV565" s="13" t="s">
        <v>83</v>
      </c>
      <c r="AW565" s="13" t="s">
        <v>30</v>
      </c>
      <c r="AX565" s="13" t="s">
        <v>74</v>
      </c>
      <c r="AY565" s="245" t="s">
        <v>278</v>
      </c>
    </row>
    <row r="566" s="13" customFormat="1">
      <c r="A566" s="13"/>
      <c r="B566" s="235"/>
      <c r="C566" s="236"/>
      <c r="D566" s="237" t="s">
        <v>285</v>
      </c>
      <c r="E566" s="238" t="s">
        <v>1</v>
      </c>
      <c r="F566" s="239" t="s">
        <v>554</v>
      </c>
      <c r="G566" s="236"/>
      <c r="H566" s="240">
        <v>-2.3100000000000001</v>
      </c>
      <c r="I566" s="236"/>
      <c r="J566" s="236"/>
      <c r="K566" s="236"/>
      <c r="L566" s="241"/>
      <c r="M566" s="242"/>
      <c r="N566" s="243"/>
      <c r="O566" s="243"/>
      <c r="P566" s="243"/>
      <c r="Q566" s="243"/>
      <c r="R566" s="243"/>
      <c r="S566" s="243"/>
      <c r="T566" s="24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5" t="s">
        <v>285</v>
      </c>
      <c r="AU566" s="245" t="s">
        <v>83</v>
      </c>
      <c r="AV566" s="13" t="s">
        <v>83</v>
      </c>
      <c r="AW566" s="13" t="s">
        <v>30</v>
      </c>
      <c r="AX566" s="13" t="s">
        <v>74</v>
      </c>
      <c r="AY566" s="245" t="s">
        <v>278</v>
      </c>
    </row>
    <row r="567" s="13" customFormat="1">
      <c r="A567" s="13"/>
      <c r="B567" s="235"/>
      <c r="C567" s="236"/>
      <c r="D567" s="237" t="s">
        <v>285</v>
      </c>
      <c r="E567" s="238" t="s">
        <v>1</v>
      </c>
      <c r="F567" s="239" t="s">
        <v>581</v>
      </c>
      <c r="G567" s="236"/>
      <c r="H567" s="240">
        <v>-3.2999999999999998</v>
      </c>
      <c r="I567" s="236"/>
      <c r="J567" s="236"/>
      <c r="K567" s="236"/>
      <c r="L567" s="241"/>
      <c r="M567" s="242"/>
      <c r="N567" s="243"/>
      <c r="O567" s="243"/>
      <c r="P567" s="243"/>
      <c r="Q567" s="243"/>
      <c r="R567" s="243"/>
      <c r="S567" s="243"/>
      <c r="T567" s="24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5" t="s">
        <v>285</v>
      </c>
      <c r="AU567" s="245" t="s">
        <v>83</v>
      </c>
      <c r="AV567" s="13" t="s">
        <v>83</v>
      </c>
      <c r="AW567" s="13" t="s">
        <v>30</v>
      </c>
      <c r="AX567" s="13" t="s">
        <v>74</v>
      </c>
      <c r="AY567" s="245" t="s">
        <v>278</v>
      </c>
    </row>
    <row r="568" s="13" customFormat="1">
      <c r="A568" s="13"/>
      <c r="B568" s="235"/>
      <c r="C568" s="236"/>
      <c r="D568" s="237" t="s">
        <v>285</v>
      </c>
      <c r="E568" s="238" t="s">
        <v>1</v>
      </c>
      <c r="F568" s="239" t="s">
        <v>575</v>
      </c>
      <c r="G568" s="236"/>
      <c r="H568" s="240">
        <v>-4.5899999999999999</v>
      </c>
      <c r="I568" s="236"/>
      <c r="J568" s="236"/>
      <c r="K568" s="236"/>
      <c r="L568" s="241"/>
      <c r="M568" s="242"/>
      <c r="N568" s="243"/>
      <c r="O568" s="243"/>
      <c r="P568" s="243"/>
      <c r="Q568" s="243"/>
      <c r="R568" s="243"/>
      <c r="S568" s="243"/>
      <c r="T568" s="24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5" t="s">
        <v>285</v>
      </c>
      <c r="AU568" s="245" t="s">
        <v>83</v>
      </c>
      <c r="AV568" s="13" t="s">
        <v>83</v>
      </c>
      <c r="AW568" s="13" t="s">
        <v>30</v>
      </c>
      <c r="AX568" s="13" t="s">
        <v>74</v>
      </c>
      <c r="AY568" s="245" t="s">
        <v>278</v>
      </c>
    </row>
    <row r="569" s="13" customFormat="1">
      <c r="A569" s="13"/>
      <c r="B569" s="235"/>
      <c r="C569" s="236"/>
      <c r="D569" s="237" t="s">
        <v>285</v>
      </c>
      <c r="E569" s="238" t="s">
        <v>1</v>
      </c>
      <c r="F569" s="239" t="s">
        <v>554</v>
      </c>
      <c r="G569" s="236"/>
      <c r="H569" s="240">
        <v>-2.3100000000000001</v>
      </c>
      <c r="I569" s="236"/>
      <c r="J569" s="236"/>
      <c r="K569" s="236"/>
      <c r="L569" s="241"/>
      <c r="M569" s="242"/>
      <c r="N569" s="243"/>
      <c r="O569" s="243"/>
      <c r="P569" s="243"/>
      <c r="Q569" s="243"/>
      <c r="R569" s="243"/>
      <c r="S569" s="243"/>
      <c r="T569" s="24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5" t="s">
        <v>285</v>
      </c>
      <c r="AU569" s="245" t="s">
        <v>83</v>
      </c>
      <c r="AV569" s="13" t="s">
        <v>83</v>
      </c>
      <c r="AW569" s="13" t="s">
        <v>30</v>
      </c>
      <c r="AX569" s="13" t="s">
        <v>74</v>
      </c>
      <c r="AY569" s="245" t="s">
        <v>278</v>
      </c>
    </row>
    <row r="570" s="13" customFormat="1">
      <c r="A570" s="13"/>
      <c r="B570" s="235"/>
      <c r="C570" s="236"/>
      <c r="D570" s="237" t="s">
        <v>285</v>
      </c>
      <c r="E570" s="238" t="s">
        <v>1</v>
      </c>
      <c r="F570" s="239" t="s">
        <v>576</v>
      </c>
      <c r="G570" s="236"/>
      <c r="H570" s="240">
        <v>-4.6799999999999997</v>
      </c>
      <c r="I570" s="236"/>
      <c r="J570" s="236"/>
      <c r="K570" s="236"/>
      <c r="L570" s="241"/>
      <c r="M570" s="242"/>
      <c r="N570" s="243"/>
      <c r="O570" s="243"/>
      <c r="P570" s="243"/>
      <c r="Q570" s="243"/>
      <c r="R570" s="243"/>
      <c r="S570" s="243"/>
      <c r="T570" s="24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5" t="s">
        <v>285</v>
      </c>
      <c r="AU570" s="245" t="s">
        <v>83</v>
      </c>
      <c r="AV570" s="13" t="s">
        <v>83</v>
      </c>
      <c r="AW570" s="13" t="s">
        <v>30</v>
      </c>
      <c r="AX570" s="13" t="s">
        <v>74</v>
      </c>
      <c r="AY570" s="245" t="s">
        <v>278</v>
      </c>
    </row>
    <row r="571" s="13" customFormat="1">
      <c r="A571" s="13"/>
      <c r="B571" s="235"/>
      <c r="C571" s="236"/>
      <c r="D571" s="237" t="s">
        <v>285</v>
      </c>
      <c r="E571" s="238" t="s">
        <v>1</v>
      </c>
      <c r="F571" s="239" t="s">
        <v>582</v>
      </c>
      <c r="G571" s="236"/>
      <c r="H571" s="240">
        <v>-2.7749999999999999</v>
      </c>
      <c r="I571" s="236"/>
      <c r="J571" s="236"/>
      <c r="K571" s="236"/>
      <c r="L571" s="241"/>
      <c r="M571" s="242"/>
      <c r="N571" s="243"/>
      <c r="O571" s="243"/>
      <c r="P571" s="243"/>
      <c r="Q571" s="243"/>
      <c r="R571" s="243"/>
      <c r="S571" s="243"/>
      <c r="T571" s="24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5" t="s">
        <v>285</v>
      </c>
      <c r="AU571" s="245" t="s">
        <v>83</v>
      </c>
      <c r="AV571" s="13" t="s">
        <v>83</v>
      </c>
      <c r="AW571" s="13" t="s">
        <v>30</v>
      </c>
      <c r="AX571" s="13" t="s">
        <v>74</v>
      </c>
      <c r="AY571" s="245" t="s">
        <v>278</v>
      </c>
    </row>
    <row r="572" s="13" customFormat="1">
      <c r="A572" s="13"/>
      <c r="B572" s="235"/>
      <c r="C572" s="236"/>
      <c r="D572" s="237" t="s">
        <v>285</v>
      </c>
      <c r="E572" s="238" t="s">
        <v>1</v>
      </c>
      <c r="F572" s="239" t="s">
        <v>558</v>
      </c>
      <c r="G572" s="236"/>
      <c r="H572" s="240">
        <v>-3.7799999999999998</v>
      </c>
      <c r="I572" s="236"/>
      <c r="J572" s="236"/>
      <c r="K572" s="236"/>
      <c r="L572" s="241"/>
      <c r="M572" s="242"/>
      <c r="N572" s="243"/>
      <c r="O572" s="243"/>
      <c r="P572" s="243"/>
      <c r="Q572" s="243"/>
      <c r="R572" s="243"/>
      <c r="S572" s="243"/>
      <c r="T572" s="24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5" t="s">
        <v>285</v>
      </c>
      <c r="AU572" s="245" t="s">
        <v>83</v>
      </c>
      <c r="AV572" s="13" t="s">
        <v>83</v>
      </c>
      <c r="AW572" s="13" t="s">
        <v>30</v>
      </c>
      <c r="AX572" s="13" t="s">
        <v>74</v>
      </c>
      <c r="AY572" s="245" t="s">
        <v>278</v>
      </c>
    </row>
    <row r="573" s="13" customFormat="1">
      <c r="A573" s="13"/>
      <c r="B573" s="235"/>
      <c r="C573" s="236"/>
      <c r="D573" s="237" t="s">
        <v>285</v>
      </c>
      <c r="E573" s="238" t="s">
        <v>1</v>
      </c>
      <c r="F573" s="239" t="s">
        <v>575</v>
      </c>
      <c r="G573" s="236"/>
      <c r="H573" s="240">
        <v>-4.5899999999999999</v>
      </c>
      <c r="I573" s="236"/>
      <c r="J573" s="236"/>
      <c r="K573" s="236"/>
      <c r="L573" s="241"/>
      <c r="M573" s="242"/>
      <c r="N573" s="243"/>
      <c r="O573" s="243"/>
      <c r="P573" s="243"/>
      <c r="Q573" s="243"/>
      <c r="R573" s="243"/>
      <c r="S573" s="243"/>
      <c r="T573" s="24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5" t="s">
        <v>285</v>
      </c>
      <c r="AU573" s="245" t="s">
        <v>83</v>
      </c>
      <c r="AV573" s="13" t="s">
        <v>83</v>
      </c>
      <c r="AW573" s="13" t="s">
        <v>30</v>
      </c>
      <c r="AX573" s="13" t="s">
        <v>74</v>
      </c>
      <c r="AY573" s="245" t="s">
        <v>278</v>
      </c>
    </row>
    <row r="574" s="13" customFormat="1">
      <c r="A574" s="13"/>
      <c r="B574" s="235"/>
      <c r="C574" s="236"/>
      <c r="D574" s="237" t="s">
        <v>285</v>
      </c>
      <c r="E574" s="238" t="s">
        <v>1</v>
      </c>
      <c r="F574" s="239" t="s">
        <v>573</v>
      </c>
      <c r="G574" s="236"/>
      <c r="H574" s="240">
        <v>-1.02</v>
      </c>
      <c r="I574" s="236"/>
      <c r="J574" s="236"/>
      <c r="K574" s="236"/>
      <c r="L574" s="241"/>
      <c r="M574" s="242"/>
      <c r="N574" s="243"/>
      <c r="O574" s="243"/>
      <c r="P574" s="243"/>
      <c r="Q574" s="243"/>
      <c r="R574" s="243"/>
      <c r="S574" s="243"/>
      <c r="T574" s="24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5" t="s">
        <v>285</v>
      </c>
      <c r="AU574" s="245" t="s">
        <v>83</v>
      </c>
      <c r="AV574" s="13" t="s">
        <v>83</v>
      </c>
      <c r="AW574" s="13" t="s">
        <v>30</v>
      </c>
      <c r="AX574" s="13" t="s">
        <v>74</v>
      </c>
      <c r="AY574" s="245" t="s">
        <v>278</v>
      </c>
    </row>
    <row r="575" s="13" customFormat="1">
      <c r="A575" s="13"/>
      <c r="B575" s="235"/>
      <c r="C575" s="236"/>
      <c r="D575" s="237" t="s">
        <v>285</v>
      </c>
      <c r="E575" s="238" t="s">
        <v>1</v>
      </c>
      <c r="F575" s="239" t="s">
        <v>583</v>
      </c>
      <c r="G575" s="236"/>
      <c r="H575" s="240">
        <v>-1.6799999999999999</v>
      </c>
      <c r="I575" s="236"/>
      <c r="J575" s="236"/>
      <c r="K575" s="236"/>
      <c r="L575" s="241"/>
      <c r="M575" s="242"/>
      <c r="N575" s="243"/>
      <c r="O575" s="243"/>
      <c r="P575" s="243"/>
      <c r="Q575" s="243"/>
      <c r="R575" s="243"/>
      <c r="S575" s="243"/>
      <c r="T575" s="24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5" t="s">
        <v>285</v>
      </c>
      <c r="AU575" s="245" t="s">
        <v>83</v>
      </c>
      <c r="AV575" s="13" t="s">
        <v>83</v>
      </c>
      <c r="AW575" s="13" t="s">
        <v>30</v>
      </c>
      <c r="AX575" s="13" t="s">
        <v>74</v>
      </c>
      <c r="AY575" s="245" t="s">
        <v>278</v>
      </c>
    </row>
    <row r="576" s="13" customFormat="1">
      <c r="A576" s="13"/>
      <c r="B576" s="235"/>
      <c r="C576" s="236"/>
      <c r="D576" s="237" t="s">
        <v>285</v>
      </c>
      <c r="E576" s="238" t="s">
        <v>1</v>
      </c>
      <c r="F576" s="239" t="s">
        <v>573</v>
      </c>
      <c r="G576" s="236"/>
      <c r="H576" s="240">
        <v>-1.02</v>
      </c>
      <c r="I576" s="236"/>
      <c r="J576" s="236"/>
      <c r="K576" s="236"/>
      <c r="L576" s="241"/>
      <c r="M576" s="242"/>
      <c r="N576" s="243"/>
      <c r="O576" s="243"/>
      <c r="P576" s="243"/>
      <c r="Q576" s="243"/>
      <c r="R576" s="243"/>
      <c r="S576" s="243"/>
      <c r="T576" s="24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5" t="s">
        <v>285</v>
      </c>
      <c r="AU576" s="245" t="s">
        <v>83</v>
      </c>
      <c r="AV576" s="13" t="s">
        <v>83</v>
      </c>
      <c r="AW576" s="13" t="s">
        <v>30</v>
      </c>
      <c r="AX576" s="13" t="s">
        <v>74</v>
      </c>
      <c r="AY576" s="245" t="s">
        <v>278</v>
      </c>
    </row>
    <row r="577" s="13" customFormat="1">
      <c r="A577" s="13"/>
      <c r="B577" s="235"/>
      <c r="C577" s="236"/>
      <c r="D577" s="237" t="s">
        <v>285</v>
      </c>
      <c r="E577" s="238" t="s">
        <v>1</v>
      </c>
      <c r="F577" s="239" t="s">
        <v>584</v>
      </c>
      <c r="G577" s="236"/>
      <c r="H577" s="240">
        <v>-1.365</v>
      </c>
      <c r="I577" s="236"/>
      <c r="J577" s="236"/>
      <c r="K577" s="236"/>
      <c r="L577" s="241"/>
      <c r="M577" s="242"/>
      <c r="N577" s="243"/>
      <c r="O577" s="243"/>
      <c r="P577" s="243"/>
      <c r="Q577" s="243"/>
      <c r="R577" s="243"/>
      <c r="S577" s="243"/>
      <c r="T577" s="24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5" t="s">
        <v>285</v>
      </c>
      <c r="AU577" s="245" t="s">
        <v>83</v>
      </c>
      <c r="AV577" s="13" t="s">
        <v>83</v>
      </c>
      <c r="AW577" s="13" t="s">
        <v>30</v>
      </c>
      <c r="AX577" s="13" t="s">
        <v>74</v>
      </c>
      <c r="AY577" s="245" t="s">
        <v>278</v>
      </c>
    </row>
    <row r="578" s="13" customFormat="1">
      <c r="A578" s="13"/>
      <c r="B578" s="235"/>
      <c r="C578" s="236"/>
      <c r="D578" s="237" t="s">
        <v>285</v>
      </c>
      <c r="E578" s="238" t="s">
        <v>1</v>
      </c>
      <c r="F578" s="239" t="s">
        <v>585</v>
      </c>
      <c r="G578" s="236"/>
      <c r="H578" s="240">
        <v>-1.2350000000000001</v>
      </c>
      <c r="I578" s="236"/>
      <c r="J578" s="236"/>
      <c r="K578" s="236"/>
      <c r="L578" s="241"/>
      <c r="M578" s="242"/>
      <c r="N578" s="243"/>
      <c r="O578" s="243"/>
      <c r="P578" s="243"/>
      <c r="Q578" s="243"/>
      <c r="R578" s="243"/>
      <c r="S578" s="243"/>
      <c r="T578" s="24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5" t="s">
        <v>285</v>
      </c>
      <c r="AU578" s="245" t="s">
        <v>83</v>
      </c>
      <c r="AV578" s="13" t="s">
        <v>83</v>
      </c>
      <c r="AW578" s="13" t="s">
        <v>30</v>
      </c>
      <c r="AX578" s="13" t="s">
        <v>74</v>
      </c>
      <c r="AY578" s="245" t="s">
        <v>278</v>
      </c>
    </row>
    <row r="579" s="13" customFormat="1">
      <c r="A579" s="13"/>
      <c r="B579" s="235"/>
      <c r="C579" s="236"/>
      <c r="D579" s="237" t="s">
        <v>285</v>
      </c>
      <c r="E579" s="238" t="s">
        <v>1</v>
      </c>
      <c r="F579" s="239" t="s">
        <v>585</v>
      </c>
      <c r="G579" s="236"/>
      <c r="H579" s="240">
        <v>-1.2350000000000001</v>
      </c>
      <c r="I579" s="236"/>
      <c r="J579" s="236"/>
      <c r="K579" s="236"/>
      <c r="L579" s="241"/>
      <c r="M579" s="242"/>
      <c r="N579" s="243"/>
      <c r="O579" s="243"/>
      <c r="P579" s="243"/>
      <c r="Q579" s="243"/>
      <c r="R579" s="243"/>
      <c r="S579" s="243"/>
      <c r="T579" s="24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5" t="s">
        <v>285</v>
      </c>
      <c r="AU579" s="245" t="s">
        <v>83</v>
      </c>
      <c r="AV579" s="13" t="s">
        <v>83</v>
      </c>
      <c r="AW579" s="13" t="s">
        <v>30</v>
      </c>
      <c r="AX579" s="13" t="s">
        <v>74</v>
      </c>
      <c r="AY579" s="245" t="s">
        <v>278</v>
      </c>
    </row>
    <row r="580" s="13" customFormat="1">
      <c r="A580" s="13"/>
      <c r="B580" s="235"/>
      <c r="C580" s="236"/>
      <c r="D580" s="237" t="s">
        <v>285</v>
      </c>
      <c r="E580" s="238" t="s">
        <v>1</v>
      </c>
      <c r="F580" s="239" t="s">
        <v>573</v>
      </c>
      <c r="G580" s="236"/>
      <c r="H580" s="240">
        <v>-1.02</v>
      </c>
      <c r="I580" s="236"/>
      <c r="J580" s="236"/>
      <c r="K580" s="236"/>
      <c r="L580" s="241"/>
      <c r="M580" s="242"/>
      <c r="N580" s="243"/>
      <c r="O580" s="243"/>
      <c r="P580" s="243"/>
      <c r="Q580" s="243"/>
      <c r="R580" s="243"/>
      <c r="S580" s="243"/>
      <c r="T580" s="24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5" t="s">
        <v>285</v>
      </c>
      <c r="AU580" s="245" t="s">
        <v>83</v>
      </c>
      <c r="AV580" s="13" t="s">
        <v>83</v>
      </c>
      <c r="AW580" s="13" t="s">
        <v>30</v>
      </c>
      <c r="AX580" s="13" t="s">
        <v>74</v>
      </c>
      <c r="AY580" s="245" t="s">
        <v>278</v>
      </c>
    </row>
    <row r="581" s="13" customFormat="1">
      <c r="A581" s="13"/>
      <c r="B581" s="235"/>
      <c r="C581" s="236"/>
      <c r="D581" s="237" t="s">
        <v>285</v>
      </c>
      <c r="E581" s="238" t="s">
        <v>1</v>
      </c>
      <c r="F581" s="239" t="s">
        <v>584</v>
      </c>
      <c r="G581" s="236"/>
      <c r="H581" s="240">
        <v>-1.365</v>
      </c>
      <c r="I581" s="236"/>
      <c r="J581" s="236"/>
      <c r="K581" s="236"/>
      <c r="L581" s="241"/>
      <c r="M581" s="242"/>
      <c r="N581" s="243"/>
      <c r="O581" s="243"/>
      <c r="P581" s="243"/>
      <c r="Q581" s="243"/>
      <c r="R581" s="243"/>
      <c r="S581" s="243"/>
      <c r="T581" s="24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5" t="s">
        <v>285</v>
      </c>
      <c r="AU581" s="245" t="s">
        <v>83</v>
      </c>
      <c r="AV581" s="13" t="s">
        <v>83</v>
      </c>
      <c r="AW581" s="13" t="s">
        <v>30</v>
      </c>
      <c r="AX581" s="13" t="s">
        <v>74</v>
      </c>
      <c r="AY581" s="245" t="s">
        <v>278</v>
      </c>
    </row>
    <row r="582" s="13" customFormat="1">
      <c r="A582" s="13"/>
      <c r="B582" s="235"/>
      <c r="C582" s="236"/>
      <c r="D582" s="237" t="s">
        <v>285</v>
      </c>
      <c r="E582" s="238" t="s">
        <v>1</v>
      </c>
      <c r="F582" s="239" t="s">
        <v>585</v>
      </c>
      <c r="G582" s="236"/>
      <c r="H582" s="240">
        <v>-1.2350000000000001</v>
      </c>
      <c r="I582" s="236"/>
      <c r="J582" s="236"/>
      <c r="K582" s="236"/>
      <c r="L582" s="241"/>
      <c r="M582" s="242"/>
      <c r="N582" s="243"/>
      <c r="O582" s="243"/>
      <c r="P582" s="243"/>
      <c r="Q582" s="243"/>
      <c r="R582" s="243"/>
      <c r="S582" s="243"/>
      <c r="T582" s="24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5" t="s">
        <v>285</v>
      </c>
      <c r="AU582" s="245" t="s">
        <v>83</v>
      </c>
      <c r="AV582" s="13" t="s">
        <v>83</v>
      </c>
      <c r="AW582" s="13" t="s">
        <v>30</v>
      </c>
      <c r="AX582" s="13" t="s">
        <v>74</v>
      </c>
      <c r="AY582" s="245" t="s">
        <v>278</v>
      </c>
    </row>
    <row r="583" s="13" customFormat="1">
      <c r="A583" s="13"/>
      <c r="B583" s="235"/>
      <c r="C583" s="236"/>
      <c r="D583" s="237" t="s">
        <v>285</v>
      </c>
      <c r="E583" s="238" t="s">
        <v>1</v>
      </c>
      <c r="F583" s="239" t="s">
        <v>585</v>
      </c>
      <c r="G583" s="236"/>
      <c r="H583" s="240">
        <v>-1.2350000000000001</v>
      </c>
      <c r="I583" s="236"/>
      <c r="J583" s="236"/>
      <c r="K583" s="236"/>
      <c r="L583" s="241"/>
      <c r="M583" s="242"/>
      <c r="N583" s="243"/>
      <c r="O583" s="243"/>
      <c r="P583" s="243"/>
      <c r="Q583" s="243"/>
      <c r="R583" s="243"/>
      <c r="S583" s="243"/>
      <c r="T583" s="24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5" t="s">
        <v>285</v>
      </c>
      <c r="AU583" s="245" t="s">
        <v>83</v>
      </c>
      <c r="AV583" s="13" t="s">
        <v>83</v>
      </c>
      <c r="AW583" s="13" t="s">
        <v>30</v>
      </c>
      <c r="AX583" s="13" t="s">
        <v>74</v>
      </c>
      <c r="AY583" s="245" t="s">
        <v>278</v>
      </c>
    </row>
    <row r="584" s="13" customFormat="1">
      <c r="A584" s="13"/>
      <c r="B584" s="235"/>
      <c r="C584" s="236"/>
      <c r="D584" s="237" t="s">
        <v>285</v>
      </c>
      <c r="E584" s="238" t="s">
        <v>1</v>
      </c>
      <c r="F584" s="239" t="s">
        <v>573</v>
      </c>
      <c r="G584" s="236"/>
      <c r="H584" s="240">
        <v>-1.02</v>
      </c>
      <c r="I584" s="236"/>
      <c r="J584" s="236"/>
      <c r="K584" s="236"/>
      <c r="L584" s="241"/>
      <c r="M584" s="242"/>
      <c r="N584" s="243"/>
      <c r="O584" s="243"/>
      <c r="P584" s="243"/>
      <c r="Q584" s="243"/>
      <c r="R584" s="243"/>
      <c r="S584" s="243"/>
      <c r="T584" s="24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5" t="s">
        <v>285</v>
      </c>
      <c r="AU584" s="245" t="s">
        <v>83</v>
      </c>
      <c r="AV584" s="13" t="s">
        <v>83</v>
      </c>
      <c r="AW584" s="13" t="s">
        <v>30</v>
      </c>
      <c r="AX584" s="13" t="s">
        <v>74</v>
      </c>
      <c r="AY584" s="245" t="s">
        <v>278</v>
      </c>
    </row>
    <row r="585" s="13" customFormat="1">
      <c r="A585" s="13"/>
      <c r="B585" s="235"/>
      <c r="C585" s="236"/>
      <c r="D585" s="237" t="s">
        <v>285</v>
      </c>
      <c r="E585" s="238" t="s">
        <v>1</v>
      </c>
      <c r="F585" s="239" t="s">
        <v>584</v>
      </c>
      <c r="G585" s="236"/>
      <c r="H585" s="240">
        <v>-1.365</v>
      </c>
      <c r="I585" s="236"/>
      <c r="J585" s="236"/>
      <c r="K585" s="236"/>
      <c r="L585" s="241"/>
      <c r="M585" s="242"/>
      <c r="N585" s="243"/>
      <c r="O585" s="243"/>
      <c r="P585" s="243"/>
      <c r="Q585" s="243"/>
      <c r="R585" s="243"/>
      <c r="S585" s="243"/>
      <c r="T585" s="24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5" t="s">
        <v>285</v>
      </c>
      <c r="AU585" s="245" t="s">
        <v>83</v>
      </c>
      <c r="AV585" s="13" t="s">
        <v>83</v>
      </c>
      <c r="AW585" s="13" t="s">
        <v>30</v>
      </c>
      <c r="AX585" s="13" t="s">
        <v>74</v>
      </c>
      <c r="AY585" s="245" t="s">
        <v>278</v>
      </c>
    </row>
    <row r="586" s="13" customFormat="1">
      <c r="A586" s="13"/>
      <c r="B586" s="235"/>
      <c r="C586" s="236"/>
      <c r="D586" s="237" t="s">
        <v>285</v>
      </c>
      <c r="E586" s="238" t="s">
        <v>1</v>
      </c>
      <c r="F586" s="239" t="s">
        <v>585</v>
      </c>
      <c r="G586" s="236"/>
      <c r="H586" s="240">
        <v>-1.2350000000000001</v>
      </c>
      <c r="I586" s="236"/>
      <c r="J586" s="236"/>
      <c r="K586" s="236"/>
      <c r="L586" s="241"/>
      <c r="M586" s="242"/>
      <c r="N586" s="243"/>
      <c r="O586" s="243"/>
      <c r="P586" s="243"/>
      <c r="Q586" s="243"/>
      <c r="R586" s="243"/>
      <c r="S586" s="243"/>
      <c r="T586" s="24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5" t="s">
        <v>285</v>
      </c>
      <c r="AU586" s="245" t="s">
        <v>83</v>
      </c>
      <c r="AV586" s="13" t="s">
        <v>83</v>
      </c>
      <c r="AW586" s="13" t="s">
        <v>30</v>
      </c>
      <c r="AX586" s="13" t="s">
        <v>74</v>
      </c>
      <c r="AY586" s="245" t="s">
        <v>278</v>
      </c>
    </row>
    <row r="587" s="13" customFormat="1">
      <c r="A587" s="13"/>
      <c r="B587" s="235"/>
      <c r="C587" s="236"/>
      <c r="D587" s="237" t="s">
        <v>285</v>
      </c>
      <c r="E587" s="238" t="s">
        <v>1</v>
      </c>
      <c r="F587" s="239" t="s">
        <v>585</v>
      </c>
      <c r="G587" s="236"/>
      <c r="H587" s="240">
        <v>-1.2350000000000001</v>
      </c>
      <c r="I587" s="236"/>
      <c r="J587" s="236"/>
      <c r="K587" s="236"/>
      <c r="L587" s="241"/>
      <c r="M587" s="242"/>
      <c r="N587" s="243"/>
      <c r="O587" s="243"/>
      <c r="P587" s="243"/>
      <c r="Q587" s="243"/>
      <c r="R587" s="243"/>
      <c r="S587" s="243"/>
      <c r="T587" s="24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5" t="s">
        <v>285</v>
      </c>
      <c r="AU587" s="245" t="s">
        <v>83</v>
      </c>
      <c r="AV587" s="13" t="s">
        <v>83</v>
      </c>
      <c r="AW587" s="13" t="s">
        <v>30</v>
      </c>
      <c r="AX587" s="13" t="s">
        <v>74</v>
      </c>
      <c r="AY587" s="245" t="s">
        <v>278</v>
      </c>
    </row>
    <row r="588" s="13" customFormat="1">
      <c r="A588" s="13"/>
      <c r="B588" s="235"/>
      <c r="C588" s="236"/>
      <c r="D588" s="237" t="s">
        <v>285</v>
      </c>
      <c r="E588" s="238" t="s">
        <v>1</v>
      </c>
      <c r="F588" s="239" t="s">
        <v>573</v>
      </c>
      <c r="G588" s="236"/>
      <c r="H588" s="240">
        <v>-1.02</v>
      </c>
      <c r="I588" s="236"/>
      <c r="J588" s="236"/>
      <c r="K588" s="236"/>
      <c r="L588" s="241"/>
      <c r="M588" s="242"/>
      <c r="N588" s="243"/>
      <c r="O588" s="243"/>
      <c r="P588" s="243"/>
      <c r="Q588" s="243"/>
      <c r="R588" s="243"/>
      <c r="S588" s="243"/>
      <c r="T588" s="24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5" t="s">
        <v>285</v>
      </c>
      <c r="AU588" s="245" t="s">
        <v>83</v>
      </c>
      <c r="AV588" s="13" t="s">
        <v>83</v>
      </c>
      <c r="AW588" s="13" t="s">
        <v>30</v>
      </c>
      <c r="AX588" s="13" t="s">
        <v>74</v>
      </c>
      <c r="AY588" s="245" t="s">
        <v>278</v>
      </c>
    </row>
    <row r="589" s="13" customFormat="1">
      <c r="A589" s="13"/>
      <c r="B589" s="235"/>
      <c r="C589" s="236"/>
      <c r="D589" s="237" t="s">
        <v>285</v>
      </c>
      <c r="E589" s="238" t="s">
        <v>1</v>
      </c>
      <c r="F589" s="239" t="s">
        <v>548</v>
      </c>
      <c r="G589" s="236"/>
      <c r="H589" s="240">
        <v>-1.7729999999999999</v>
      </c>
      <c r="I589" s="236"/>
      <c r="J589" s="236"/>
      <c r="K589" s="236"/>
      <c r="L589" s="241"/>
      <c r="M589" s="242"/>
      <c r="N589" s="243"/>
      <c r="O589" s="243"/>
      <c r="P589" s="243"/>
      <c r="Q589" s="243"/>
      <c r="R589" s="243"/>
      <c r="S589" s="243"/>
      <c r="T589" s="24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5" t="s">
        <v>285</v>
      </c>
      <c r="AU589" s="245" t="s">
        <v>83</v>
      </c>
      <c r="AV589" s="13" t="s">
        <v>83</v>
      </c>
      <c r="AW589" s="13" t="s">
        <v>30</v>
      </c>
      <c r="AX589" s="13" t="s">
        <v>74</v>
      </c>
      <c r="AY589" s="245" t="s">
        <v>278</v>
      </c>
    </row>
    <row r="590" s="13" customFormat="1">
      <c r="A590" s="13"/>
      <c r="B590" s="235"/>
      <c r="C590" s="236"/>
      <c r="D590" s="237" t="s">
        <v>285</v>
      </c>
      <c r="E590" s="238" t="s">
        <v>1</v>
      </c>
      <c r="F590" s="239" t="s">
        <v>571</v>
      </c>
      <c r="G590" s="236"/>
      <c r="H590" s="240">
        <v>-3.52</v>
      </c>
      <c r="I590" s="236"/>
      <c r="J590" s="236"/>
      <c r="K590" s="236"/>
      <c r="L590" s="241"/>
      <c r="M590" s="242"/>
      <c r="N590" s="243"/>
      <c r="O590" s="243"/>
      <c r="P590" s="243"/>
      <c r="Q590" s="243"/>
      <c r="R590" s="243"/>
      <c r="S590" s="243"/>
      <c r="T590" s="24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5" t="s">
        <v>285</v>
      </c>
      <c r="AU590" s="245" t="s">
        <v>83</v>
      </c>
      <c r="AV590" s="13" t="s">
        <v>83</v>
      </c>
      <c r="AW590" s="13" t="s">
        <v>30</v>
      </c>
      <c r="AX590" s="13" t="s">
        <v>74</v>
      </c>
      <c r="AY590" s="245" t="s">
        <v>278</v>
      </c>
    </row>
    <row r="591" s="13" customFormat="1">
      <c r="A591" s="13"/>
      <c r="B591" s="235"/>
      <c r="C591" s="236"/>
      <c r="D591" s="237" t="s">
        <v>285</v>
      </c>
      <c r="E591" s="238" t="s">
        <v>1</v>
      </c>
      <c r="F591" s="239" t="s">
        <v>552</v>
      </c>
      <c r="G591" s="236"/>
      <c r="H591" s="240">
        <v>-2.1669999999999998</v>
      </c>
      <c r="I591" s="236"/>
      <c r="J591" s="236"/>
      <c r="K591" s="236"/>
      <c r="L591" s="241"/>
      <c r="M591" s="242"/>
      <c r="N591" s="243"/>
      <c r="O591" s="243"/>
      <c r="P591" s="243"/>
      <c r="Q591" s="243"/>
      <c r="R591" s="243"/>
      <c r="S591" s="243"/>
      <c r="T591" s="24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5" t="s">
        <v>285</v>
      </c>
      <c r="AU591" s="245" t="s">
        <v>83</v>
      </c>
      <c r="AV591" s="13" t="s">
        <v>83</v>
      </c>
      <c r="AW591" s="13" t="s">
        <v>30</v>
      </c>
      <c r="AX591" s="13" t="s">
        <v>74</v>
      </c>
      <c r="AY591" s="245" t="s">
        <v>278</v>
      </c>
    </row>
    <row r="592" s="13" customFormat="1">
      <c r="A592" s="13"/>
      <c r="B592" s="235"/>
      <c r="C592" s="236"/>
      <c r="D592" s="237" t="s">
        <v>285</v>
      </c>
      <c r="E592" s="238" t="s">
        <v>1</v>
      </c>
      <c r="F592" s="239" t="s">
        <v>571</v>
      </c>
      <c r="G592" s="236"/>
      <c r="H592" s="240">
        <v>-3.52</v>
      </c>
      <c r="I592" s="236"/>
      <c r="J592" s="236"/>
      <c r="K592" s="236"/>
      <c r="L592" s="241"/>
      <c r="M592" s="242"/>
      <c r="N592" s="243"/>
      <c r="O592" s="243"/>
      <c r="P592" s="243"/>
      <c r="Q592" s="243"/>
      <c r="R592" s="243"/>
      <c r="S592" s="243"/>
      <c r="T592" s="24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5" t="s">
        <v>285</v>
      </c>
      <c r="AU592" s="245" t="s">
        <v>83</v>
      </c>
      <c r="AV592" s="13" t="s">
        <v>83</v>
      </c>
      <c r="AW592" s="13" t="s">
        <v>30</v>
      </c>
      <c r="AX592" s="13" t="s">
        <v>74</v>
      </c>
      <c r="AY592" s="245" t="s">
        <v>278</v>
      </c>
    </row>
    <row r="593" s="13" customFormat="1">
      <c r="A593" s="13"/>
      <c r="B593" s="235"/>
      <c r="C593" s="236"/>
      <c r="D593" s="237" t="s">
        <v>285</v>
      </c>
      <c r="E593" s="238" t="s">
        <v>1</v>
      </c>
      <c r="F593" s="239" t="s">
        <v>552</v>
      </c>
      <c r="G593" s="236"/>
      <c r="H593" s="240">
        <v>-2.1669999999999998</v>
      </c>
      <c r="I593" s="236"/>
      <c r="J593" s="236"/>
      <c r="K593" s="236"/>
      <c r="L593" s="241"/>
      <c r="M593" s="242"/>
      <c r="N593" s="243"/>
      <c r="O593" s="243"/>
      <c r="P593" s="243"/>
      <c r="Q593" s="243"/>
      <c r="R593" s="243"/>
      <c r="S593" s="243"/>
      <c r="T593" s="24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5" t="s">
        <v>285</v>
      </c>
      <c r="AU593" s="245" t="s">
        <v>83</v>
      </c>
      <c r="AV593" s="13" t="s">
        <v>83</v>
      </c>
      <c r="AW593" s="13" t="s">
        <v>30</v>
      </c>
      <c r="AX593" s="13" t="s">
        <v>74</v>
      </c>
      <c r="AY593" s="245" t="s">
        <v>278</v>
      </c>
    </row>
    <row r="594" s="13" customFormat="1">
      <c r="A594" s="13"/>
      <c r="B594" s="235"/>
      <c r="C594" s="236"/>
      <c r="D594" s="237" t="s">
        <v>285</v>
      </c>
      <c r="E594" s="238" t="s">
        <v>1</v>
      </c>
      <c r="F594" s="239" t="s">
        <v>571</v>
      </c>
      <c r="G594" s="236"/>
      <c r="H594" s="240">
        <v>-3.52</v>
      </c>
      <c r="I594" s="236"/>
      <c r="J594" s="236"/>
      <c r="K594" s="236"/>
      <c r="L594" s="241"/>
      <c r="M594" s="242"/>
      <c r="N594" s="243"/>
      <c r="O594" s="243"/>
      <c r="P594" s="243"/>
      <c r="Q594" s="243"/>
      <c r="R594" s="243"/>
      <c r="S594" s="243"/>
      <c r="T594" s="24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5" t="s">
        <v>285</v>
      </c>
      <c r="AU594" s="245" t="s">
        <v>83</v>
      </c>
      <c r="AV594" s="13" t="s">
        <v>83</v>
      </c>
      <c r="AW594" s="13" t="s">
        <v>30</v>
      </c>
      <c r="AX594" s="13" t="s">
        <v>74</v>
      </c>
      <c r="AY594" s="245" t="s">
        <v>278</v>
      </c>
    </row>
    <row r="595" s="13" customFormat="1">
      <c r="A595" s="13"/>
      <c r="B595" s="235"/>
      <c r="C595" s="236"/>
      <c r="D595" s="237" t="s">
        <v>285</v>
      </c>
      <c r="E595" s="238" t="s">
        <v>1</v>
      </c>
      <c r="F595" s="239" t="s">
        <v>549</v>
      </c>
      <c r="G595" s="236"/>
      <c r="H595" s="240">
        <v>-1.5760000000000001</v>
      </c>
      <c r="I595" s="236"/>
      <c r="J595" s="236"/>
      <c r="K595" s="236"/>
      <c r="L595" s="241"/>
      <c r="M595" s="242"/>
      <c r="N595" s="243"/>
      <c r="O595" s="243"/>
      <c r="P595" s="243"/>
      <c r="Q595" s="243"/>
      <c r="R595" s="243"/>
      <c r="S595" s="243"/>
      <c r="T595" s="24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5" t="s">
        <v>285</v>
      </c>
      <c r="AU595" s="245" t="s">
        <v>83</v>
      </c>
      <c r="AV595" s="13" t="s">
        <v>83</v>
      </c>
      <c r="AW595" s="13" t="s">
        <v>30</v>
      </c>
      <c r="AX595" s="13" t="s">
        <v>74</v>
      </c>
      <c r="AY595" s="245" t="s">
        <v>278</v>
      </c>
    </row>
    <row r="596" s="13" customFormat="1">
      <c r="A596" s="13"/>
      <c r="B596" s="235"/>
      <c r="C596" s="236"/>
      <c r="D596" s="237" t="s">
        <v>285</v>
      </c>
      <c r="E596" s="238" t="s">
        <v>1</v>
      </c>
      <c r="F596" s="239" t="s">
        <v>553</v>
      </c>
      <c r="G596" s="236"/>
      <c r="H596" s="240">
        <v>-2.8570000000000002</v>
      </c>
      <c r="I596" s="236"/>
      <c r="J596" s="236"/>
      <c r="K596" s="236"/>
      <c r="L596" s="241"/>
      <c r="M596" s="242"/>
      <c r="N596" s="243"/>
      <c r="O596" s="243"/>
      <c r="P596" s="243"/>
      <c r="Q596" s="243"/>
      <c r="R596" s="243"/>
      <c r="S596" s="243"/>
      <c r="T596" s="24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5" t="s">
        <v>285</v>
      </c>
      <c r="AU596" s="245" t="s">
        <v>83</v>
      </c>
      <c r="AV596" s="13" t="s">
        <v>83</v>
      </c>
      <c r="AW596" s="13" t="s">
        <v>30</v>
      </c>
      <c r="AX596" s="13" t="s">
        <v>74</v>
      </c>
      <c r="AY596" s="245" t="s">
        <v>278</v>
      </c>
    </row>
    <row r="597" s="13" customFormat="1">
      <c r="A597" s="13"/>
      <c r="B597" s="235"/>
      <c r="C597" s="236"/>
      <c r="D597" s="237" t="s">
        <v>285</v>
      </c>
      <c r="E597" s="238" t="s">
        <v>1</v>
      </c>
      <c r="F597" s="239" t="s">
        <v>554</v>
      </c>
      <c r="G597" s="236"/>
      <c r="H597" s="240">
        <v>-2.3100000000000001</v>
      </c>
      <c r="I597" s="236"/>
      <c r="J597" s="236"/>
      <c r="K597" s="236"/>
      <c r="L597" s="241"/>
      <c r="M597" s="242"/>
      <c r="N597" s="243"/>
      <c r="O597" s="243"/>
      <c r="P597" s="243"/>
      <c r="Q597" s="243"/>
      <c r="R597" s="243"/>
      <c r="S597" s="243"/>
      <c r="T597" s="24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5" t="s">
        <v>285</v>
      </c>
      <c r="AU597" s="245" t="s">
        <v>83</v>
      </c>
      <c r="AV597" s="13" t="s">
        <v>83</v>
      </c>
      <c r="AW597" s="13" t="s">
        <v>30</v>
      </c>
      <c r="AX597" s="13" t="s">
        <v>74</v>
      </c>
      <c r="AY597" s="245" t="s">
        <v>278</v>
      </c>
    </row>
    <row r="598" s="13" customFormat="1">
      <c r="A598" s="13"/>
      <c r="B598" s="235"/>
      <c r="C598" s="236"/>
      <c r="D598" s="237" t="s">
        <v>285</v>
      </c>
      <c r="E598" s="238" t="s">
        <v>1</v>
      </c>
      <c r="F598" s="239" t="s">
        <v>552</v>
      </c>
      <c r="G598" s="236"/>
      <c r="H598" s="240">
        <v>-2.1669999999999998</v>
      </c>
      <c r="I598" s="236"/>
      <c r="J598" s="236"/>
      <c r="K598" s="236"/>
      <c r="L598" s="241"/>
      <c r="M598" s="242"/>
      <c r="N598" s="243"/>
      <c r="O598" s="243"/>
      <c r="P598" s="243"/>
      <c r="Q598" s="243"/>
      <c r="R598" s="243"/>
      <c r="S598" s="243"/>
      <c r="T598" s="24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5" t="s">
        <v>285</v>
      </c>
      <c r="AU598" s="245" t="s">
        <v>83</v>
      </c>
      <c r="AV598" s="13" t="s">
        <v>83</v>
      </c>
      <c r="AW598" s="13" t="s">
        <v>30</v>
      </c>
      <c r="AX598" s="13" t="s">
        <v>74</v>
      </c>
      <c r="AY598" s="245" t="s">
        <v>278</v>
      </c>
    </row>
    <row r="599" s="13" customFormat="1">
      <c r="A599" s="13"/>
      <c r="B599" s="235"/>
      <c r="C599" s="236"/>
      <c r="D599" s="237" t="s">
        <v>285</v>
      </c>
      <c r="E599" s="238" t="s">
        <v>1</v>
      </c>
      <c r="F599" s="239" t="s">
        <v>549</v>
      </c>
      <c r="G599" s="236"/>
      <c r="H599" s="240">
        <v>-1.5760000000000001</v>
      </c>
      <c r="I599" s="236"/>
      <c r="J599" s="236"/>
      <c r="K599" s="236"/>
      <c r="L599" s="241"/>
      <c r="M599" s="242"/>
      <c r="N599" s="243"/>
      <c r="O599" s="243"/>
      <c r="P599" s="243"/>
      <c r="Q599" s="243"/>
      <c r="R599" s="243"/>
      <c r="S599" s="243"/>
      <c r="T599" s="24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5" t="s">
        <v>285</v>
      </c>
      <c r="AU599" s="245" t="s">
        <v>83</v>
      </c>
      <c r="AV599" s="13" t="s">
        <v>83</v>
      </c>
      <c r="AW599" s="13" t="s">
        <v>30</v>
      </c>
      <c r="AX599" s="13" t="s">
        <v>74</v>
      </c>
      <c r="AY599" s="245" t="s">
        <v>278</v>
      </c>
    </row>
    <row r="600" s="13" customFormat="1">
      <c r="A600" s="13"/>
      <c r="B600" s="235"/>
      <c r="C600" s="236"/>
      <c r="D600" s="237" t="s">
        <v>285</v>
      </c>
      <c r="E600" s="238" t="s">
        <v>1</v>
      </c>
      <c r="F600" s="239" t="s">
        <v>549</v>
      </c>
      <c r="G600" s="236"/>
      <c r="H600" s="240">
        <v>-1.5760000000000001</v>
      </c>
      <c r="I600" s="236"/>
      <c r="J600" s="236"/>
      <c r="K600" s="236"/>
      <c r="L600" s="241"/>
      <c r="M600" s="242"/>
      <c r="N600" s="243"/>
      <c r="O600" s="243"/>
      <c r="P600" s="243"/>
      <c r="Q600" s="243"/>
      <c r="R600" s="243"/>
      <c r="S600" s="243"/>
      <c r="T600" s="24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5" t="s">
        <v>285</v>
      </c>
      <c r="AU600" s="245" t="s">
        <v>83</v>
      </c>
      <c r="AV600" s="13" t="s">
        <v>83</v>
      </c>
      <c r="AW600" s="13" t="s">
        <v>30</v>
      </c>
      <c r="AX600" s="13" t="s">
        <v>74</v>
      </c>
      <c r="AY600" s="245" t="s">
        <v>278</v>
      </c>
    </row>
    <row r="601" s="13" customFormat="1">
      <c r="A601" s="13"/>
      <c r="B601" s="235"/>
      <c r="C601" s="236"/>
      <c r="D601" s="237" t="s">
        <v>285</v>
      </c>
      <c r="E601" s="238" t="s">
        <v>1</v>
      </c>
      <c r="F601" s="239" t="s">
        <v>552</v>
      </c>
      <c r="G601" s="236"/>
      <c r="H601" s="240">
        <v>-2.1669999999999998</v>
      </c>
      <c r="I601" s="236"/>
      <c r="J601" s="236"/>
      <c r="K601" s="236"/>
      <c r="L601" s="241"/>
      <c r="M601" s="242"/>
      <c r="N601" s="243"/>
      <c r="O601" s="243"/>
      <c r="P601" s="243"/>
      <c r="Q601" s="243"/>
      <c r="R601" s="243"/>
      <c r="S601" s="243"/>
      <c r="T601" s="24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5" t="s">
        <v>285</v>
      </c>
      <c r="AU601" s="245" t="s">
        <v>83</v>
      </c>
      <c r="AV601" s="13" t="s">
        <v>83</v>
      </c>
      <c r="AW601" s="13" t="s">
        <v>30</v>
      </c>
      <c r="AX601" s="13" t="s">
        <v>74</v>
      </c>
      <c r="AY601" s="245" t="s">
        <v>278</v>
      </c>
    </row>
    <row r="602" s="13" customFormat="1">
      <c r="A602" s="13"/>
      <c r="B602" s="235"/>
      <c r="C602" s="236"/>
      <c r="D602" s="237" t="s">
        <v>285</v>
      </c>
      <c r="E602" s="238" t="s">
        <v>1</v>
      </c>
      <c r="F602" s="239" t="s">
        <v>552</v>
      </c>
      <c r="G602" s="236"/>
      <c r="H602" s="240">
        <v>-2.1669999999999998</v>
      </c>
      <c r="I602" s="236"/>
      <c r="J602" s="236"/>
      <c r="K602" s="236"/>
      <c r="L602" s="241"/>
      <c r="M602" s="242"/>
      <c r="N602" s="243"/>
      <c r="O602" s="243"/>
      <c r="P602" s="243"/>
      <c r="Q602" s="243"/>
      <c r="R602" s="243"/>
      <c r="S602" s="243"/>
      <c r="T602" s="24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5" t="s">
        <v>285</v>
      </c>
      <c r="AU602" s="245" t="s">
        <v>83</v>
      </c>
      <c r="AV602" s="13" t="s">
        <v>83</v>
      </c>
      <c r="AW602" s="13" t="s">
        <v>30</v>
      </c>
      <c r="AX602" s="13" t="s">
        <v>74</v>
      </c>
      <c r="AY602" s="245" t="s">
        <v>278</v>
      </c>
    </row>
    <row r="603" s="13" customFormat="1">
      <c r="A603" s="13"/>
      <c r="B603" s="235"/>
      <c r="C603" s="236"/>
      <c r="D603" s="237" t="s">
        <v>285</v>
      </c>
      <c r="E603" s="238" t="s">
        <v>1</v>
      </c>
      <c r="F603" s="239" t="s">
        <v>548</v>
      </c>
      <c r="G603" s="236"/>
      <c r="H603" s="240">
        <v>-1.7729999999999999</v>
      </c>
      <c r="I603" s="236"/>
      <c r="J603" s="236"/>
      <c r="K603" s="236"/>
      <c r="L603" s="241"/>
      <c r="M603" s="242"/>
      <c r="N603" s="243"/>
      <c r="O603" s="243"/>
      <c r="P603" s="243"/>
      <c r="Q603" s="243"/>
      <c r="R603" s="243"/>
      <c r="S603" s="243"/>
      <c r="T603" s="24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5" t="s">
        <v>285</v>
      </c>
      <c r="AU603" s="245" t="s">
        <v>83</v>
      </c>
      <c r="AV603" s="13" t="s">
        <v>83</v>
      </c>
      <c r="AW603" s="13" t="s">
        <v>30</v>
      </c>
      <c r="AX603" s="13" t="s">
        <v>74</v>
      </c>
      <c r="AY603" s="245" t="s">
        <v>278</v>
      </c>
    </row>
    <row r="604" s="13" customFormat="1">
      <c r="A604" s="13"/>
      <c r="B604" s="235"/>
      <c r="C604" s="236"/>
      <c r="D604" s="237" t="s">
        <v>285</v>
      </c>
      <c r="E604" s="238" t="s">
        <v>1</v>
      </c>
      <c r="F604" s="239" t="s">
        <v>557</v>
      </c>
      <c r="G604" s="236"/>
      <c r="H604" s="240">
        <v>-1.6799999999999999</v>
      </c>
      <c r="I604" s="236"/>
      <c r="J604" s="236"/>
      <c r="K604" s="236"/>
      <c r="L604" s="241"/>
      <c r="M604" s="242"/>
      <c r="N604" s="243"/>
      <c r="O604" s="243"/>
      <c r="P604" s="243"/>
      <c r="Q604" s="243"/>
      <c r="R604" s="243"/>
      <c r="S604" s="243"/>
      <c r="T604" s="24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5" t="s">
        <v>285</v>
      </c>
      <c r="AU604" s="245" t="s">
        <v>83</v>
      </c>
      <c r="AV604" s="13" t="s">
        <v>83</v>
      </c>
      <c r="AW604" s="13" t="s">
        <v>30</v>
      </c>
      <c r="AX604" s="13" t="s">
        <v>74</v>
      </c>
      <c r="AY604" s="245" t="s">
        <v>278</v>
      </c>
    </row>
    <row r="605" s="13" customFormat="1">
      <c r="A605" s="13"/>
      <c r="B605" s="235"/>
      <c r="C605" s="236"/>
      <c r="D605" s="237" t="s">
        <v>285</v>
      </c>
      <c r="E605" s="238" t="s">
        <v>1</v>
      </c>
      <c r="F605" s="239" t="s">
        <v>584</v>
      </c>
      <c r="G605" s="236"/>
      <c r="H605" s="240">
        <v>-1.365</v>
      </c>
      <c r="I605" s="236"/>
      <c r="J605" s="236"/>
      <c r="K605" s="236"/>
      <c r="L605" s="241"/>
      <c r="M605" s="242"/>
      <c r="N605" s="243"/>
      <c r="O605" s="243"/>
      <c r="P605" s="243"/>
      <c r="Q605" s="243"/>
      <c r="R605" s="243"/>
      <c r="S605" s="243"/>
      <c r="T605" s="24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5" t="s">
        <v>285</v>
      </c>
      <c r="AU605" s="245" t="s">
        <v>83</v>
      </c>
      <c r="AV605" s="13" t="s">
        <v>83</v>
      </c>
      <c r="AW605" s="13" t="s">
        <v>30</v>
      </c>
      <c r="AX605" s="13" t="s">
        <v>74</v>
      </c>
      <c r="AY605" s="245" t="s">
        <v>278</v>
      </c>
    </row>
    <row r="606" s="13" customFormat="1">
      <c r="A606" s="13"/>
      <c r="B606" s="235"/>
      <c r="C606" s="236"/>
      <c r="D606" s="237" t="s">
        <v>285</v>
      </c>
      <c r="E606" s="238" t="s">
        <v>1</v>
      </c>
      <c r="F606" s="239" t="s">
        <v>584</v>
      </c>
      <c r="G606" s="236"/>
      <c r="H606" s="240">
        <v>-1.365</v>
      </c>
      <c r="I606" s="236"/>
      <c r="J606" s="236"/>
      <c r="K606" s="236"/>
      <c r="L606" s="241"/>
      <c r="M606" s="242"/>
      <c r="N606" s="243"/>
      <c r="O606" s="243"/>
      <c r="P606" s="243"/>
      <c r="Q606" s="243"/>
      <c r="R606" s="243"/>
      <c r="S606" s="243"/>
      <c r="T606" s="24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5" t="s">
        <v>285</v>
      </c>
      <c r="AU606" s="245" t="s">
        <v>83</v>
      </c>
      <c r="AV606" s="13" t="s">
        <v>83</v>
      </c>
      <c r="AW606" s="13" t="s">
        <v>30</v>
      </c>
      <c r="AX606" s="13" t="s">
        <v>74</v>
      </c>
      <c r="AY606" s="245" t="s">
        <v>278</v>
      </c>
    </row>
    <row r="607" s="13" customFormat="1">
      <c r="A607" s="13"/>
      <c r="B607" s="235"/>
      <c r="C607" s="236"/>
      <c r="D607" s="237" t="s">
        <v>285</v>
      </c>
      <c r="E607" s="238" t="s">
        <v>1</v>
      </c>
      <c r="F607" s="239" t="s">
        <v>557</v>
      </c>
      <c r="G607" s="236"/>
      <c r="H607" s="240">
        <v>-1.6799999999999999</v>
      </c>
      <c r="I607" s="236"/>
      <c r="J607" s="236"/>
      <c r="K607" s="236"/>
      <c r="L607" s="241"/>
      <c r="M607" s="242"/>
      <c r="N607" s="243"/>
      <c r="O607" s="243"/>
      <c r="P607" s="243"/>
      <c r="Q607" s="243"/>
      <c r="R607" s="243"/>
      <c r="S607" s="243"/>
      <c r="T607" s="24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5" t="s">
        <v>285</v>
      </c>
      <c r="AU607" s="245" t="s">
        <v>83</v>
      </c>
      <c r="AV607" s="13" t="s">
        <v>83</v>
      </c>
      <c r="AW607" s="13" t="s">
        <v>30</v>
      </c>
      <c r="AX607" s="13" t="s">
        <v>74</v>
      </c>
      <c r="AY607" s="245" t="s">
        <v>278</v>
      </c>
    </row>
    <row r="608" s="13" customFormat="1">
      <c r="A608" s="13"/>
      <c r="B608" s="235"/>
      <c r="C608" s="236"/>
      <c r="D608" s="237" t="s">
        <v>285</v>
      </c>
      <c r="E608" s="238" t="s">
        <v>1</v>
      </c>
      <c r="F608" s="239" t="s">
        <v>571</v>
      </c>
      <c r="G608" s="236"/>
      <c r="H608" s="240">
        <v>-3.52</v>
      </c>
      <c r="I608" s="236"/>
      <c r="J608" s="236"/>
      <c r="K608" s="236"/>
      <c r="L608" s="241"/>
      <c r="M608" s="242"/>
      <c r="N608" s="243"/>
      <c r="O608" s="243"/>
      <c r="P608" s="243"/>
      <c r="Q608" s="243"/>
      <c r="R608" s="243"/>
      <c r="S608" s="243"/>
      <c r="T608" s="24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5" t="s">
        <v>285</v>
      </c>
      <c r="AU608" s="245" t="s">
        <v>83</v>
      </c>
      <c r="AV608" s="13" t="s">
        <v>83</v>
      </c>
      <c r="AW608" s="13" t="s">
        <v>30</v>
      </c>
      <c r="AX608" s="13" t="s">
        <v>74</v>
      </c>
      <c r="AY608" s="245" t="s">
        <v>278</v>
      </c>
    </row>
    <row r="609" s="13" customFormat="1">
      <c r="A609" s="13"/>
      <c r="B609" s="235"/>
      <c r="C609" s="236"/>
      <c r="D609" s="237" t="s">
        <v>285</v>
      </c>
      <c r="E609" s="238" t="s">
        <v>1</v>
      </c>
      <c r="F609" s="239" t="s">
        <v>571</v>
      </c>
      <c r="G609" s="236"/>
      <c r="H609" s="240">
        <v>-3.52</v>
      </c>
      <c r="I609" s="236"/>
      <c r="J609" s="236"/>
      <c r="K609" s="236"/>
      <c r="L609" s="241"/>
      <c r="M609" s="242"/>
      <c r="N609" s="243"/>
      <c r="O609" s="243"/>
      <c r="P609" s="243"/>
      <c r="Q609" s="243"/>
      <c r="R609" s="243"/>
      <c r="S609" s="243"/>
      <c r="T609" s="24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5" t="s">
        <v>285</v>
      </c>
      <c r="AU609" s="245" t="s">
        <v>83</v>
      </c>
      <c r="AV609" s="13" t="s">
        <v>83</v>
      </c>
      <c r="AW609" s="13" t="s">
        <v>30</v>
      </c>
      <c r="AX609" s="13" t="s">
        <v>74</v>
      </c>
      <c r="AY609" s="245" t="s">
        <v>278</v>
      </c>
    </row>
    <row r="610" s="13" customFormat="1">
      <c r="A610" s="13"/>
      <c r="B610" s="235"/>
      <c r="C610" s="236"/>
      <c r="D610" s="237" t="s">
        <v>285</v>
      </c>
      <c r="E610" s="238" t="s">
        <v>1</v>
      </c>
      <c r="F610" s="239" t="s">
        <v>572</v>
      </c>
      <c r="G610" s="236"/>
      <c r="H610" s="240">
        <v>-4.8399999999999999</v>
      </c>
      <c r="I610" s="236"/>
      <c r="J610" s="236"/>
      <c r="K610" s="236"/>
      <c r="L610" s="241"/>
      <c r="M610" s="242"/>
      <c r="N610" s="243"/>
      <c r="O610" s="243"/>
      <c r="P610" s="243"/>
      <c r="Q610" s="243"/>
      <c r="R610" s="243"/>
      <c r="S610" s="243"/>
      <c r="T610" s="24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5" t="s">
        <v>285</v>
      </c>
      <c r="AU610" s="245" t="s">
        <v>83</v>
      </c>
      <c r="AV610" s="13" t="s">
        <v>83</v>
      </c>
      <c r="AW610" s="13" t="s">
        <v>30</v>
      </c>
      <c r="AX610" s="13" t="s">
        <v>74</v>
      </c>
      <c r="AY610" s="245" t="s">
        <v>278</v>
      </c>
    </row>
    <row r="611" s="13" customFormat="1">
      <c r="A611" s="13"/>
      <c r="B611" s="235"/>
      <c r="C611" s="236"/>
      <c r="D611" s="237" t="s">
        <v>285</v>
      </c>
      <c r="E611" s="238" t="s">
        <v>1</v>
      </c>
      <c r="F611" s="239" t="s">
        <v>549</v>
      </c>
      <c r="G611" s="236"/>
      <c r="H611" s="240">
        <v>-1.5760000000000001</v>
      </c>
      <c r="I611" s="236"/>
      <c r="J611" s="236"/>
      <c r="K611" s="236"/>
      <c r="L611" s="241"/>
      <c r="M611" s="242"/>
      <c r="N611" s="243"/>
      <c r="O611" s="243"/>
      <c r="P611" s="243"/>
      <c r="Q611" s="243"/>
      <c r="R611" s="243"/>
      <c r="S611" s="243"/>
      <c r="T611" s="24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5" t="s">
        <v>285</v>
      </c>
      <c r="AU611" s="245" t="s">
        <v>83</v>
      </c>
      <c r="AV611" s="13" t="s">
        <v>83</v>
      </c>
      <c r="AW611" s="13" t="s">
        <v>30</v>
      </c>
      <c r="AX611" s="13" t="s">
        <v>74</v>
      </c>
      <c r="AY611" s="245" t="s">
        <v>278</v>
      </c>
    </row>
    <row r="612" s="13" customFormat="1">
      <c r="A612" s="13"/>
      <c r="B612" s="235"/>
      <c r="C612" s="236"/>
      <c r="D612" s="237" t="s">
        <v>285</v>
      </c>
      <c r="E612" s="238" t="s">
        <v>1</v>
      </c>
      <c r="F612" s="239" t="s">
        <v>549</v>
      </c>
      <c r="G612" s="236"/>
      <c r="H612" s="240">
        <v>-1.5760000000000001</v>
      </c>
      <c r="I612" s="236"/>
      <c r="J612" s="236"/>
      <c r="K612" s="236"/>
      <c r="L612" s="241"/>
      <c r="M612" s="242"/>
      <c r="N612" s="243"/>
      <c r="O612" s="243"/>
      <c r="P612" s="243"/>
      <c r="Q612" s="243"/>
      <c r="R612" s="243"/>
      <c r="S612" s="243"/>
      <c r="T612" s="24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5" t="s">
        <v>285</v>
      </c>
      <c r="AU612" s="245" t="s">
        <v>83</v>
      </c>
      <c r="AV612" s="13" t="s">
        <v>83</v>
      </c>
      <c r="AW612" s="13" t="s">
        <v>30</v>
      </c>
      <c r="AX612" s="13" t="s">
        <v>74</v>
      </c>
      <c r="AY612" s="245" t="s">
        <v>278</v>
      </c>
    </row>
    <row r="613" s="13" customFormat="1">
      <c r="A613" s="13"/>
      <c r="B613" s="235"/>
      <c r="C613" s="236"/>
      <c r="D613" s="237" t="s">
        <v>285</v>
      </c>
      <c r="E613" s="238" t="s">
        <v>1</v>
      </c>
      <c r="F613" s="239" t="s">
        <v>571</v>
      </c>
      <c r="G613" s="236"/>
      <c r="H613" s="240">
        <v>-3.52</v>
      </c>
      <c r="I613" s="236"/>
      <c r="J613" s="236"/>
      <c r="K613" s="236"/>
      <c r="L613" s="241"/>
      <c r="M613" s="242"/>
      <c r="N613" s="243"/>
      <c r="O613" s="243"/>
      <c r="P613" s="243"/>
      <c r="Q613" s="243"/>
      <c r="R613" s="243"/>
      <c r="S613" s="243"/>
      <c r="T613" s="24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5" t="s">
        <v>285</v>
      </c>
      <c r="AU613" s="245" t="s">
        <v>83</v>
      </c>
      <c r="AV613" s="13" t="s">
        <v>83</v>
      </c>
      <c r="AW613" s="13" t="s">
        <v>30</v>
      </c>
      <c r="AX613" s="13" t="s">
        <v>74</v>
      </c>
      <c r="AY613" s="245" t="s">
        <v>278</v>
      </c>
    </row>
    <row r="614" s="13" customFormat="1">
      <c r="A614" s="13"/>
      <c r="B614" s="235"/>
      <c r="C614" s="236"/>
      <c r="D614" s="237" t="s">
        <v>285</v>
      </c>
      <c r="E614" s="238" t="s">
        <v>1</v>
      </c>
      <c r="F614" s="239" t="s">
        <v>549</v>
      </c>
      <c r="G614" s="236"/>
      <c r="H614" s="240">
        <v>-1.5760000000000001</v>
      </c>
      <c r="I614" s="236"/>
      <c r="J614" s="236"/>
      <c r="K614" s="236"/>
      <c r="L614" s="241"/>
      <c r="M614" s="242"/>
      <c r="N614" s="243"/>
      <c r="O614" s="243"/>
      <c r="P614" s="243"/>
      <c r="Q614" s="243"/>
      <c r="R614" s="243"/>
      <c r="S614" s="243"/>
      <c r="T614" s="24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5" t="s">
        <v>285</v>
      </c>
      <c r="AU614" s="245" t="s">
        <v>83</v>
      </c>
      <c r="AV614" s="13" t="s">
        <v>83</v>
      </c>
      <c r="AW614" s="13" t="s">
        <v>30</v>
      </c>
      <c r="AX614" s="13" t="s">
        <v>74</v>
      </c>
      <c r="AY614" s="245" t="s">
        <v>278</v>
      </c>
    </row>
    <row r="615" s="13" customFormat="1">
      <c r="A615" s="13"/>
      <c r="B615" s="235"/>
      <c r="C615" s="236"/>
      <c r="D615" s="237" t="s">
        <v>285</v>
      </c>
      <c r="E615" s="238" t="s">
        <v>1</v>
      </c>
      <c r="F615" s="239" t="s">
        <v>552</v>
      </c>
      <c r="G615" s="236"/>
      <c r="H615" s="240">
        <v>-2.1669999999999998</v>
      </c>
      <c r="I615" s="236"/>
      <c r="J615" s="236"/>
      <c r="K615" s="236"/>
      <c r="L615" s="241"/>
      <c r="M615" s="242"/>
      <c r="N615" s="243"/>
      <c r="O615" s="243"/>
      <c r="P615" s="243"/>
      <c r="Q615" s="243"/>
      <c r="R615" s="243"/>
      <c r="S615" s="243"/>
      <c r="T615" s="24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5" t="s">
        <v>285</v>
      </c>
      <c r="AU615" s="245" t="s">
        <v>83</v>
      </c>
      <c r="AV615" s="13" t="s">
        <v>83</v>
      </c>
      <c r="AW615" s="13" t="s">
        <v>30</v>
      </c>
      <c r="AX615" s="13" t="s">
        <v>74</v>
      </c>
      <c r="AY615" s="245" t="s">
        <v>278</v>
      </c>
    </row>
    <row r="616" s="13" customFormat="1">
      <c r="A616" s="13"/>
      <c r="B616" s="235"/>
      <c r="C616" s="236"/>
      <c r="D616" s="237" t="s">
        <v>285</v>
      </c>
      <c r="E616" s="238" t="s">
        <v>1</v>
      </c>
      <c r="F616" s="239" t="s">
        <v>571</v>
      </c>
      <c r="G616" s="236"/>
      <c r="H616" s="240">
        <v>-3.52</v>
      </c>
      <c r="I616" s="236"/>
      <c r="J616" s="236"/>
      <c r="K616" s="236"/>
      <c r="L616" s="241"/>
      <c r="M616" s="242"/>
      <c r="N616" s="243"/>
      <c r="O616" s="243"/>
      <c r="P616" s="243"/>
      <c r="Q616" s="243"/>
      <c r="R616" s="243"/>
      <c r="S616" s="243"/>
      <c r="T616" s="24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5" t="s">
        <v>285</v>
      </c>
      <c r="AU616" s="245" t="s">
        <v>83</v>
      </c>
      <c r="AV616" s="13" t="s">
        <v>83</v>
      </c>
      <c r="AW616" s="13" t="s">
        <v>30</v>
      </c>
      <c r="AX616" s="13" t="s">
        <v>74</v>
      </c>
      <c r="AY616" s="245" t="s">
        <v>278</v>
      </c>
    </row>
    <row r="617" s="13" customFormat="1">
      <c r="A617" s="13"/>
      <c r="B617" s="235"/>
      <c r="C617" s="236"/>
      <c r="D617" s="237" t="s">
        <v>285</v>
      </c>
      <c r="E617" s="238" t="s">
        <v>1</v>
      </c>
      <c r="F617" s="239" t="s">
        <v>571</v>
      </c>
      <c r="G617" s="236"/>
      <c r="H617" s="240">
        <v>-3.52</v>
      </c>
      <c r="I617" s="236"/>
      <c r="J617" s="236"/>
      <c r="K617" s="236"/>
      <c r="L617" s="241"/>
      <c r="M617" s="242"/>
      <c r="N617" s="243"/>
      <c r="O617" s="243"/>
      <c r="P617" s="243"/>
      <c r="Q617" s="243"/>
      <c r="R617" s="243"/>
      <c r="S617" s="243"/>
      <c r="T617" s="24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5" t="s">
        <v>285</v>
      </c>
      <c r="AU617" s="245" t="s">
        <v>83</v>
      </c>
      <c r="AV617" s="13" t="s">
        <v>83</v>
      </c>
      <c r="AW617" s="13" t="s">
        <v>30</v>
      </c>
      <c r="AX617" s="13" t="s">
        <v>74</v>
      </c>
      <c r="AY617" s="245" t="s">
        <v>278</v>
      </c>
    </row>
    <row r="618" s="13" customFormat="1">
      <c r="A618" s="13"/>
      <c r="B618" s="235"/>
      <c r="C618" s="236"/>
      <c r="D618" s="237" t="s">
        <v>285</v>
      </c>
      <c r="E618" s="238" t="s">
        <v>1</v>
      </c>
      <c r="F618" s="239" t="s">
        <v>554</v>
      </c>
      <c r="G618" s="236"/>
      <c r="H618" s="240">
        <v>-2.3100000000000001</v>
      </c>
      <c r="I618" s="236"/>
      <c r="J618" s="236"/>
      <c r="K618" s="236"/>
      <c r="L618" s="241"/>
      <c r="M618" s="242"/>
      <c r="N618" s="243"/>
      <c r="O618" s="243"/>
      <c r="P618" s="243"/>
      <c r="Q618" s="243"/>
      <c r="R618" s="243"/>
      <c r="S618" s="243"/>
      <c r="T618" s="24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5" t="s">
        <v>285</v>
      </c>
      <c r="AU618" s="245" t="s">
        <v>83</v>
      </c>
      <c r="AV618" s="13" t="s">
        <v>83</v>
      </c>
      <c r="AW618" s="13" t="s">
        <v>30</v>
      </c>
      <c r="AX618" s="13" t="s">
        <v>74</v>
      </c>
      <c r="AY618" s="245" t="s">
        <v>278</v>
      </c>
    </row>
    <row r="619" s="13" customFormat="1">
      <c r="A619" s="13"/>
      <c r="B619" s="235"/>
      <c r="C619" s="236"/>
      <c r="D619" s="237" t="s">
        <v>285</v>
      </c>
      <c r="E619" s="238" t="s">
        <v>1</v>
      </c>
      <c r="F619" s="239" t="s">
        <v>584</v>
      </c>
      <c r="G619" s="236"/>
      <c r="H619" s="240">
        <v>-1.365</v>
      </c>
      <c r="I619" s="236"/>
      <c r="J619" s="236"/>
      <c r="K619" s="236"/>
      <c r="L619" s="241"/>
      <c r="M619" s="242"/>
      <c r="N619" s="243"/>
      <c r="O619" s="243"/>
      <c r="P619" s="243"/>
      <c r="Q619" s="243"/>
      <c r="R619" s="243"/>
      <c r="S619" s="243"/>
      <c r="T619" s="24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5" t="s">
        <v>285</v>
      </c>
      <c r="AU619" s="245" t="s">
        <v>83</v>
      </c>
      <c r="AV619" s="13" t="s">
        <v>83</v>
      </c>
      <c r="AW619" s="13" t="s">
        <v>30</v>
      </c>
      <c r="AX619" s="13" t="s">
        <v>74</v>
      </c>
      <c r="AY619" s="245" t="s">
        <v>278</v>
      </c>
    </row>
    <row r="620" s="13" customFormat="1">
      <c r="A620" s="13"/>
      <c r="B620" s="235"/>
      <c r="C620" s="236"/>
      <c r="D620" s="237" t="s">
        <v>285</v>
      </c>
      <c r="E620" s="238" t="s">
        <v>1</v>
      </c>
      <c r="F620" s="239" t="s">
        <v>584</v>
      </c>
      <c r="G620" s="236"/>
      <c r="H620" s="240">
        <v>-1.365</v>
      </c>
      <c r="I620" s="236"/>
      <c r="J620" s="236"/>
      <c r="K620" s="236"/>
      <c r="L620" s="241"/>
      <c r="M620" s="242"/>
      <c r="N620" s="243"/>
      <c r="O620" s="243"/>
      <c r="P620" s="243"/>
      <c r="Q620" s="243"/>
      <c r="R620" s="243"/>
      <c r="S620" s="243"/>
      <c r="T620" s="24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5" t="s">
        <v>285</v>
      </c>
      <c r="AU620" s="245" t="s">
        <v>83</v>
      </c>
      <c r="AV620" s="13" t="s">
        <v>83</v>
      </c>
      <c r="AW620" s="13" t="s">
        <v>30</v>
      </c>
      <c r="AX620" s="13" t="s">
        <v>74</v>
      </c>
      <c r="AY620" s="245" t="s">
        <v>278</v>
      </c>
    </row>
    <row r="621" s="13" customFormat="1">
      <c r="A621" s="13"/>
      <c r="B621" s="235"/>
      <c r="C621" s="236"/>
      <c r="D621" s="237" t="s">
        <v>285</v>
      </c>
      <c r="E621" s="238" t="s">
        <v>1</v>
      </c>
      <c r="F621" s="239" t="s">
        <v>571</v>
      </c>
      <c r="G621" s="236"/>
      <c r="H621" s="240">
        <v>-3.52</v>
      </c>
      <c r="I621" s="236"/>
      <c r="J621" s="236"/>
      <c r="K621" s="236"/>
      <c r="L621" s="241"/>
      <c r="M621" s="242"/>
      <c r="N621" s="243"/>
      <c r="O621" s="243"/>
      <c r="P621" s="243"/>
      <c r="Q621" s="243"/>
      <c r="R621" s="243"/>
      <c r="S621" s="243"/>
      <c r="T621" s="24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5" t="s">
        <v>285</v>
      </c>
      <c r="AU621" s="245" t="s">
        <v>83</v>
      </c>
      <c r="AV621" s="13" t="s">
        <v>83</v>
      </c>
      <c r="AW621" s="13" t="s">
        <v>30</v>
      </c>
      <c r="AX621" s="13" t="s">
        <v>74</v>
      </c>
      <c r="AY621" s="245" t="s">
        <v>278</v>
      </c>
    </row>
    <row r="622" s="13" customFormat="1">
      <c r="A622" s="13"/>
      <c r="B622" s="235"/>
      <c r="C622" s="236"/>
      <c r="D622" s="237" t="s">
        <v>285</v>
      </c>
      <c r="E622" s="238" t="s">
        <v>1</v>
      </c>
      <c r="F622" s="239" t="s">
        <v>552</v>
      </c>
      <c r="G622" s="236"/>
      <c r="H622" s="240">
        <v>-2.1669999999999998</v>
      </c>
      <c r="I622" s="236"/>
      <c r="J622" s="236"/>
      <c r="K622" s="236"/>
      <c r="L622" s="241"/>
      <c r="M622" s="242"/>
      <c r="N622" s="243"/>
      <c r="O622" s="243"/>
      <c r="P622" s="243"/>
      <c r="Q622" s="243"/>
      <c r="R622" s="243"/>
      <c r="S622" s="243"/>
      <c r="T622" s="24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5" t="s">
        <v>285</v>
      </c>
      <c r="AU622" s="245" t="s">
        <v>83</v>
      </c>
      <c r="AV622" s="13" t="s">
        <v>83</v>
      </c>
      <c r="AW622" s="13" t="s">
        <v>30</v>
      </c>
      <c r="AX622" s="13" t="s">
        <v>74</v>
      </c>
      <c r="AY622" s="245" t="s">
        <v>278</v>
      </c>
    </row>
    <row r="623" s="13" customFormat="1">
      <c r="A623" s="13"/>
      <c r="B623" s="235"/>
      <c r="C623" s="236"/>
      <c r="D623" s="237" t="s">
        <v>285</v>
      </c>
      <c r="E623" s="238" t="s">
        <v>1</v>
      </c>
      <c r="F623" s="239" t="s">
        <v>571</v>
      </c>
      <c r="G623" s="236"/>
      <c r="H623" s="240">
        <v>-3.52</v>
      </c>
      <c r="I623" s="236"/>
      <c r="J623" s="236"/>
      <c r="K623" s="236"/>
      <c r="L623" s="241"/>
      <c r="M623" s="242"/>
      <c r="N623" s="243"/>
      <c r="O623" s="243"/>
      <c r="P623" s="243"/>
      <c r="Q623" s="243"/>
      <c r="R623" s="243"/>
      <c r="S623" s="243"/>
      <c r="T623" s="24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5" t="s">
        <v>285</v>
      </c>
      <c r="AU623" s="245" t="s">
        <v>83</v>
      </c>
      <c r="AV623" s="13" t="s">
        <v>83</v>
      </c>
      <c r="AW623" s="13" t="s">
        <v>30</v>
      </c>
      <c r="AX623" s="13" t="s">
        <v>74</v>
      </c>
      <c r="AY623" s="245" t="s">
        <v>278</v>
      </c>
    </row>
    <row r="624" s="13" customFormat="1">
      <c r="A624" s="13"/>
      <c r="B624" s="235"/>
      <c r="C624" s="236"/>
      <c r="D624" s="237" t="s">
        <v>285</v>
      </c>
      <c r="E624" s="238" t="s">
        <v>1</v>
      </c>
      <c r="F624" s="239" t="s">
        <v>552</v>
      </c>
      <c r="G624" s="236"/>
      <c r="H624" s="240">
        <v>-2.1669999999999998</v>
      </c>
      <c r="I624" s="236"/>
      <c r="J624" s="236"/>
      <c r="K624" s="236"/>
      <c r="L624" s="241"/>
      <c r="M624" s="242"/>
      <c r="N624" s="243"/>
      <c r="O624" s="243"/>
      <c r="P624" s="243"/>
      <c r="Q624" s="243"/>
      <c r="R624" s="243"/>
      <c r="S624" s="243"/>
      <c r="T624" s="24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5" t="s">
        <v>285</v>
      </c>
      <c r="AU624" s="245" t="s">
        <v>83</v>
      </c>
      <c r="AV624" s="13" t="s">
        <v>83</v>
      </c>
      <c r="AW624" s="13" t="s">
        <v>30</v>
      </c>
      <c r="AX624" s="13" t="s">
        <v>74</v>
      </c>
      <c r="AY624" s="245" t="s">
        <v>278</v>
      </c>
    </row>
    <row r="625" s="13" customFormat="1">
      <c r="A625" s="13"/>
      <c r="B625" s="235"/>
      <c r="C625" s="236"/>
      <c r="D625" s="237" t="s">
        <v>285</v>
      </c>
      <c r="E625" s="238" t="s">
        <v>1</v>
      </c>
      <c r="F625" s="239" t="s">
        <v>552</v>
      </c>
      <c r="G625" s="236"/>
      <c r="H625" s="240">
        <v>-2.1669999999999998</v>
      </c>
      <c r="I625" s="236"/>
      <c r="J625" s="236"/>
      <c r="K625" s="236"/>
      <c r="L625" s="241"/>
      <c r="M625" s="242"/>
      <c r="N625" s="243"/>
      <c r="O625" s="243"/>
      <c r="P625" s="243"/>
      <c r="Q625" s="243"/>
      <c r="R625" s="243"/>
      <c r="S625" s="243"/>
      <c r="T625" s="24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5" t="s">
        <v>285</v>
      </c>
      <c r="AU625" s="245" t="s">
        <v>83</v>
      </c>
      <c r="AV625" s="13" t="s">
        <v>83</v>
      </c>
      <c r="AW625" s="13" t="s">
        <v>30</v>
      </c>
      <c r="AX625" s="13" t="s">
        <v>74</v>
      </c>
      <c r="AY625" s="245" t="s">
        <v>278</v>
      </c>
    </row>
    <row r="626" s="13" customFormat="1">
      <c r="A626" s="13"/>
      <c r="B626" s="235"/>
      <c r="C626" s="236"/>
      <c r="D626" s="237" t="s">
        <v>285</v>
      </c>
      <c r="E626" s="238" t="s">
        <v>1</v>
      </c>
      <c r="F626" s="239" t="s">
        <v>554</v>
      </c>
      <c r="G626" s="236"/>
      <c r="H626" s="240">
        <v>-2.3100000000000001</v>
      </c>
      <c r="I626" s="236"/>
      <c r="J626" s="236"/>
      <c r="K626" s="236"/>
      <c r="L626" s="241"/>
      <c r="M626" s="242"/>
      <c r="N626" s="243"/>
      <c r="O626" s="243"/>
      <c r="P626" s="243"/>
      <c r="Q626" s="243"/>
      <c r="R626" s="243"/>
      <c r="S626" s="243"/>
      <c r="T626" s="24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5" t="s">
        <v>285</v>
      </c>
      <c r="AU626" s="245" t="s">
        <v>83</v>
      </c>
      <c r="AV626" s="13" t="s">
        <v>83</v>
      </c>
      <c r="AW626" s="13" t="s">
        <v>30</v>
      </c>
      <c r="AX626" s="13" t="s">
        <v>74</v>
      </c>
      <c r="AY626" s="245" t="s">
        <v>278</v>
      </c>
    </row>
    <row r="627" s="13" customFormat="1">
      <c r="A627" s="13"/>
      <c r="B627" s="235"/>
      <c r="C627" s="236"/>
      <c r="D627" s="237" t="s">
        <v>285</v>
      </c>
      <c r="E627" s="238" t="s">
        <v>1</v>
      </c>
      <c r="F627" s="239" t="s">
        <v>554</v>
      </c>
      <c r="G627" s="236"/>
      <c r="H627" s="240">
        <v>-2.3100000000000001</v>
      </c>
      <c r="I627" s="236"/>
      <c r="J627" s="236"/>
      <c r="K627" s="236"/>
      <c r="L627" s="241"/>
      <c r="M627" s="242"/>
      <c r="N627" s="243"/>
      <c r="O627" s="243"/>
      <c r="P627" s="243"/>
      <c r="Q627" s="243"/>
      <c r="R627" s="243"/>
      <c r="S627" s="243"/>
      <c r="T627" s="24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5" t="s">
        <v>285</v>
      </c>
      <c r="AU627" s="245" t="s">
        <v>83</v>
      </c>
      <c r="AV627" s="13" t="s">
        <v>83</v>
      </c>
      <c r="AW627" s="13" t="s">
        <v>30</v>
      </c>
      <c r="AX627" s="13" t="s">
        <v>74</v>
      </c>
      <c r="AY627" s="245" t="s">
        <v>278</v>
      </c>
    </row>
    <row r="628" s="13" customFormat="1">
      <c r="A628" s="13"/>
      <c r="B628" s="235"/>
      <c r="C628" s="236"/>
      <c r="D628" s="237" t="s">
        <v>285</v>
      </c>
      <c r="E628" s="238" t="s">
        <v>1</v>
      </c>
      <c r="F628" s="239" t="s">
        <v>553</v>
      </c>
      <c r="G628" s="236"/>
      <c r="H628" s="240">
        <v>-2.8570000000000002</v>
      </c>
      <c r="I628" s="236"/>
      <c r="J628" s="236"/>
      <c r="K628" s="236"/>
      <c r="L628" s="241"/>
      <c r="M628" s="242"/>
      <c r="N628" s="243"/>
      <c r="O628" s="243"/>
      <c r="P628" s="243"/>
      <c r="Q628" s="243"/>
      <c r="R628" s="243"/>
      <c r="S628" s="243"/>
      <c r="T628" s="24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5" t="s">
        <v>285</v>
      </c>
      <c r="AU628" s="245" t="s">
        <v>83</v>
      </c>
      <c r="AV628" s="13" t="s">
        <v>83</v>
      </c>
      <c r="AW628" s="13" t="s">
        <v>30</v>
      </c>
      <c r="AX628" s="13" t="s">
        <v>74</v>
      </c>
      <c r="AY628" s="245" t="s">
        <v>278</v>
      </c>
    </row>
    <row r="629" s="13" customFormat="1">
      <c r="A629" s="13"/>
      <c r="B629" s="235"/>
      <c r="C629" s="236"/>
      <c r="D629" s="237" t="s">
        <v>285</v>
      </c>
      <c r="E629" s="238" t="s">
        <v>1</v>
      </c>
      <c r="F629" s="239" t="s">
        <v>586</v>
      </c>
      <c r="G629" s="236"/>
      <c r="H629" s="240">
        <v>-2.7749999999999999</v>
      </c>
      <c r="I629" s="236"/>
      <c r="J629" s="236"/>
      <c r="K629" s="236"/>
      <c r="L629" s="241"/>
      <c r="M629" s="242"/>
      <c r="N629" s="243"/>
      <c r="O629" s="243"/>
      <c r="P629" s="243"/>
      <c r="Q629" s="243"/>
      <c r="R629" s="243"/>
      <c r="S629" s="243"/>
      <c r="T629" s="24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5" t="s">
        <v>285</v>
      </c>
      <c r="AU629" s="245" t="s">
        <v>83</v>
      </c>
      <c r="AV629" s="13" t="s">
        <v>83</v>
      </c>
      <c r="AW629" s="13" t="s">
        <v>30</v>
      </c>
      <c r="AX629" s="13" t="s">
        <v>74</v>
      </c>
      <c r="AY629" s="245" t="s">
        <v>278</v>
      </c>
    </row>
    <row r="630" s="13" customFormat="1">
      <c r="A630" s="13"/>
      <c r="B630" s="235"/>
      <c r="C630" s="236"/>
      <c r="D630" s="237" t="s">
        <v>285</v>
      </c>
      <c r="E630" s="238" t="s">
        <v>1</v>
      </c>
      <c r="F630" s="239" t="s">
        <v>587</v>
      </c>
      <c r="G630" s="236"/>
      <c r="H630" s="240">
        <v>-13.5</v>
      </c>
      <c r="I630" s="236"/>
      <c r="J630" s="236"/>
      <c r="K630" s="236"/>
      <c r="L630" s="241"/>
      <c r="M630" s="242"/>
      <c r="N630" s="243"/>
      <c r="O630" s="243"/>
      <c r="P630" s="243"/>
      <c r="Q630" s="243"/>
      <c r="R630" s="243"/>
      <c r="S630" s="243"/>
      <c r="T630" s="24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5" t="s">
        <v>285</v>
      </c>
      <c r="AU630" s="245" t="s">
        <v>83</v>
      </c>
      <c r="AV630" s="13" t="s">
        <v>83</v>
      </c>
      <c r="AW630" s="13" t="s">
        <v>30</v>
      </c>
      <c r="AX630" s="13" t="s">
        <v>74</v>
      </c>
      <c r="AY630" s="245" t="s">
        <v>278</v>
      </c>
    </row>
    <row r="631" s="13" customFormat="1">
      <c r="A631" s="13"/>
      <c r="B631" s="235"/>
      <c r="C631" s="236"/>
      <c r="D631" s="237" t="s">
        <v>285</v>
      </c>
      <c r="E631" s="238" t="s">
        <v>1</v>
      </c>
      <c r="F631" s="239" t="s">
        <v>558</v>
      </c>
      <c r="G631" s="236"/>
      <c r="H631" s="240">
        <v>-3.7799999999999998</v>
      </c>
      <c r="I631" s="236"/>
      <c r="J631" s="236"/>
      <c r="K631" s="236"/>
      <c r="L631" s="241"/>
      <c r="M631" s="242"/>
      <c r="N631" s="243"/>
      <c r="O631" s="243"/>
      <c r="P631" s="243"/>
      <c r="Q631" s="243"/>
      <c r="R631" s="243"/>
      <c r="S631" s="243"/>
      <c r="T631" s="24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5" t="s">
        <v>285</v>
      </c>
      <c r="AU631" s="245" t="s">
        <v>83</v>
      </c>
      <c r="AV631" s="13" t="s">
        <v>83</v>
      </c>
      <c r="AW631" s="13" t="s">
        <v>30</v>
      </c>
      <c r="AX631" s="13" t="s">
        <v>74</v>
      </c>
      <c r="AY631" s="245" t="s">
        <v>278</v>
      </c>
    </row>
    <row r="632" s="13" customFormat="1">
      <c r="A632" s="13"/>
      <c r="B632" s="235"/>
      <c r="C632" s="236"/>
      <c r="D632" s="237" t="s">
        <v>285</v>
      </c>
      <c r="E632" s="238" t="s">
        <v>1</v>
      </c>
      <c r="F632" s="239" t="s">
        <v>553</v>
      </c>
      <c r="G632" s="236"/>
      <c r="H632" s="240">
        <v>-2.8570000000000002</v>
      </c>
      <c r="I632" s="236"/>
      <c r="J632" s="236"/>
      <c r="K632" s="236"/>
      <c r="L632" s="241"/>
      <c r="M632" s="242"/>
      <c r="N632" s="243"/>
      <c r="O632" s="243"/>
      <c r="P632" s="243"/>
      <c r="Q632" s="243"/>
      <c r="R632" s="243"/>
      <c r="S632" s="243"/>
      <c r="T632" s="24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5" t="s">
        <v>285</v>
      </c>
      <c r="AU632" s="245" t="s">
        <v>83</v>
      </c>
      <c r="AV632" s="13" t="s">
        <v>83</v>
      </c>
      <c r="AW632" s="13" t="s">
        <v>30</v>
      </c>
      <c r="AX632" s="13" t="s">
        <v>74</v>
      </c>
      <c r="AY632" s="245" t="s">
        <v>278</v>
      </c>
    </row>
    <row r="633" s="13" customFormat="1">
      <c r="A633" s="13"/>
      <c r="B633" s="235"/>
      <c r="C633" s="236"/>
      <c r="D633" s="237" t="s">
        <v>285</v>
      </c>
      <c r="E633" s="238" t="s">
        <v>1</v>
      </c>
      <c r="F633" s="239" t="s">
        <v>571</v>
      </c>
      <c r="G633" s="236"/>
      <c r="H633" s="240">
        <v>-3.52</v>
      </c>
      <c r="I633" s="236"/>
      <c r="J633" s="236"/>
      <c r="K633" s="236"/>
      <c r="L633" s="241"/>
      <c r="M633" s="242"/>
      <c r="N633" s="243"/>
      <c r="O633" s="243"/>
      <c r="P633" s="243"/>
      <c r="Q633" s="243"/>
      <c r="R633" s="243"/>
      <c r="S633" s="243"/>
      <c r="T633" s="24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5" t="s">
        <v>285</v>
      </c>
      <c r="AU633" s="245" t="s">
        <v>83</v>
      </c>
      <c r="AV633" s="13" t="s">
        <v>83</v>
      </c>
      <c r="AW633" s="13" t="s">
        <v>30</v>
      </c>
      <c r="AX633" s="13" t="s">
        <v>74</v>
      </c>
      <c r="AY633" s="245" t="s">
        <v>278</v>
      </c>
    </row>
    <row r="634" s="13" customFormat="1">
      <c r="A634" s="13"/>
      <c r="B634" s="235"/>
      <c r="C634" s="236"/>
      <c r="D634" s="237" t="s">
        <v>285</v>
      </c>
      <c r="E634" s="238" t="s">
        <v>1</v>
      </c>
      <c r="F634" s="239" t="s">
        <v>552</v>
      </c>
      <c r="G634" s="236"/>
      <c r="H634" s="240">
        <v>-2.1669999999999998</v>
      </c>
      <c r="I634" s="236"/>
      <c r="J634" s="236"/>
      <c r="K634" s="236"/>
      <c r="L634" s="241"/>
      <c r="M634" s="242"/>
      <c r="N634" s="243"/>
      <c r="O634" s="243"/>
      <c r="P634" s="243"/>
      <c r="Q634" s="243"/>
      <c r="R634" s="243"/>
      <c r="S634" s="243"/>
      <c r="T634" s="24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5" t="s">
        <v>285</v>
      </c>
      <c r="AU634" s="245" t="s">
        <v>83</v>
      </c>
      <c r="AV634" s="13" t="s">
        <v>83</v>
      </c>
      <c r="AW634" s="13" t="s">
        <v>30</v>
      </c>
      <c r="AX634" s="13" t="s">
        <v>74</v>
      </c>
      <c r="AY634" s="245" t="s">
        <v>278</v>
      </c>
    </row>
    <row r="635" s="13" customFormat="1">
      <c r="A635" s="13"/>
      <c r="B635" s="235"/>
      <c r="C635" s="236"/>
      <c r="D635" s="237" t="s">
        <v>285</v>
      </c>
      <c r="E635" s="238" t="s">
        <v>1</v>
      </c>
      <c r="F635" s="239" t="s">
        <v>571</v>
      </c>
      <c r="G635" s="236"/>
      <c r="H635" s="240">
        <v>-3.52</v>
      </c>
      <c r="I635" s="236"/>
      <c r="J635" s="236"/>
      <c r="K635" s="236"/>
      <c r="L635" s="241"/>
      <c r="M635" s="242"/>
      <c r="N635" s="243"/>
      <c r="O635" s="243"/>
      <c r="P635" s="243"/>
      <c r="Q635" s="243"/>
      <c r="R635" s="243"/>
      <c r="S635" s="243"/>
      <c r="T635" s="24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5" t="s">
        <v>285</v>
      </c>
      <c r="AU635" s="245" t="s">
        <v>83</v>
      </c>
      <c r="AV635" s="13" t="s">
        <v>83</v>
      </c>
      <c r="AW635" s="13" t="s">
        <v>30</v>
      </c>
      <c r="AX635" s="13" t="s">
        <v>74</v>
      </c>
      <c r="AY635" s="245" t="s">
        <v>278</v>
      </c>
    </row>
    <row r="636" s="13" customFormat="1">
      <c r="A636" s="13"/>
      <c r="B636" s="235"/>
      <c r="C636" s="236"/>
      <c r="D636" s="237" t="s">
        <v>285</v>
      </c>
      <c r="E636" s="238" t="s">
        <v>1</v>
      </c>
      <c r="F636" s="239" t="s">
        <v>552</v>
      </c>
      <c r="G636" s="236"/>
      <c r="H636" s="240">
        <v>-2.1669999999999998</v>
      </c>
      <c r="I636" s="236"/>
      <c r="J636" s="236"/>
      <c r="K636" s="236"/>
      <c r="L636" s="241"/>
      <c r="M636" s="242"/>
      <c r="N636" s="243"/>
      <c r="O636" s="243"/>
      <c r="P636" s="243"/>
      <c r="Q636" s="243"/>
      <c r="R636" s="243"/>
      <c r="S636" s="243"/>
      <c r="T636" s="24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5" t="s">
        <v>285</v>
      </c>
      <c r="AU636" s="245" t="s">
        <v>83</v>
      </c>
      <c r="AV636" s="13" t="s">
        <v>83</v>
      </c>
      <c r="AW636" s="13" t="s">
        <v>30</v>
      </c>
      <c r="AX636" s="13" t="s">
        <v>74</v>
      </c>
      <c r="AY636" s="245" t="s">
        <v>278</v>
      </c>
    </row>
    <row r="637" s="13" customFormat="1">
      <c r="A637" s="13"/>
      <c r="B637" s="235"/>
      <c r="C637" s="236"/>
      <c r="D637" s="237" t="s">
        <v>285</v>
      </c>
      <c r="E637" s="238" t="s">
        <v>1</v>
      </c>
      <c r="F637" s="239" t="s">
        <v>554</v>
      </c>
      <c r="G637" s="236"/>
      <c r="H637" s="240">
        <v>-2.3100000000000001</v>
      </c>
      <c r="I637" s="236"/>
      <c r="J637" s="236"/>
      <c r="K637" s="236"/>
      <c r="L637" s="241"/>
      <c r="M637" s="242"/>
      <c r="N637" s="243"/>
      <c r="O637" s="243"/>
      <c r="P637" s="243"/>
      <c r="Q637" s="243"/>
      <c r="R637" s="243"/>
      <c r="S637" s="243"/>
      <c r="T637" s="24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5" t="s">
        <v>285</v>
      </c>
      <c r="AU637" s="245" t="s">
        <v>83</v>
      </c>
      <c r="AV637" s="13" t="s">
        <v>83</v>
      </c>
      <c r="AW637" s="13" t="s">
        <v>30</v>
      </c>
      <c r="AX637" s="13" t="s">
        <v>74</v>
      </c>
      <c r="AY637" s="245" t="s">
        <v>278</v>
      </c>
    </row>
    <row r="638" s="13" customFormat="1">
      <c r="A638" s="13"/>
      <c r="B638" s="235"/>
      <c r="C638" s="236"/>
      <c r="D638" s="237" t="s">
        <v>285</v>
      </c>
      <c r="E638" s="238" t="s">
        <v>1</v>
      </c>
      <c r="F638" s="239" t="s">
        <v>553</v>
      </c>
      <c r="G638" s="236"/>
      <c r="H638" s="240">
        <v>-2.8570000000000002</v>
      </c>
      <c r="I638" s="236"/>
      <c r="J638" s="236"/>
      <c r="K638" s="236"/>
      <c r="L638" s="241"/>
      <c r="M638" s="242"/>
      <c r="N638" s="243"/>
      <c r="O638" s="243"/>
      <c r="P638" s="243"/>
      <c r="Q638" s="243"/>
      <c r="R638" s="243"/>
      <c r="S638" s="243"/>
      <c r="T638" s="24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5" t="s">
        <v>285</v>
      </c>
      <c r="AU638" s="245" t="s">
        <v>83</v>
      </c>
      <c r="AV638" s="13" t="s">
        <v>83</v>
      </c>
      <c r="AW638" s="13" t="s">
        <v>30</v>
      </c>
      <c r="AX638" s="13" t="s">
        <v>74</v>
      </c>
      <c r="AY638" s="245" t="s">
        <v>278</v>
      </c>
    </row>
    <row r="639" s="13" customFormat="1">
      <c r="A639" s="13"/>
      <c r="B639" s="235"/>
      <c r="C639" s="236"/>
      <c r="D639" s="237" t="s">
        <v>285</v>
      </c>
      <c r="E639" s="238" t="s">
        <v>1</v>
      </c>
      <c r="F639" s="239" t="s">
        <v>554</v>
      </c>
      <c r="G639" s="236"/>
      <c r="H639" s="240">
        <v>-2.3100000000000001</v>
      </c>
      <c r="I639" s="236"/>
      <c r="J639" s="236"/>
      <c r="K639" s="236"/>
      <c r="L639" s="241"/>
      <c r="M639" s="242"/>
      <c r="N639" s="243"/>
      <c r="O639" s="243"/>
      <c r="P639" s="243"/>
      <c r="Q639" s="243"/>
      <c r="R639" s="243"/>
      <c r="S639" s="243"/>
      <c r="T639" s="24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5" t="s">
        <v>285</v>
      </c>
      <c r="AU639" s="245" t="s">
        <v>83</v>
      </c>
      <c r="AV639" s="13" t="s">
        <v>83</v>
      </c>
      <c r="AW639" s="13" t="s">
        <v>30</v>
      </c>
      <c r="AX639" s="13" t="s">
        <v>74</v>
      </c>
      <c r="AY639" s="245" t="s">
        <v>278</v>
      </c>
    </row>
    <row r="640" s="13" customFormat="1">
      <c r="A640" s="13"/>
      <c r="B640" s="235"/>
      <c r="C640" s="236"/>
      <c r="D640" s="237" t="s">
        <v>285</v>
      </c>
      <c r="E640" s="238" t="s">
        <v>1</v>
      </c>
      <c r="F640" s="239" t="s">
        <v>554</v>
      </c>
      <c r="G640" s="236"/>
      <c r="H640" s="240">
        <v>-2.3100000000000001</v>
      </c>
      <c r="I640" s="236"/>
      <c r="J640" s="236"/>
      <c r="K640" s="236"/>
      <c r="L640" s="241"/>
      <c r="M640" s="242"/>
      <c r="N640" s="243"/>
      <c r="O640" s="243"/>
      <c r="P640" s="243"/>
      <c r="Q640" s="243"/>
      <c r="R640" s="243"/>
      <c r="S640" s="243"/>
      <c r="T640" s="24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5" t="s">
        <v>285</v>
      </c>
      <c r="AU640" s="245" t="s">
        <v>83</v>
      </c>
      <c r="AV640" s="13" t="s">
        <v>83</v>
      </c>
      <c r="AW640" s="13" t="s">
        <v>30</v>
      </c>
      <c r="AX640" s="13" t="s">
        <v>74</v>
      </c>
      <c r="AY640" s="245" t="s">
        <v>278</v>
      </c>
    </row>
    <row r="641" s="13" customFormat="1">
      <c r="A641" s="13"/>
      <c r="B641" s="235"/>
      <c r="C641" s="236"/>
      <c r="D641" s="237" t="s">
        <v>285</v>
      </c>
      <c r="E641" s="238" t="s">
        <v>1</v>
      </c>
      <c r="F641" s="239" t="s">
        <v>552</v>
      </c>
      <c r="G641" s="236"/>
      <c r="H641" s="240">
        <v>-2.1669999999999998</v>
      </c>
      <c r="I641" s="236"/>
      <c r="J641" s="236"/>
      <c r="K641" s="236"/>
      <c r="L641" s="241"/>
      <c r="M641" s="242"/>
      <c r="N641" s="243"/>
      <c r="O641" s="243"/>
      <c r="P641" s="243"/>
      <c r="Q641" s="243"/>
      <c r="R641" s="243"/>
      <c r="S641" s="243"/>
      <c r="T641" s="24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5" t="s">
        <v>285</v>
      </c>
      <c r="AU641" s="245" t="s">
        <v>83</v>
      </c>
      <c r="AV641" s="13" t="s">
        <v>83</v>
      </c>
      <c r="AW641" s="13" t="s">
        <v>30</v>
      </c>
      <c r="AX641" s="13" t="s">
        <v>74</v>
      </c>
      <c r="AY641" s="245" t="s">
        <v>278</v>
      </c>
    </row>
    <row r="642" s="13" customFormat="1">
      <c r="A642" s="13"/>
      <c r="B642" s="235"/>
      <c r="C642" s="236"/>
      <c r="D642" s="237" t="s">
        <v>285</v>
      </c>
      <c r="E642" s="238" t="s">
        <v>1</v>
      </c>
      <c r="F642" s="239" t="s">
        <v>553</v>
      </c>
      <c r="G642" s="236"/>
      <c r="H642" s="240">
        <v>-2.8570000000000002</v>
      </c>
      <c r="I642" s="236"/>
      <c r="J642" s="236"/>
      <c r="K642" s="236"/>
      <c r="L642" s="241"/>
      <c r="M642" s="242"/>
      <c r="N642" s="243"/>
      <c r="O642" s="243"/>
      <c r="P642" s="243"/>
      <c r="Q642" s="243"/>
      <c r="R642" s="243"/>
      <c r="S642" s="243"/>
      <c r="T642" s="24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5" t="s">
        <v>285</v>
      </c>
      <c r="AU642" s="245" t="s">
        <v>83</v>
      </c>
      <c r="AV642" s="13" t="s">
        <v>83</v>
      </c>
      <c r="AW642" s="13" t="s">
        <v>30</v>
      </c>
      <c r="AX642" s="13" t="s">
        <v>74</v>
      </c>
      <c r="AY642" s="245" t="s">
        <v>278</v>
      </c>
    </row>
    <row r="643" s="13" customFormat="1">
      <c r="A643" s="13"/>
      <c r="B643" s="235"/>
      <c r="C643" s="236"/>
      <c r="D643" s="237" t="s">
        <v>285</v>
      </c>
      <c r="E643" s="238" t="s">
        <v>1</v>
      </c>
      <c r="F643" s="239" t="s">
        <v>548</v>
      </c>
      <c r="G643" s="236"/>
      <c r="H643" s="240">
        <v>-1.7729999999999999</v>
      </c>
      <c r="I643" s="236"/>
      <c r="J643" s="236"/>
      <c r="K643" s="236"/>
      <c r="L643" s="241"/>
      <c r="M643" s="242"/>
      <c r="N643" s="243"/>
      <c r="O643" s="243"/>
      <c r="P643" s="243"/>
      <c r="Q643" s="243"/>
      <c r="R643" s="243"/>
      <c r="S643" s="243"/>
      <c r="T643" s="24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5" t="s">
        <v>285</v>
      </c>
      <c r="AU643" s="245" t="s">
        <v>83</v>
      </c>
      <c r="AV643" s="13" t="s">
        <v>83</v>
      </c>
      <c r="AW643" s="13" t="s">
        <v>30</v>
      </c>
      <c r="AX643" s="13" t="s">
        <v>74</v>
      </c>
      <c r="AY643" s="245" t="s">
        <v>278</v>
      </c>
    </row>
    <row r="644" s="13" customFormat="1">
      <c r="A644" s="13"/>
      <c r="B644" s="235"/>
      <c r="C644" s="236"/>
      <c r="D644" s="237" t="s">
        <v>285</v>
      </c>
      <c r="E644" s="238" t="s">
        <v>1</v>
      </c>
      <c r="F644" s="239" t="s">
        <v>554</v>
      </c>
      <c r="G644" s="236"/>
      <c r="H644" s="240">
        <v>-2.3100000000000001</v>
      </c>
      <c r="I644" s="236"/>
      <c r="J644" s="236"/>
      <c r="K644" s="236"/>
      <c r="L644" s="241"/>
      <c r="M644" s="242"/>
      <c r="N644" s="243"/>
      <c r="O644" s="243"/>
      <c r="P644" s="243"/>
      <c r="Q644" s="243"/>
      <c r="R644" s="243"/>
      <c r="S644" s="243"/>
      <c r="T644" s="24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5" t="s">
        <v>285</v>
      </c>
      <c r="AU644" s="245" t="s">
        <v>83</v>
      </c>
      <c r="AV644" s="13" t="s">
        <v>83</v>
      </c>
      <c r="AW644" s="13" t="s">
        <v>30</v>
      </c>
      <c r="AX644" s="13" t="s">
        <v>74</v>
      </c>
      <c r="AY644" s="245" t="s">
        <v>278</v>
      </c>
    </row>
    <row r="645" s="13" customFormat="1">
      <c r="A645" s="13"/>
      <c r="B645" s="235"/>
      <c r="C645" s="236"/>
      <c r="D645" s="237" t="s">
        <v>285</v>
      </c>
      <c r="E645" s="238" t="s">
        <v>1</v>
      </c>
      <c r="F645" s="239" t="s">
        <v>557</v>
      </c>
      <c r="G645" s="236"/>
      <c r="H645" s="240">
        <v>-1.6799999999999999</v>
      </c>
      <c r="I645" s="236"/>
      <c r="J645" s="236"/>
      <c r="K645" s="236"/>
      <c r="L645" s="241"/>
      <c r="M645" s="242"/>
      <c r="N645" s="243"/>
      <c r="O645" s="243"/>
      <c r="P645" s="243"/>
      <c r="Q645" s="243"/>
      <c r="R645" s="243"/>
      <c r="S645" s="243"/>
      <c r="T645" s="24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5" t="s">
        <v>285</v>
      </c>
      <c r="AU645" s="245" t="s">
        <v>83</v>
      </c>
      <c r="AV645" s="13" t="s">
        <v>83</v>
      </c>
      <c r="AW645" s="13" t="s">
        <v>30</v>
      </c>
      <c r="AX645" s="13" t="s">
        <v>74</v>
      </c>
      <c r="AY645" s="245" t="s">
        <v>278</v>
      </c>
    </row>
    <row r="646" s="13" customFormat="1">
      <c r="A646" s="13"/>
      <c r="B646" s="235"/>
      <c r="C646" s="236"/>
      <c r="D646" s="237" t="s">
        <v>285</v>
      </c>
      <c r="E646" s="238" t="s">
        <v>1</v>
      </c>
      <c r="F646" s="239" t="s">
        <v>588</v>
      </c>
      <c r="G646" s="236"/>
      <c r="H646" s="240">
        <v>-6.5999999999999996</v>
      </c>
      <c r="I646" s="236"/>
      <c r="J646" s="236"/>
      <c r="K646" s="236"/>
      <c r="L646" s="241"/>
      <c r="M646" s="242"/>
      <c r="N646" s="243"/>
      <c r="O646" s="243"/>
      <c r="P646" s="243"/>
      <c r="Q646" s="243"/>
      <c r="R646" s="243"/>
      <c r="S646" s="243"/>
      <c r="T646" s="24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5" t="s">
        <v>285</v>
      </c>
      <c r="AU646" s="245" t="s">
        <v>83</v>
      </c>
      <c r="AV646" s="13" t="s">
        <v>83</v>
      </c>
      <c r="AW646" s="13" t="s">
        <v>30</v>
      </c>
      <c r="AX646" s="13" t="s">
        <v>74</v>
      </c>
      <c r="AY646" s="245" t="s">
        <v>278</v>
      </c>
    </row>
    <row r="647" s="13" customFormat="1">
      <c r="A647" s="13"/>
      <c r="B647" s="235"/>
      <c r="C647" s="236"/>
      <c r="D647" s="237" t="s">
        <v>285</v>
      </c>
      <c r="E647" s="238" t="s">
        <v>1</v>
      </c>
      <c r="F647" s="239" t="s">
        <v>554</v>
      </c>
      <c r="G647" s="236"/>
      <c r="H647" s="240">
        <v>-2.3100000000000001</v>
      </c>
      <c r="I647" s="236"/>
      <c r="J647" s="236"/>
      <c r="K647" s="236"/>
      <c r="L647" s="241"/>
      <c r="M647" s="242"/>
      <c r="N647" s="243"/>
      <c r="O647" s="243"/>
      <c r="P647" s="243"/>
      <c r="Q647" s="243"/>
      <c r="R647" s="243"/>
      <c r="S647" s="243"/>
      <c r="T647" s="24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5" t="s">
        <v>285</v>
      </c>
      <c r="AU647" s="245" t="s">
        <v>83</v>
      </c>
      <c r="AV647" s="13" t="s">
        <v>83</v>
      </c>
      <c r="AW647" s="13" t="s">
        <v>30</v>
      </c>
      <c r="AX647" s="13" t="s">
        <v>74</v>
      </c>
      <c r="AY647" s="245" t="s">
        <v>278</v>
      </c>
    </row>
    <row r="648" s="13" customFormat="1">
      <c r="A648" s="13"/>
      <c r="B648" s="235"/>
      <c r="C648" s="236"/>
      <c r="D648" s="237" t="s">
        <v>285</v>
      </c>
      <c r="E648" s="238" t="s">
        <v>1</v>
      </c>
      <c r="F648" s="239" t="s">
        <v>554</v>
      </c>
      <c r="G648" s="236"/>
      <c r="H648" s="240">
        <v>-2.3100000000000001</v>
      </c>
      <c r="I648" s="236"/>
      <c r="J648" s="236"/>
      <c r="K648" s="236"/>
      <c r="L648" s="241"/>
      <c r="M648" s="242"/>
      <c r="N648" s="243"/>
      <c r="O648" s="243"/>
      <c r="P648" s="243"/>
      <c r="Q648" s="243"/>
      <c r="R648" s="243"/>
      <c r="S648" s="243"/>
      <c r="T648" s="24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5" t="s">
        <v>285</v>
      </c>
      <c r="AU648" s="245" t="s">
        <v>83</v>
      </c>
      <c r="AV648" s="13" t="s">
        <v>83</v>
      </c>
      <c r="AW648" s="13" t="s">
        <v>30</v>
      </c>
      <c r="AX648" s="13" t="s">
        <v>74</v>
      </c>
      <c r="AY648" s="245" t="s">
        <v>278</v>
      </c>
    </row>
    <row r="649" s="13" customFormat="1">
      <c r="A649" s="13"/>
      <c r="B649" s="235"/>
      <c r="C649" s="236"/>
      <c r="D649" s="237" t="s">
        <v>285</v>
      </c>
      <c r="E649" s="238" t="s">
        <v>1</v>
      </c>
      <c r="F649" s="239" t="s">
        <v>554</v>
      </c>
      <c r="G649" s="236"/>
      <c r="H649" s="240">
        <v>-2.3100000000000001</v>
      </c>
      <c r="I649" s="236"/>
      <c r="J649" s="236"/>
      <c r="K649" s="236"/>
      <c r="L649" s="241"/>
      <c r="M649" s="242"/>
      <c r="N649" s="243"/>
      <c r="O649" s="243"/>
      <c r="P649" s="243"/>
      <c r="Q649" s="243"/>
      <c r="R649" s="243"/>
      <c r="S649" s="243"/>
      <c r="T649" s="24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5" t="s">
        <v>285</v>
      </c>
      <c r="AU649" s="245" t="s">
        <v>83</v>
      </c>
      <c r="AV649" s="13" t="s">
        <v>83</v>
      </c>
      <c r="AW649" s="13" t="s">
        <v>30</v>
      </c>
      <c r="AX649" s="13" t="s">
        <v>74</v>
      </c>
      <c r="AY649" s="245" t="s">
        <v>278</v>
      </c>
    </row>
    <row r="650" s="13" customFormat="1">
      <c r="A650" s="13"/>
      <c r="B650" s="235"/>
      <c r="C650" s="236"/>
      <c r="D650" s="237" t="s">
        <v>285</v>
      </c>
      <c r="E650" s="238" t="s">
        <v>1</v>
      </c>
      <c r="F650" s="239" t="s">
        <v>571</v>
      </c>
      <c r="G650" s="236"/>
      <c r="H650" s="240">
        <v>-3.52</v>
      </c>
      <c r="I650" s="236"/>
      <c r="J650" s="236"/>
      <c r="K650" s="236"/>
      <c r="L650" s="241"/>
      <c r="M650" s="242"/>
      <c r="N650" s="243"/>
      <c r="O650" s="243"/>
      <c r="P650" s="243"/>
      <c r="Q650" s="243"/>
      <c r="R650" s="243"/>
      <c r="S650" s="243"/>
      <c r="T650" s="24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5" t="s">
        <v>285</v>
      </c>
      <c r="AU650" s="245" t="s">
        <v>83</v>
      </c>
      <c r="AV650" s="13" t="s">
        <v>83</v>
      </c>
      <c r="AW650" s="13" t="s">
        <v>30</v>
      </c>
      <c r="AX650" s="13" t="s">
        <v>74</v>
      </c>
      <c r="AY650" s="245" t="s">
        <v>278</v>
      </c>
    </row>
    <row r="651" s="13" customFormat="1">
      <c r="A651" s="13"/>
      <c r="B651" s="235"/>
      <c r="C651" s="236"/>
      <c r="D651" s="237" t="s">
        <v>285</v>
      </c>
      <c r="E651" s="238" t="s">
        <v>1</v>
      </c>
      <c r="F651" s="239" t="s">
        <v>571</v>
      </c>
      <c r="G651" s="236"/>
      <c r="H651" s="240">
        <v>-3.52</v>
      </c>
      <c r="I651" s="236"/>
      <c r="J651" s="236"/>
      <c r="K651" s="236"/>
      <c r="L651" s="241"/>
      <c r="M651" s="242"/>
      <c r="N651" s="243"/>
      <c r="O651" s="243"/>
      <c r="P651" s="243"/>
      <c r="Q651" s="243"/>
      <c r="R651" s="243"/>
      <c r="S651" s="243"/>
      <c r="T651" s="24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5" t="s">
        <v>285</v>
      </c>
      <c r="AU651" s="245" t="s">
        <v>83</v>
      </c>
      <c r="AV651" s="13" t="s">
        <v>83</v>
      </c>
      <c r="AW651" s="13" t="s">
        <v>30</v>
      </c>
      <c r="AX651" s="13" t="s">
        <v>74</v>
      </c>
      <c r="AY651" s="245" t="s">
        <v>278</v>
      </c>
    </row>
    <row r="652" s="13" customFormat="1">
      <c r="A652" s="13"/>
      <c r="B652" s="235"/>
      <c r="C652" s="236"/>
      <c r="D652" s="237" t="s">
        <v>285</v>
      </c>
      <c r="E652" s="238" t="s">
        <v>1</v>
      </c>
      <c r="F652" s="239" t="s">
        <v>554</v>
      </c>
      <c r="G652" s="236"/>
      <c r="H652" s="240">
        <v>-2.3100000000000001</v>
      </c>
      <c r="I652" s="236"/>
      <c r="J652" s="236"/>
      <c r="K652" s="236"/>
      <c r="L652" s="241"/>
      <c r="M652" s="242"/>
      <c r="N652" s="243"/>
      <c r="O652" s="243"/>
      <c r="P652" s="243"/>
      <c r="Q652" s="243"/>
      <c r="R652" s="243"/>
      <c r="S652" s="243"/>
      <c r="T652" s="24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5" t="s">
        <v>285</v>
      </c>
      <c r="AU652" s="245" t="s">
        <v>83</v>
      </c>
      <c r="AV652" s="13" t="s">
        <v>83</v>
      </c>
      <c r="AW652" s="13" t="s">
        <v>30</v>
      </c>
      <c r="AX652" s="13" t="s">
        <v>74</v>
      </c>
      <c r="AY652" s="245" t="s">
        <v>278</v>
      </c>
    </row>
    <row r="653" s="13" customFormat="1">
      <c r="A653" s="13"/>
      <c r="B653" s="235"/>
      <c r="C653" s="236"/>
      <c r="D653" s="237" t="s">
        <v>285</v>
      </c>
      <c r="E653" s="238" t="s">
        <v>1</v>
      </c>
      <c r="F653" s="239" t="s">
        <v>554</v>
      </c>
      <c r="G653" s="236"/>
      <c r="H653" s="240">
        <v>-2.3100000000000001</v>
      </c>
      <c r="I653" s="236"/>
      <c r="J653" s="236"/>
      <c r="K653" s="236"/>
      <c r="L653" s="241"/>
      <c r="M653" s="242"/>
      <c r="N653" s="243"/>
      <c r="O653" s="243"/>
      <c r="P653" s="243"/>
      <c r="Q653" s="243"/>
      <c r="R653" s="243"/>
      <c r="S653" s="243"/>
      <c r="T653" s="24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5" t="s">
        <v>285</v>
      </c>
      <c r="AU653" s="245" t="s">
        <v>83</v>
      </c>
      <c r="AV653" s="13" t="s">
        <v>83</v>
      </c>
      <c r="AW653" s="13" t="s">
        <v>30</v>
      </c>
      <c r="AX653" s="13" t="s">
        <v>74</v>
      </c>
      <c r="AY653" s="245" t="s">
        <v>278</v>
      </c>
    </row>
    <row r="654" s="13" customFormat="1">
      <c r="A654" s="13"/>
      <c r="B654" s="235"/>
      <c r="C654" s="236"/>
      <c r="D654" s="237" t="s">
        <v>285</v>
      </c>
      <c r="E654" s="238" t="s">
        <v>1</v>
      </c>
      <c r="F654" s="239" t="s">
        <v>571</v>
      </c>
      <c r="G654" s="236"/>
      <c r="H654" s="240">
        <v>-3.52</v>
      </c>
      <c r="I654" s="236"/>
      <c r="J654" s="236"/>
      <c r="K654" s="236"/>
      <c r="L654" s="241"/>
      <c r="M654" s="242"/>
      <c r="N654" s="243"/>
      <c r="O654" s="243"/>
      <c r="P654" s="243"/>
      <c r="Q654" s="243"/>
      <c r="R654" s="243"/>
      <c r="S654" s="243"/>
      <c r="T654" s="24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5" t="s">
        <v>285</v>
      </c>
      <c r="AU654" s="245" t="s">
        <v>83</v>
      </c>
      <c r="AV654" s="13" t="s">
        <v>83</v>
      </c>
      <c r="AW654" s="13" t="s">
        <v>30</v>
      </c>
      <c r="AX654" s="13" t="s">
        <v>74</v>
      </c>
      <c r="AY654" s="245" t="s">
        <v>278</v>
      </c>
    </row>
    <row r="655" s="13" customFormat="1">
      <c r="A655" s="13"/>
      <c r="B655" s="235"/>
      <c r="C655" s="236"/>
      <c r="D655" s="237" t="s">
        <v>285</v>
      </c>
      <c r="E655" s="238" t="s">
        <v>1</v>
      </c>
      <c r="F655" s="239" t="s">
        <v>554</v>
      </c>
      <c r="G655" s="236"/>
      <c r="H655" s="240">
        <v>-2.3100000000000001</v>
      </c>
      <c r="I655" s="236"/>
      <c r="J655" s="236"/>
      <c r="K655" s="236"/>
      <c r="L655" s="241"/>
      <c r="M655" s="242"/>
      <c r="N655" s="243"/>
      <c r="O655" s="243"/>
      <c r="P655" s="243"/>
      <c r="Q655" s="243"/>
      <c r="R655" s="243"/>
      <c r="S655" s="243"/>
      <c r="T655" s="24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5" t="s">
        <v>285</v>
      </c>
      <c r="AU655" s="245" t="s">
        <v>83</v>
      </c>
      <c r="AV655" s="13" t="s">
        <v>83</v>
      </c>
      <c r="AW655" s="13" t="s">
        <v>30</v>
      </c>
      <c r="AX655" s="13" t="s">
        <v>74</v>
      </c>
      <c r="AY655" s="245" t="s">
        <v>278</v>
      </c>
    </row>
    <row r="656" s="13" customFormat="1">
      <c r="A656" s="13"/>
      <c r="B656" s="235"/>
      <c r="C656" s="236"/>
      <c r="D656" s="237" t="s">
        <v>285</v>
      </c>
      <c r="E656" s="238" t="s">
        <v>1</v>
      </c>
      <c r="F656" s="239" t="s">
        <v>553</v>
      </c>
      <c r="G656" s="236"/>
      <c r="H656" s="240">
        <v>-2.8570000000000002</v>
      </c>
      <c r="I656" s="236"/>
      <c r="J656" s="236"/>
      <c r="K656" s="236"/>
      <c r="L656" s="241"/>
      <c r="M656" s="242"/>
      <c r="N656" s="243"/>
      <c r="O656" s="243"/>
      <c r="P656" s="243"/>
      <c r="Q656" s="243"/>
      <c r="R656" s="243"/>
      <c r="S656" s="243"/>
      <c r="T656" s="24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5" t="s">
        <v>285</v>
      </c>
      <c r="AU656" s="245" t="s">
        <v>83</v>
      </c>
      <c r="AV656" s="13" t="s">
        <v>83</v>
      </c>
      <c r="AW656" s="13" t="s">
        <v>30</v>
      </c>
      <c r="AX656" s="13" t="s">
        <v>74</v>
      </c>
      <c r="AY656" s="245" t="s">
        <v>278</v>
      </c>
    </row>
    <row r="657" s="13" customFormat="1">
      <c r="A657" s="13"/>
      <c r="B657" s="235"/>
      <c r="C657" s="236"/>
      <c r="D657" s="237" t="s">
        <v>285</v>
      </c>
      <c r="E657" s="238" t="s">
        <v>1</v>
      </c>
      <c r="F657" s="239" t="s">
        <v>552</v>
      </c>
      <c r="G657" s="236"/>
      <c r="H657" s="240">
        <v>-2.1669999999999998</v>
      </c>
      <c r="I657" s="236"/>
      <c r="J657" s="236"/>
      <c r="K657" s="236"/>
      <c r="L657" s="241"/>
      <c r="M657" s="242"/>
      <c r="N657" s="243"/>
      <c r="O657" s="243"/>
      <c r="P657" s="243"/>
      <c r="Q657" s="243"/>
      <c r="R657" s="243"/>
      <c r="S657" s="243"/>
      <c r="T657" s="24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5" t="s">
        <v>285</v>
      </c>
      <c r="AU657" s="245" t="s">
        <v>83</v>
      </c>
      <c r="AV657" s="13" t="s">
        <v>83</v>
      </c>
      <c r="AW657" s="13" t="s">
        <v>30</v>
      </c>
      <c r="AX657" s="13" t="s">
        <v>74</v>
      </c>
      <c r="AY657" s="245" t="s">
        <v>278</v>
      </c>
    </row>
    <row r="658" s="13" customFormat="1">
      <c r="A658" s="13"/>
      <c r="B658" s="235"/>
      <c r="C658" s="236"/>
      <c r="D658" s="237" t="s">
        <v>285</v>
      </c>
      <c r="E658" s="238" t="s">
        <v>1</v>
      </c>
      <c r="F658" s="239" t="s">
        <v>552</v>
      </c>
      <c r="G658" s="236"/>
      <c r="H658" s="240">
        <v>-2.1669999999999998</v>
      </c>
      <c r="I658" s="236"/>
      <c r="J658" s="236"/>
      <c r="K658" s="236"/>
      <c r="L658" s="241"/>
      <c r="M658" s="242"/>
      <c r="N658" s="243"/>
      <c r="O658" s="243"/>
      <c r="P658" s="243"/>
      <c r="Q658" s="243"/>
      <c r="R658" s="243"/>
      <c r="S658" s="243"/>
      <c r="T658" s="24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5" t="s">
        <v>285</v>
      </c>
      <c r="AU658" s="245" t="s">
        <v>83</v>
      </c>
      <c r="AV658" s="13" t="s">
        <v>83</v>
      </c>
      <c r="AW658" s="13" t="s">
        <v>30</v>
      </c>
      <c r="AX658" s="13" t="s">
        <v>74</v>
      </c>
      <c r="AY658" s="245" t="s">
        <v>278</v>
      </c>
    </row>
    <row r="659" s="13" customFormat="1">
      <c r="A659" s="13"/>
      <c r="B659" s="235"/>
      <c r="C659" s="236"/>
      <c r="D659" s="237" t="s">
        <v>285</v>
      </c>
      <c r="E659" s="238" t="s">
        <v>1</v>
      </c>
      <c r="F659" s="239" t="s">
        <v>554</v>
      </c>
      <c r="G659" s="236"/>
      <c r="H659" s="240">
        <v>-2.3100000000000001</v>
      </c>
      <c r="I659" s="236"/>
      <c r="J659" s="236"/>
      <c r="K659" s="236"/>
      <c r="L659" s="241"/>
      <c r="M659" s="242"/>
      <c r="N659" s="243"/>
      <c r="O659" s="243"/>
      <c r="P659" s="243"/>
      <c r="Q659" s="243"/>
      <c r="R659" s="243"/>
      <c r="S659" s="243"/>
      <c r="T659" s="24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5" t="s">
        <v>285</v>
      </c>
      <c r="AU659" s="245" t="s">
        <v>83</v>
      </c>
      <c r="AV659" s="13" t="s">
        <v>83</v>
      </c>
      <c r="AW659" s="13" t="s">
        <v>30</v>
      </c>
      <c r="AX659" s="13" t="s">
        <v>74</v>
      </c>
      <c r="AY659" s="245" t="s">
        <v>278</v>
      </c>
    </row>
    <row r="660" s="13" customFormat="1">
      <c r="A660" s="13"/>
      <c r="B660" s="235"/>
      <c r="C660" s="236"/>
      <c r="D660" s="237" t="s">
        <v>285</v>
      </c>
      <c r="E660" s="238" t="s">
        <v>1</v>
      </c>
      <c r="F660" s="239" t="s">
        <v>553</v>
      </c>
      <c r="G660" s="236"/>
      <c r="H660" s="240">
        <v>-2.8570000000000002</v>
      </c>
      <c r="I660" s="236"/>
      <c r="J660" s="236"/>
      <c r="K660" s="236"/>
      <c r="L660" s="241"/>
      <c r="M660" s="242"/>
      <c r="N660" s="243"/>
      <c r="O660" s="243"/>
      <c r="P660" s="243"/>
      <c r="Q660" s="243"/>
      <c r="R660" s="243"/>
      <c r="S660" s="243"/>
      <c r="T660" s="24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5" t="s">
        <v>285</v>
      </c>
      <c r="AU660" s="245" t="s">
        <v>83</v>
      </c>
      <c r="AV660" s="13" t="s">
        <v>83</v>
      </c>
      <c r="AW660" s="13" t="s">
        <v>30</v>
      </c>
      <c r="AX660" s="13" t="s">
        <v>74</v>
      </c>
      <c r="AY660" s="245" t="s">
        <v>278</v>
      </c>
    </row>
    <row r="661" s="13" customFormat="1">
      <c r="A661" s="13"/>
      <c r="B661" s="235"/>
      <c r="C661" s="236"/>
      <c r="D661" s="237" t="s">
        <v>285</v>
      </c>
      <c r="E661" s="238" t="s">
        <v>1</v>
      </c>
      <c r="F661" s="239" t="s">
        <v>578</v>
      </c>
      <c r="G661" s="236"/>
      <c r="H661" s="240">
        <v>-2.625</v>
      </c>
      <c r="I661" s="236"/>
      <c r="J661" s="236"/>
      <c r="K661" s="236"/>
      <c r="L661" s="241"/>
      <c r="M661" s="242"/>
      <c r="N661" s="243"/>
      <c r="O661" s="243"/>
      <c r="P661" s="243"/>
      <c r="Q661" s="243"/>
      <c r="R661" s="243"/>
      <c r="S661" s="243"/>
      <c r="T661" s="24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5" t="s">
        <v>285</v>
      </c>
      <c r="AU661" s="245" t="s">
        <v>83</v>
      </c>
      <c r="AV661" s="13" t="s">
        <v>83</v>
      </c>
      <c r="AW661" s="13" t="s">
        <v>30</v>
      </c>
      <c r="AX661" s="13" t="s">
        <v>74</v>
      </c>
      <c r="AY661" s="245" t="s">
        <v>278</v>
      </c>
    </row>
    <row r="662" s="13" customFormat="1">
      <c r="A662" s="13"/>
      <c r="B662" s="235"/>
      <c r="C662" s="236"/>
      <c r="D662" s="237" t="s">
        <v>285</v>
      </c>
      <c r="E662" s="238" t="s">
        <v>1</v>
      </c>
      <c r="F662" s="239" t="s">
        <v>558</v>
      </c>
      <c r="G662" s="236"/>
      <c r="H662" s="240">
        <v>-3.7799999999999998</v>
      </c>
      <c r="I662" s="236"/>
      <c r="J662" s="236"/>
      <c r="K662" s="236"/>
      <c r="L662" s="241"/>
      <c r="M662" s="242"/>
      <c r="N662" s="243"/>
      <c r="O662" s="243"/>
      <c r="P662" s="243"/>
      <c r="Q662" s="243"/>
      <c r="R662" s="243"/>
      <c r="S662" s="243"/>
      <c r="T662" s="24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5" t="s">
        <v>285</v>
      </c>
      <c r="AU662" s="245" t="s">
        <v>83</v>
      </c>
      <c r="AV662" s="13" t="s">
        <v>83</v>
      </c>
      <c r="AW662" s="13" t="s">
        <v>30</v>
      </c>
      <c r="AX662" s="13" t="s">
        <v>74</v>
      </c>
      <c r="AY662" s="245" t="s">
        <v>278</v>
      </c>
    </row>
    <row r="663" s="13" customFormat="1">
      <c r="A663" s="13"/>
      <c r="B663" s="235"/>
      <c r="C663" s="236"/>
      <c r="D663" s="237" t="s">
        <v>285</v>
      </c>
      <c r="E663" s="238" t="s">
        <v>1</v>
      </c>
      <c r="F663" s="239" t="s">
        <v>587</v>
      </c>
      <c r="G663" s="236"/>
      <c r="H663" s="240">
        <v>-13.5</v>
      </c>
      <c r="I663" s="236"/>
      <c r="J663" s="236"/>
      <c r="K663" s="236"/>
      <c r="L663" s="241"/>
      <c r="M663" s="242"/>
      <c r="N663" s="243"/>
      <c r="O663" s="243"/>
      <c r="P663" s="243"/>
      <c r="Q663" s="243"/>
      <c r="R663" s="243"/>
      <c r="S663" s="243"/>
      <c r="T663" s="24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5" t="s">
        <v>285</v>
      </c>
      <c r="AU663" s="245" t="s">
        <v>83</v>
      </c>
      <c r="AV663" s="13" t="s">
        <v>83</v>
      </c>
      <c r="AW663" s="13" t="s">
        <v>30</v>
      </c>
      <c r="AX663" s="13" t="s">
        <v>74</v>
      </c>
      <c r="AY663" s="245" t="s">
        <v>278</v>
      </c>
    </row>
    <row r="664" s="13" customFormat="1">
      <c r="A664" s="13"/>
      <c r="B664" s="235"/>
      <c r="C664" s="236"/>
      <c r="D664" s="237" t="s">
        <v>285</v>
      </c>
      <c r="E664" s="238" t="s">
        <v>1</v>
      </c>
      <c r="F664" s="239" t="s">
        <v>586</v>
      </c>
      <c r="G664" s="236"/>
      <c r="H664" s="240">
        <v>-2.7749999999999999</v>
      </c>
      <c r="I664" s="236"/>
      <c r="J664" s="236"/>
      <c r="K664" s="236"/>
      <c r="L664" s="241"/>
      <c r="M664" s="242"/>
      <c r="N664" s="243"/>
      <c r="O664" s="243"/>
      <c r="P664" s="243"/>
      <c r="Q664" s="243"/>
      <c r="R664" s="243"/>
      <c r="S664" s="243"/>
      <c r="T664" s="24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5" t="s">
        <v>285</v>
      </c>
      <c r="AU664" s="245" t="s">
        <v>83</v>
      </c>
      <c r="AV664" s="13" t="s">
        <v>83</v>
      </c>
      <c r="AW664" s="13" t="s">
        <v>30</v>
      </c>
      <c r="AX664" s="13" t="s">
        <v>74</v>
      </c>
      <c r="AY664" s="245" t="s">
        <v>278</v>
      </c>
    </row>
    <row r="665" s="13" customFormat="1">
      <c r="A665" s="13"/>
      <c r="B665" s="235"/>
      <c r="C665" s="236"/>
      <c r="D665" s="237" t="s">
        <v>285</v>
      </c>
      <c r="E665" s="238" t="s">
        <v>1</v>
      </c>
      <c r="F665" s="239" t="s">
        <v>552</v>
      </c>
      <c r="G665" s="236"/>
      <c r="H665" s="240">
        <v>-2.1669999999999998</v>
      </c>
      <c r="I665" s="236"/>
      <c r="J665" s="236"/>
      <c r="K665" s="236"/>
      <c r="L665" s="241"/>
      <c r="M665" s="242"/>
      <c r="N665" s="243"/>
      <c r="O665" s="243"/>
      <c r="P665" s="243"/>
      <c r="Q665" s="243"/>
      <c r="R665" s="243"/>
      <c r="S665" s="243"/>
      <c r="T665" s="24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5" t="s">
        <v>285</v>
      </c>
      <c r="AU665" s="245" t="s">
        <v>83</v>
      </c>
      <c r="AV665" s="13" t="s">
        <v>83</v>
      </c>
      <c r="AW665" s="13" t="s">
        <v>30</v>
      </c>
      <c r="AX665" s="13" t="s">
        <v>74</v>
      </c>
      <c r="AY665" s="245" t="s">
        <v>278</v>
      </c>
    </row>
    <row r="666" s="13" customFormat="1">
      <c r="A666" s="13"/>
      <c r="B666" s="235"/>
      <c r="C666" s="236"/>
      <c r="D666" s="237" t="s">
        <v>285</v>
      </c>
      <c r="E666" s="238" t="s">
        <v>1</v>
      </c>
      <c r="F666" s="239" t="s">
        <v>552</v>
      </c>
      <c r="G666" s="236"/>
      <c r="H666" s="240">
        <v>-2.1669999999999998</v>
      </c>
      <c r="I666" s="236"/>
      <c r="J666" s="236"/>
      <c r="K666" s="236"/>
      <c r="L666" s="241"/>
      <c r="M666" s="242"/>
      <c r="N666" s="243"/>
      <c r="O666" s="243"/>
      <c r="P666" s="243"/>
      <c r="Q666" s="243"/>
      <c r="R666" s="243"/>
      <c r="S666" s="243"/>
      <c r="T666" s="24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5" t="s">
        <v>285</v>
      </c>
      <c r="AU666" s="245" t="s">
        <v>83</v>
      </c>
      <c r="AV666" s="13" t="s">
        <v>83</v>
      </c>
      <c r="AW666" s="13" t="s">
        <v>30</v>
      </c>
      <c r="AX666" s="13" t="s">
        <v>74</v>
      </c>
      <c r="AY666" s="245" t="s">
        <v>278</v>
      </c>
    </row>
    <row r="667" s="13" customFormat="1">
      <c r="A667" s="13"/>
      <c r="B667" s="235"/>
      <c r="C667" s="236"/>
      <c r="D667" s="237" t="s">
        <v>285</v>
      </c>
      <c r="E667" s="238" t="s">
        <v>1</v>
      </c>
      <c r="F667" s="239" t="s">
        <v>552</v>
      </c>
      <c r="G667" s="236"/>
      <c r="H667" s="240">
        <v>-2.1669999999999998</v>
      </c>
      <c r="I667" s="236"/>
      <c r="J667" s="236"/>
      <c r="K667" s="236"/>
      <c r="L667" s="241"/>
      <c r="M667" s="242"/>
      <c r="N667" s="243"/>
      <c r="O667" s="243"/>
      <c r="P667" s="243"/>
      <c r="Q667" s="243"/>
      <c r="R667" s="243"/>
      <c r="S667" s="243"/>
      <c r="T667" s="24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5" t="s">
        <v>285</v>
      </c>
      <c r="AU667" s="245" t="s">
        <v>83</v>
      </c>
      <c r="AV667" s="13" t="s">
        <v>83</v>
      </c>
      <c r="AW667" s="13" t="s">
        <v>30</v>
      </c>
      <c r="AX667" s="13" t="s">
        <v>74</v>
      </c>
      <c r="AY667" s="245" t="s">
        <v>278</v>
      </c>
    </row>
    <row r="668" s="13" customFormat="1">
      <c r="A668" s="13"/>
      <c r="B668" s="235"/>
      <c r="C668" s="236"/>
      <c r="D668" s="237" t="s">
        <v>285</v>
      </c>
      <c r="E668" s="238" t="s">
        <v>1</v>
      </c>
      <c r="F668" s="239" t="s">
        <v>552</v>
      </c>
      <c r="G668" s="236"/>
      <c r="H668" s="240">
        <v>-2.1669999999999998</v>
      </c>
      <c r="I668" s="236"/>
      <c r="J668" s="236"/>
      <c r="K668" s="236"/>
      <c r="L668" s="241"/>
      <c r="M668" s="242"/>
      <c r="N668" s="243"/>
      <c r="O668" s="243"/>
      <c r="P668" s="243"/>
      <c r="Q668" s="243"/>
      <c r="R668" s="243"/>
      <c r="S668" s="243"/>
      <c r="T668" s="24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5" t="s">
        <v>285</v>
      </c>
      <c r="AU668" s="245" t="s">
        <v>83</v>
      </c>
      <c r="AV668" s="13" t="s">
        <v>83</v>
      </c>
      <c r="AW668" s="13" t="s">
        <v>30</v>
      </c>
      <c r="AX668" s="13" t="s">
        <v>74</v>
      </c>
      <c r="AY668" s="245" t="s">
        <v>278</v>
      </c>
    </row>
    <row r="669" s="13" customFormat="1">
      <c r="A669" s="13"/>
      <c r="B669" s="235"/>
      <c r="C669" s="236"/>
      <c r="D669" s="237" t="s">
        <v>285</v>
      </c>
      <c r="E669" s="238" t="s">
        <v>1</v>
      </c>
      <c r="F669" s="239" t="s">
        <v>562</v>
      </c>
      <c r="G669" s="236"/>
      <c r="H669" s="240">
        <v>-1.379</v>
      </c>
      <c r="I669" s="236"/>
      <c r="J669" s="236"/>
      <c r="K669" s="236"/>
      <c r="L669" s="241"/>
      <c r="M669" s="242"/>
      <c r="N669" s="243"/>
      <c r="O669" s="243"/>
      <c r="P669" s="243"/>
      <c r="Q669" s="243"/>
      <c r="R669" s="243"/>
      <c r="S669" s="243"/>
      <c r="T669" s="24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5" t="s">
        <v>285</v>
      </c>
      <c r="AU669" s="245" t="s">
        <v>83</v>
      </c>
      <c r="AV669" s="13" t="s">
        <v>83</v>
      </c>
      <c r="AW669" s="13" t="s">
        <v>30</v>
      </c>
      <c r="AX669" s="13" t="s">
        <v>74</v>
      </c>
      <c r="AY669" s="245" t="s">
        <v>278</v>
      </c>
    </row>
    <row r="670" s="13" customFormat="1">
      <c r="A670" s="13"/>
      <c r="B670" s="235"/>
      <c r="C670" s="236"/>
      <c r="D670" s="237" t="s">
        <v>285</v>
      </c>
      <c r="E670" s="238" t="s">
        <v>1</v>
      </c>
      <c r="F670" s="239" t="s">
        <v>562</v>
      </c>
      <c r="G670" s="236"/>
      <c r="H670" s="240">
        <v>-1.379</v>
      </c>
      <c r="I670" s="236"/>
      <c r="J670" s="236"/>
      <c r="K670" s="236"/>
      <c r="L670" s="241"/>
      <c r="M670" s="242"/>
      <c r="N670" s="243"/>
      <c r="O670" s="243"/>
      <c r="P670" s="243"/>
      <c r="Q670" s="243"/>
      <c r="R670" s="243"/>
      <c r="S670" s="243"/>
      <c r="T670" s="24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5" t="s">
        <v>285</v>
      </c>
      <c r="AU670" s="245" t="s">
        <v>83</v>
      </c>
      <c r="AV670" s="13" t="s">
        <v>83</v>
      </c>
      <c r="AW670" s="13" t="s">
        <v>30</v>
      </c>
      <c r="AX670" s="13" t="s">
        <v>74</v>
      </c>
      <c r="AY670" s="245" t="s">
        <v>278</v>
      </c>
    </row>
    <row r="671" s="13" customFormat="1">
      <c r="A671" s="13"/>
      <c r="B671" s="235"/>
      <c r="C671" s="236"/>
      <c r="D671" s="237" t="s">
        <v>285</v>
      </c>
      <c r="E671" s="238" t="s">
        <v>1</v>
      </c>
      <c r="F671" s="239" t="s">
        <v>571</v>
      </c>
      <c r="G671" s="236"/>
      <c r="H671" s="240">
        <v>-3.52</v>
      </c>
      <c r="I671" s="236"/>
      <c r="J671" s="236"/>
      <c r="K671" s="236"/>
      <c r="L671" s="241"/>
      <c r="M671" s="242"/>
      <c r="N671" s="243"/>
      <c r="O671" s="243"/>
      <c r="P671" s="243"/>
      <c r="Q671" s="243"/>
      <c r="R671" s="243"/>
      <c r="S671" s="243"/>
      <c r="T671" s="24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5" t="s">
        <v>285</v>
      </c>
      <c r="AU671" s="245" t="s">
        <v>83</v>
      </c>
      <c r="AV671" s="13" t="s">
        <v>83</v>
      </c>
      <c r="AW671" s="13" t="s">
        <v>30</v>
      </c>
      <c r="AX671" s="13" t="s">
        <v>74</v>
      </c>
      <c r="AY671" s="245" t="s">
        <v>278</v>
      </c>
    </row>
    <row r="672" s="13" customFormat="1">
      <c r="A672" s="13"/>
      <c r="B672" s="235"/>
      <c r="C672" s="236"/>
      <c r="D672" s="237" t="s">
        <v>285</v>
      </c>
      <c r="E672" s="238" t="s">
        <v>1</v>
      </c>
      <c r="F672" s="239" t="s">
        <v>552</v>
      </c>
      <c r="G672" s="236"/>
      <c r="H672" s="240">
        <v>-2.1669999999999998</v>
      </c>
      <c r="I672" s="236"/>
      <c r="J672" s="236"/>
      <c r="K672" s="236"/>
      <c r="L672" s="241"/>
      <c r="M672" s="242"/>
      <c r="N672" s="243"/>
      <c r="O672" s="243"/>
      <c r="P672" s="243"/>
      <c r="Q672" s="243"/>
      <c r="R672" s="243"/>
      <c r="S672" s="243"/>
      <c r="T672" s="24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5" t="s">
        <v>285</v>
      </c>
      <c r="AU672" s="245" t="s">
        <v>83</v>
      </c>
      <c r="AV672" s="13" t="s">
        <v>83</v>
      </c>
      <c r="AW672" s="13" t="s">
        <v>30</v>
      </c>
      <c r="AX672" s="13" t="s">
        <v>74</v>
      </c>
      <c r="AY672" s="245" t="s">
        <v>278</v>
      </c>
    </row>
    <row r="673" s="13" customFormat="1">
      <c r="A673" s="13"/>
      <c r="B673" s="235"/>
      <c r="C673" s="236"/>
      <c r="D673" s="237" t="s">
        <v>285</v>
      </c>
      <c r="E673" s="238" t="s">
        <v>1</v>
      </c>
      <c r="F673" s="239" t="s">
        <v>571</v>
      </c>
      <c r="G673" s="236"/>
      <c r="H673" s="240">
        <v>-3.52</v>
      </c>
      <c r="I673" s="236"/>
      <c r="J673" s="236"/>
      <c r="K673" s="236"/>
      <c r="L673" s="241"/>
      <c r="M673" s="242"/>
      <c r="N673" s="243"/>
      <c r="O673" s="243"/>
      <c r="P673" s="243"/>
      <c r="Q673" s="243"/>
      <c r="R673" s="243"/>
      <c r="S673" s="243"/>
      <c r="T673" s="24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5" t="s">
        <v>285</v>
      </c>
      <c r="AU673" s="245" t="s">
        <v>83</v>
      </c>
      <c r="AV673" s="13" t="s">
        <v>83</v>
      </c>
      <c r="AW673" s="13" t="s">
        <v>30</v>
      </c>
      <c r="AX673" s="13" t="s">
        <v>74</v>
      </c>
      <c r="AY673" s="245" t="s">
        <v>278</v>
      </c>
    </row>
    <row r="674" s="13" customFormat="1">
      <c r="A674" s="13"/>
      <c r="B674" s="235"/>
      <c r="C674" s="236"/>
      <c r="D674" s="237" t="s">
        <v>285</v>
      </c>
      <c r="E674" s="238" t="s">
        <v>1</v>
      </c>
      <c r="F674" s="239" t="s">
        <v>552</v>
      </c>
      <c r="G674" s="236"/>
      <c r="H674" s="240">
        <v>-2.1669999999999998</v>
      </c>
      <c r="I674" s="236"/>
      <c r="J674" s="236"/>
      <c r="K674" s="236"/>
      <c r="L674" s="241"/>
      <c r="M674" s="242"/>
      <c r="N674" s="243"/>
      <c r="O674" s="243"/>
      <c r="P674" s="243"/>
      <c r="Q674" s="243"/>
      <c r="R674" s="243"/>
      <c r="S674" s="243"/>
      <c r="T674" s="24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5" t="s">
        <v>285</v>
      </c>
      <c r="AU674" s="245" t="s">
        <v>83</v>
      </c>
      <c r="AV674" s="13" t="s">
        <v>83</v>
      </c>
      <c r="AW674" s="13" t="s">
        <v>30</v>
      </c>
      <c r="AX674" s="13" t="s">
        <v>74</v>
      </c>
      <c r="AY674" s="245" t="s">
        <v>278</v>
      </c>
    </row>
    <row r="675" s="13" customFormat="1">
      <c r="A675" s="13"/>
      <c r="B675" s="235"/>
      <c r="C675" s="236"/>
      <c r="D675" s="237" t="s">
        <v>285</v>
      </c>
      <c r="E675" s="238" t="s">
        <v>1</v>
      </c>
      <c r="F675" s="239" t="s">
        <v>571</v>
      </c>
      <c r="G675" s="236"/>
      <c r="H675" s="240">
        <v>-3.52</v>
      </c>
      <c r="I675" s="236"/>
      <c r="J675" s="236"/>
      <c r="K675" s="236"/>
      <c r="L675" s="241"/>
      <c r="M675" s="242"/>
      <c r="N675" s="243"/>
      <c r="O675" s="243"/>
      <c r="P675" s="243"/>
      <c r="Q675" s="243"/>
      <c r="R675" s="243"/>
      <c r="S675" s="243"/>
      <c r="T675" s="24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5" t="s">
        <v>285</v>
      </c>
      <c r="AU675" s="245" t="s">
        <v>83</v>
      </c>
      <c r="AV675" s="13" t="s">
        <v>83</v>
      </c>
      <c r="AW675" s="13" t="s">
        <v>30</v>
      </c>
      <c r="AX675" s="13" t="s">
        <v>74</v>
      </c>
      <c r="AY675" s="245" t="s">
        <v>278</v>
      </c>
    </row>
    <row r="676" s="13" customFormat="1">
      <c r="A676" s="13"/>
      <c r="B676" s="235"/>
      <c r="C676" s="236"/>
      <c r="D676" s="237" t="s">
        <v>285</v>
      </c>
      <c r="E676" s="238" t="s">
        <v>1</v>
      </c>
      <c r="F676" s="239" t="s">
        <v>552</v>
      </c>
      <c r="G676" s="236"/>
      <c r="H676" s="240">
        <v>-2.1669999999999998</v>
      </c>
      <c r="I676" s="236"/>
      <c r="J676" s="236"/>
      <c r="K676" s="236"/>
      <c r="L676" s="241"/>
      <c r="M676" s="242"/>
      <c r="N676" s="243"/>
      <c r="O676" s="243"/>
      <c r="P676" s="243"/>
      <c r="Q676" s="243"/>
      <c r="R676" s="243"/>
      <c r="S676" s="243"/>
      <c r="T676" s="24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5" t="s">
        <v>285</v>
      </c>
      <c r="AU676" s="245" t="s">
        <v>83</v>
      </c>
      <c r="AV676" s="13" t="s">
        <v>83</v>
      </c>
      <c r="AW676" s="13" t="s">
        <v>30</v>
      </c>
      <c r="AX676" s="13" t="s">
        <v>74</v>
      </c>
      <c r="AY676" s="245" t="s">
        <v>278</v>
      </c>
    </row>
    <row r="677" s="13" customFormat="1">
      <c r="A677" s="13"/>
      <c r="B677" s="235"/>
      <c r="C677" s="236"/>
      <c r="D677" s="237" t="s">
        <v>285</v>
      </c>
      <c r="E677" s="238" t="s">
        <v>1</v>
      </c>
      <c r="F677" s="239" t="s">
        <v>571</v>
      </c>
      <c r="G677" s="236"/>
      <c r="H677" s="240">
        <v>-3.52</v>
      </c>
      <c r="I677" s="236"/>
      <c r="J677" s="236"/>
      <c r="K677" s="236"/>
      <c r="L677" s="241"/>
      <c r="M677" s="242"/>
      <c r="N677" s="243"/>
      <c r="O677" s="243"/>
      <c r="P677" s="243"/>
      <c r="Q677" s="243"/>
      <c r="R677" s="243"/>
      <c r="S677" s="243"/>
      <c r="T677" s="24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5" t="s">
        <v>285</v>
      </c>
      <c r="AU677" s="245" t="s">
        <v>83</v>
      </c>
      <c r="AV677" s="13" t="s">
        <v>83</v>
      </c>
      <c r="AW677" s="13" t="s">
        <v>30</v>
      </c>
      <c r="AX677" s="13" t="s">
        <v>74</v>
      </c>
      <c r="AY677" s="245" t="s">
        <v>278</v>
      </c>
    </row>
    <row r="678" s="13" customFormat="1">
      <c r="A678" s="13"/>
      <c r="B678" s="235"/>
      <c r="C678" s="236"/>
      <c r="D678" s="237" t="s">
        <v>285</v>
      </c>
      <c r="E678" s="238" t="s">
        <v>1</v>
      </c>
      <c r="F678" s="239" t="s">
        <v>552</v>
      </c>
      <c r="G678" s="236"/>
      <c r="H678" s="240">
        <v>-2.1669999999999998</v>
      </c>
      <c r="I678" s="236"/>
      <c r="J678" s="236"/>
      <c r="K678" s="236"/>
      <c r="L678" s="241"/>
      <c r="M678" s="242"/>
      <c r="N678" s="243"/>
      <c r="O678" s="243"/>
      <c r="P678" s="243"/>
      <c r="Q678" s="243"/>
      <c r="R678" s="243"/>
      <c r="S678" s="243"/>
      <c r="T678" s="24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5" t="s">
        <v>285</v>
      </c>
      <c r="AU678" s="245" t="s">
        <v>83</v>
      </c>
      <c r="AV678" s="13" t="s">
        <v>83</v>
      </c>
      <c r="AW678" s="13" t="s">
        <v>30</v>
      </c>
      <c r="AX678" s="13" t="s">
        <v>74</v>
      </c>
      <c r="AY678" s="245" t="s">
        <v>278</v>
      </c>
    </row>
    <row r="679" s="13" customFormat="1">
      <c r="A679" s="13"/>
      <c r="B679" s="235"/>
      <c r="C679" s="236"/>
      <c r="D679" s="237" t="s">
        <v>285</v>
      </c>
      <c r="E679" s="238" t="s">
        <v>1</v>
      </c>
      <c r="F679" s="239" t="s">
        <v>552</v>
      </c>
      <c r="G679" s="236"/>
      <c r="H679" s="240">
        <v>-2.1669999999999998</v>
      </c>
      <c r="I679" s="236"/>
      <c r="J679" s="236"/>
      <c r="K679" s="236"/>
      <c r="L679" s="241"/>
      <c r="M679" s="242"/>
      <c r="N679" s="243"/>
      <c r="O679" s="243"/>
      <c r="P679" s="243"/>
      <c r="Q679" s="243"/>
      <c r="R679" s="243"/>
      <c r="S679" s="243"/>
      <c r="T679" s="24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5" t="s">
        <v>285</v>
      </c>
      <c r="AU679" s="245" t="s">
        <v>83</v>
      </c>
      <c r="AV679" s="13" t="s">
        <v>83</v>
      </c>
      <c r="AW679" s="13" t="s">
        <v>30</v>
      </c>
      <c r="AX679" s="13" t="s">
        <v>74</v>
      </c>
      <c r="AY679" s="245" t="s">
        <v>278</v>
      </c>
    </row>
    <row r="680" s="13" customFormat="1">
      <c r="A680" s="13"/>
      <c r="B680" s="235"/>
      <c r="C680" s="236"/>
      <c r="D680" s="237" t="s">
        <v>285</v>
      </c>
      <c r="E680" s="238" t="s">
        <v>1</v>
      </c>
      <c r="F680" s="239" t="s">
        <v>552</v>
      </c>
      <c r="G680" s="236"/>
      <c r="H680" s="240">
        <v>-2.1669999999999998</v>
      </c>
      <c r="I680" s="236"/>
      <c r="J680" s="236"/>
      <c r="K680" s="236"/>
      <c r="L680" s="241"/>
      <c r="M680" s="242"/>
      <c r="N680" s="243"/>
      <c r="O680" s="243"/>
      <c r="P680" s="243"/>
      <c r="Q680" s="243"/>
      <c r="R680" s="243"/>
      <c r="S680" s="243"/>
      <c r="T680" s="24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5" t="s">
        <v>285</v>
      </c>
      <c r="AU680" s="245" t="s">
        <v>83</v>
      </c>
      <c r="AV680" s="13" t="s">
        <v>83</v>
      </c>
      <c r="AW680" s="13" t="s">
        <v>30</v>
      </c>
      <c r="AX680" s="13" t="s">
        <v>74</v>
      </c>
      <c r="AY680" s="245" t="s">
        <v>278</v>
      </c>
    </row>
    <row r="681" s="13" customFormat="1">
      <c r="A681" s="13"/>
      <c r="B681" s="235"/>
      <c r="C681" s="236"/>
      <c r="D681" s="237" t="s">
        <v>285</v>
      </c>
      <c r="E681" s="238" t="s">
        <v>1</v>
      </c>
      <c r="F681" s="239" t="s">
        <v>552</v>
      </c>
      <c r="G681" s="236"/>
      <c r="H681" s="240">
        <v>-2.1669999999999998</v>
      </c>
      <c r="I681" s="236"/>
      <c r="J681" s="236"/>
      <c r="K681" s="236"/>
      <c r="L681" s="241"/>
      <c r="M681" s="242"/>
      <c r="N681" s="243"/>
      <c r="O681" s="243"/>
      <c r="P681" s="243"/>
      <c r="Q681" s="243"/>
      <c r="R681" s="243"/>
      <c r="S681" s="243"/>
      <c r="T681" s="24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5" t="s">
        <v>285</v>
      </c>
      <c r="AU681" s="245" t="s">
        <v>83</v>
      </c>
      <c r="AV681" s="13" t="s">
        <v>83</v>
      </c>
      <c r="AW681" s="13" t="s">
        <v>30</v>
      </c>
      <c r="AX681" s="13" t="s">
        <v>74</v>
      </c>
      <c r="AY681" s="245" t="s">
        <v>278</v>
      </c>
    </row>
    <row r="682" s="13" customFormat="1">
      <c r="A682" s="13"/>
      <c r="B682" s="235"/>
      <c r="C682" s="236"/>
      <c r="D682" s="237" t="s">
        <v>285</v>
      </c>
      <c r="E682" s="238" t="s">
        <v>1</v>
      </c>
      <c r="F682" s="239" t="s">
        <v>552</v>
      </c>
      <c r="G682" s="236"/>
      <c r="H682" s="240">
        <v>-2.1669999999999998</v>
      </c>
      <c r="I682" s="236"/>
      <c r="J682" s="236"/>
      <c r="K682" s="236"/>
      <c r="L682" s="241"/>
      <c r="M682" s="242"/>
      <c r="N682" s="243"/>
      <c r="O682" s="243"/>
      <c r="P682" s="243"/>
      <c r="Q682" s="243"/>
      <c r="R682" s="243"/>
      <c r="S682" s="243"/>
      <c r="T682" s="24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5" t="s">
        <v>285</v>
      </c>
      <c r="AU682" s="245" t="s">
        <v>83</v>
      </c>
      <c r="AV682" s="13" t="s">
        <v>83</v>
      </c>
      <c r="AW682" s="13" t="s">
        <v>30</v>
      </c>
      <c r="AX682" s="13" t="s">
        <v>74</v>
      </c>
      <c r="AY682" s="245" t="s">
        <v>278</v>
      </c>
    </row>
    <row r="683" s="13" customFormat="1">
      <c r="A683" s="13"/>
      <c r="B683" s="235"/>
      <c r="C683" s="236"/>
      <c r="D683" s="237" t="s">
        <v>285</v>
      </c>
      <c r="E683" s="238" t="s">
        <v>1</v>
      </c>
      <c r="F683" s="239" t="s">
        <v>562</v>
      </c>
      <c r="G683" s="236"/>
      <c r="H683" s="240">
        <v>-1.379</v>
      </c>
      <c r="I683" s="236"/>
      <c r="J683" s="236"/>
      <c r="K683" s="236"/>
      <c r="L683" s="241"/>
      <c r="M683" s="242"/>
      <c r="N683" s="243"/>
      <c r="O683" s="243"/>
      <c r="P683" s="243"/>
      <c r="Q683" s="243"/>
      <c r="R683" s="243"/>
      <c r="S683" s="243"/>
      <c r="T683" s="24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5" t="s">
        <v>285</v>
      </c>
      <c r="AU683" s="245" t="s">
        <v>83</v>
      </c>
      <c r="AV683" s="13" t="s">
        <v>83</v>
      </c>
      <c r="AW683" s="13" t="s">
        <v>30</v>
      </c>
      <c r="AX683" s="13" t="s">
        <v>74</v>
      </c>
      <c r="AY683" s="245" t="s">
        <v>278</v>
      </c>
    </row>
    <row r="684" s="13" customFormat="1">
      <c r="A684" s="13"/>
      <c r="B684" s="235"/>
      <c r="C684" s="236"/>
      <c r="D684" s="237" t="s">
        <v>285</v>
      </c>
      <c r="E684" s="238" t="s">
        <v>1</v>
      </c>
      <c r="F684" s="239" t="s">
        <v>562</v>
      </c>
      <c r="G684" s="236"/>
      <c r="H684" s="240">
        <v>-1.379</v>
      </c>
      <c r="I684" s="236"/>
      <c r="J684" s="236"/>
      <c r="K684" s="236"/>
      <c r="L684" s="241"/>
      <c r="M684" s="242"/>
      <c r="N684" s="243"/>
      <c r="O684" s="243"/>
      <c r="P684" s="243"/>
      <c r="Q684" s="243"/>
      <c r="R684" s="243"/>
      <c r="S684" s="243"/>
      <c r="T684" s="24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5" t="s">
        <v>285</v>
      </c>
      <c r="AU684" s="245" t="s">
        <v>83</v>
      </c>
      <c r="AV684" s="13" t="s">
        <v>83</v>
      </c>
      <c r="AW684" s="13" t="s">
        <v>30</v>
      </c>
      <c r="AX684" s="13" t="s">
        <v>74</v>
      </c>
      <c r="AY684" s="245" t="s">
        <v>278</v>
      </c>
    </row>
    <row r="685" s="13" customFormat="1">
      <c r="A685" s="13"/>
      <c r="B685" s="235"/>
      <c r="C685" s="236"/>
      <c r="D685" s="237" t="s">
        <v>285</v>
      </c>
      <c r="E685" s="238" t="s">
        <v>1</v>
      </c>
      <c r="F685" s="239" t="s">
        <v>571</v>
      </c>
      <c r="G685" s="236"/>
      <c r="H685" s="240">
        <v>-3.52</v>
      </c>
      <c r="I685" s="236"/>
      <c r="J685" s="236"/>
      <c r="K685" s="236"/>
      <c r="L685" s="241"/>
      <c r="M685" s="242"/>
      <c r="N685" s="243"/>
      <c r="O685" s="243"/>
      <c r="P685" s="243"/>
      <c r="Q685" s="243"/>
      <c r="R685" s="243"/>
      <c r="S685" s="243"/>
      <c r="T685" s="24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5" t="s">
        <v>285</v>
      </c>
      <c r="AU685" s="245" t="s">
        <v>83</v>
      </c>
      <c r="AV685" s="13" t="s">
        <v>83</v>
      </c>
      <c r="AW685" s="13" t="s">
        <v>30</v>
      </c>
      <c r="AX685" s="13" t="s">
        <v>74</v>
      </c>
      <c r="AY685" s="245" t="s">
        <v>278</v>
      </c>
    </row>
    <row r="686" s="13" customFormat="1">
      <c r="A686" s="13"/>
      <c r="B686" s="235"/>
      <c r="C686" s="236"/>
      <c r="D686" s="237" t="s">
        <v>285</v>
      </c>
      <c r="E686" s="238" t="s">
        <v>1</v>
      </c>
      <c r="F686" s="239" t="s">
        <v>552</v>
      </c>
      <c r="G686" s="236"/>
      <c r="H686" s="240">
        <v>-2.1669999999999998</v>
      </c>
      <c r="I686" s="236"/>
      <c r="J686" s="236"/>
      <c r="K686" s="236"/>
      <c r="L686" s="241"/>
      <c r="M686" s="242"/>
      <c r="N686" s="243"/>
      <c r="O686" s="243"/>
      <c r="P686" s="243"/>
      <c r="Q686" s="243"/>
      <c r="R686" s="243"/>
      <c r="S686" s="243"/>
      <c r="T686" s="24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5" t="s">
        <v>285</v>
      </c>
      <c r="AU686" s="245" t="s">
        <v>83</v>
      </c>
      <c r="AV686" s="13" t="s">
        <v>83</v>
      </c>
      <c r="AW686" s="13" t="s">
        <v>30</v>
      </c>
      <c r="AX686" s="13" t="s">
        <v>74</v>
      </c>
      <c r="AY686" s="245" t="s">
        <v>278</v>
      </c>
    </row>
    <row r="687" s="13" customFormat="1">
      <c r="A687" s="13"/>
      <c r="B687" s="235"/>
      <c r="C687" s="236"/>
      <c r="D687" s="237" t="s">
        <v>285</v>
      </c>
      <c r="E687" s="238" t="s">
        <v>1</v>
      </c>
      <c r="F687" s="239" t="s">
        <v>549</v>
      </c>
      <c r="G687" s="236"/>
      <c r="H687" s="240">
        <v>-1.5760000000000001</v>
      </c>
      <c r="I687" s="236"/>
      <c r="J687" s="236"/>
      <c r="K687" s="236"/>
      <c r="L687" s="241"/>
      <c r="M687" s="242"/>
      <c r="N687" s="243"/>
      <c r="O687" s="243"/>
      <c r="P687" s="243"/>
      <c r="Q687" s="243"/>
      <c r="R687" s="243"/>
      <c r="S687" s="243"/>
      <c r="T687" s="24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5" t="s">
        <v>285</v>
      </c>
      <c r="AU687" s="245" t="s">
        <v>83</v>
      </c>
      <c r="AV687" s="13" t="s">
        <v>83</v>
      </c>
      <c r="AW687" s="13" t="s">
        <v>30</v>
      </c>
      <c r="AX687" s="13" t="s">
        <v>74</v>
      </c>
      <c r="AY687" s="245" t="s">
        <v>278</v>
      </c>
    </row>
    <row r="688" s="13" customFormat="1">
      <c r="A688" s="13"/>
      <c r="B688" s="235"/>
      <c r="C688" s="236"/>
      <c r="D688" s="237" t="s">
        <v>285</v>
      </c>
      <c r="E688" s="238" t="s">
        <v>1</v>
      </c>
      <c r="F688" s="239" t="s">
        <v>549</v>
      </c>
      <c r="G688" s="236"/>
      <c r="H688" s="240">
        <v>-1.5760000000000001</v>
      </c>
      <c r="I688" s="236"/>
      <c r="J688" s="236"/>
      <c r="K688" s="236"/>
      <c r="L688" s="241"/>
      <c r="M688" s="242"/>
      <c r="N688" s="243"/>
      <c r="O688" s="243"/>
      <c r="P688" s="243"/>
      <c r="Q688" s="243"/>
      <c r="R688" s="243"/>
      <c r="S688" s="243"/>
      <c r="T688" s="24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5" t="s">
        <v>285</v>
      </c>
      <c r="AU688" s="245" t="s">
        <v>83</v>
      </c>
      <c r="AV688" s="13" t="s">
        <v>83</v>
      </c>
      <c r="AW688" s="13" t="s">
        <v>30</v>
      </c>
      <c r="AX688" s="13" t="s">
        <v>74</v>
      </c>
      <c r="AY688" s="245" t="s">
        <v>278</v>
      </c>
    </row>
    <row r="689" s="13" customFormat="1">
      <c r="A689" s="13"/>
      <c r="B689" s="235"/>
      <c r="C689" s="236"/>
      <c r="D689" s="237" t="s">
        <v>285</v>
      </c>
      <c r="E689" s="238" t="s">
        <v>1</v>
      </c>
      <c r="F689" s="239" t="s">
        <v>571</v>
      </c>
      <c r="G689" s="236"/>
      <c r="H689" s="240">
        <v>-3.52</v>
      </c>
      <c r="I689" s="236"/>
      <c r="J689" s="236"/>
      <c r="K689" s="236"/>
      <c r="L689" s="241"/>
      <c r="M689" s="242"/>
      <c r="N689" s="243"/>
      <c r="O689" s="243"/>
      <c r="P689" s="243"/>
      <c r="Q689" s="243"/>
      <c r="R689" s="243"/>
      <c r="S689" s="243"/>
      <c r="T689" s="24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5" t="s">
        <v>285</v>
      </c>
      <c r="AU689" s="245" t="s">
        <v>83</v>
      </c>
      <c r="AV689" s="13" t="s">
        <v>83</v>
      </c>
      <c r="AW689" s="13" t="s">
        <v>30</v>
      </c>
      <c r="AX689" s="13" t="s">
        <v>74</v>
      </c>
      <c r="AY689" s="245" t="s">
        <v>278</v>
      </c>
    </row>
    <row r="690" s="13" customFormat="1">
      <c r="A690" s="13"/>
      <c r="B690" s="235"/>
      <c r="C690" s="236"/>
      <c r="D690" s="237" t="s">
        <v>285</v>
      </c>
      <c r="E690" s="238" t="s">
        <v>1</v>
      </c>
      <c r="F690" s="239" t="s">
        <v>572</v>
      </c>
      <c r="G690" s="236"/>
      <c r="H690" s="240">
        <v>-4.8399999999999999</v>
      </c>
      <c r="I690" s="236"/>
      <c r="J690" s="236"/>
      <c r="K690" s="236"/>
      <c r="L690" s="241"/>
      <c r="M690" s="242"/>
      <c r="N690" s="243"/>
      <c r="O690" s="243"/>
      <c r="P690" s="243"/>
      <c r="Q690" s="243"/>
      <c r="R690" s="243"/>
      <c r="S690" s="243"/>
      <c r="T690" s="24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5" t="s">
        <v>285</v>
      </c>
      <c r="AU690" s="245" t="s">
        <v>83</v>
      </c>
      <c r="AV690" s="13" t="s">
        <v>83</v>
      </c>
      <c r="AW690" s="13" t="s">
        <v>30</v>
      </c>
      <c r="AX690" s="13" t="s">
        <v>74</v>
      </c>
      <c r="AY690" s="245" t="s">
        <v>278</v>
      </c>
    </row>
    <row r="691" s="13" customFormat="1">
      <c r="A691" s="13"/>
      <c r="B691" s="235"/>
      <c r="C691" s="236"/>
      <c r="D691" s="237" t="s">
        <v>285</v>
      </c>
      <c r="E691" s="238" t="s">
        <v>1</v>
      </c>
      <c r="F691" s="239" t="s">
        <v>549</v>
      </c>
      <c r="G691" s="236"/>
      <c r="H691" s="240">
        <v>-1.5760000000000001</v>
      </c>
      <c r="I691" s="236"/>
      <c r="J691" s="236"/>
      <c r="K691" s="236"/>
      <c r="L691" s="241"/>
      <c r="M691" s="242"/>
      <c r="N691" s="243"/>
      <c r="O691" s="243"/>
      <c r="P691" s="243"/>
      <c r="Q691" s="243"/>
      <c r="R691" s="243"/>
      <c r="S691" s="243"/>
      <c r="T691" s="24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5" t="s">
        <v>285</v>
      </c>
      <c r="AU691" s="245" t="s">
        <v>83</v>
      </c>
      <c r="AV691" s="13" t="s">
        <v>83</v>
      </c>
      <c r="AW691" s="13" t="s">
        <v>30</v>
      </c>
      <c r="AX691" s="13" t="s">
        <v>74</v>
      </c>
      <c r="AY691" s="245" t="s">
        <v>278</v>
      </c>
    </row>
    <row r="692" s="13" customFormat="1">
      <c r="A692" s="13"/>
      <c r="B692" s="235"/>
      <c r="C692" s="236"/>
      <c r="D692" s="237" t="s">
        <v>285</v>
      </c>
      <c r="E692" s="238" t="s">
        <v>1</v>
      </c>
      <c r="F692" s="239" t="s">
        <v>552</v>
      </c>
      <c r="G692" s="236"/>
      <c r="H692" s="240">
        <v>-2.1669999999999998</v>
      </c>
      <c r="I692" s="236"/>
      <c r="J692" s="236"/>
      <c r="K692" s="236"/>
      <c r="L692" s="241"/>
      <c r="M692" s="242"/>
      <c r="N692" s="243"/>
      <c r="O692" s="243"/>
      <c r="P692" s="243"/>
      <c r="Q692" s="243"/>
      <c r="R692" s="243"/>
      <c r="S692" s="243"/>
      <c r="T692" s="24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5" t="s">
        <v>285</v>
      </c>
      <c r="AU692" s="245" t="s">
        <v>83</v>
      </c>
      <c r="AV692" s="13" t="s">
        <v>83</v>
      </c>
      <c r="AW692" s="13" t="s">
        <v>30</v>
      </c>
      <c r="AX692" s="13" t="s">
        <v>74</v>
      </c>
      <c r="AY692" s="245" t="s">
        <v>278</v>
      </c>
    </row>
    <row r="693" s="13" customFormat="1">
      <c r="A693" s="13"/>
      <c r="B693" s="235"/>
      <c r="C693" s="236"/>
      <c r="D693" s="237" t="s">
        <v>285</v>
      </c>
      <c r="E693" s="238" t="s">
        <v>1</v>
      </c>
      <c r="F693" s="239" t="s">
        <v>571</v>
      </c>
      <c r="G693" s="236"/>
      <c r="H693" s="240">
        <v>-3.52</v>
      </c>
      <c r="I693" s="236"/>
      <c r="J693" s="236"/>
      <c r="K693" s="236"/>
      <c r="L693" s="241"/>
      <c r="M693" s="242"/>
      <c r="N693" s="243"/>
      <c r="O693" s="243"/>
      <c r="P693" s="243"/>
      <c r="Q693" s="243"/>
      <c r="R693" s="243"/>
      <c r="S693" s="243"/>
      <c r="T693" s="24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5" t="s">
        <v>285</v>
      </c>
      <c r="AU693" s="245" t="s">
        <v>83</v>
      </c>
      <c r="AV693" s="13" t="s">
        <v>83</v>
      </c>
      <c r="AW693" s="13" t="s">
        <v>30</v>
      </c>
      <c r="AX693" s="13" t="s">
        <v>74</v>
      </c>
      <c r="AY693" s="245" t="s">
        <v>278</v>
      </c>
    </row>
    <row r="694" s="13" customFormat="1">
      <c r="A694" s="13"/>
      <c r="B694" s="235"/>
      <c r="C694" s="236"/>
      <c r="D694" s="237" t="s">
        <v>285</v>
      </c>
      <c r="E694" s="238" t="s">
        <v>1</v>
      </c>
      <c r="F694" s="239" t="s">
        <v>548</v>
      </c>
      <c r="G694" s="236"/>
      <c r="H694" s="240">
        <v>-1.7729999999999999</v>
      </c>
      <c r="I694" s="236"/>
      <c r="J694" s="236"/>
      <c r="K694" s="236"/>
      <c r="L694" s="241"/>
      <c r="M694" s="242"/>
      <c r="N694" s="243"/>
      <c r="O694" s="243"/>
      <c r="P694" s="243"/>
      <c r="Q694" s="243"/>
      <c r="R694" s="243"/>
      <c r="S694" s="243"/>
      <c r="T694" s="24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5" t="s">
        <v>285</v>
      </c>
      <c r="AU694" s="245" t="s">
        <v>83</v>
      </c>
      <c r="AV694" s="13" t="s">
        <v>83</v>
      </c>
      <c r="AW694" s="13" t="s">
        <v>30</v>
      </c>
      <c r="AX694" s="13" t="s">
        <v>74</v>
      </c>
      <c r="AY694" s="245" t="s">
        <v>278</v>
      </c>
    </row>
    <row r="695" s="13" customFormat="1">
      <c r="A695" s="13"/>
      <c r="B695" s="235"/>
      <c r="C695" s="236"/>
      <c r="D695" s="237" t="s">
        <v>285</v>
      </c>
      <c r="E695" s="238" t="s">
        <v>1</v>
      </c>
      <c r="F695" s="239" t="s">
        <v>571</v>
      </c>
      <c r="G695" s="236"/>
      <c r="H695" s="240">
        <v>-3.52</v>
      </c>
      <c r="I695" s="236"/>
      <c r="J695" s="236"/>
      <c r="K695" s="236"/>
      <c r="L695" s="241"/>
      <c r="M695" s="242"/>
      <c r="N695" s="243"/>
      <c r="O695" s="243"/>
      <c r="P695" s="243"/>
      <c r="Q695" s="243"/>
      <c r="R695" s="243"/>
      <c r="S695" s="243"/>
      <c r="T695" s="24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5" t="s">
        <v>285</v>
      </c>
      <c r="AU695" s="245" t="s">
        <v>83</v>
      </c>
      <c r="AV695" s="13" t="s">
        <v>83</v>
      </c>
      <c r="AW695" s="13" t="s">
        <v>30</v>
      </c>
      <c r="AX695" s="13" t="s">
        <v>74</v>
      </c>
      <c r="AY695" s="245" t="s">
        <v>278</v>
      </c>
    </row>
    <row r="696" s="13" customFormat="1">
      <c r="A696" s="13"/>
      <c r="B696" s="235"/>
      <c r="C696" s="236"/>
      <c r="D696" s="237" t="s">
        <v>285</v>
      </c>
      <c r="E696" s="238" t="s">
        <v>1</v>
      </c>
      <c r="F696" s="239" t="s">
        <v>571</v>
      </c>
      <c r="G696" s="236"/>
      <c r="H696" s="240">
        <v>-3.52</v>
      </c>
      <c r="I696" s="236"/>
      <c r="J696" s="236"/>
      <c r="K696" s="236"/>
      <c r="L696" s="241"/>
      <c r="M696" s="242"/>
      <c r="N696" s="243"/>
      <c r="O696" s="243"/>
      <c r="P696" s="243"/>
      <c r="Q696" s="243"/>
      <c r="R696" s="243"/>
      <c r="S696" s="243"/>
      <c r="T696" s="24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5" t="s">
        <v>285</v>
      </c>
      <c r="AU696" s="245" t="s">
        <v>83</v>
      </c>
      <c r="AV696" s="13" t="s">
        <v>83</v>
      </c>
      <c r="AW696" s="13" t="s">
        <v>30</v>
      </c>
      <c r="AX696" s="13" t="s">
        <v>74</v>
      </c>
      <c r="AY696" s="245" t="s">
        <v>278</v>
      </c>
    </row>
    <row r="697" s="13" customFormat="1">
      <c r="A697" s="13"/>
      <c r="B697" s="235"/>
      <c r="C697" s="236"/>
      <c r="D697" s="237" t="s">
        <v>285</v>
      </c>
      <c r="E697" s="238" t="s">
        <v>1</v>
      </c>
      <c r="F697" s="239" t="s">
        <v>548</v>
      </c>
      <c r="G697" s="236"/>
      <c r="H697" s="240">
        <v>-1.7729999999999999</v>
      </c>
      <c r="I697" s="236"/>
      <c r="J697" s="236"/>
      <c r="K697" s="236"/>
      <c r="L697" s="241"/>
      <c r="M697" s="242"/>
      <c r="N697" s="243"/>
      <c r="O697" s="243"/>
      <c r="P697" s="243"/>
      <c r="Q697" s="243"/>
      <c r="R697" s="243"/>
      <c r="S697" s="243"/>
      <c r="T697" s="24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5" t="s">
        <v>285</v>
      </c>
      <c r="AU697" s="245" t="s">
        <v>83</v>
      </c>
      <c r="AV697" s="13" t="s">
        <v>83</v>
      </c>
      <c r="AW697" s="13" t="s">
        <v>30</v>
      </c>
      <c r="AX697" s="13" t="s">
        <v>74</v>
      </c>
      <c r="AY697" s="245" t="s">
        <v>278</v>
      </c>
    </row>
    <row r="698" s="13" customFormat="1">
      <c r="A698" s="13"/>
      <c r="B698" s="235"/>
      <c r="C698" s="236"/>
      <c r="D698" s="237" t="s">
        <v>285</v>
      </c>
      <c r="E698" s="238" t="s">
        <v>1</v>
      </c>
      <c r="F698" s="239" t="s">
        <v>554</v>
      </c>
      <c r="G698" s="236"/>
      <c r="H698" s="240">
        <v>-2.3100000000000001</v>
      </c>
      <c r="I698" s="236"/>
      <c r="J698" s="236"/>
      <c r="K698" s="236"/>
      <c r="L698" s="241"/>
      <c r="M698" s="242"/>
      <c r="N698" s="243"/>
      <c r="O698" s="243"/>
      <c r="P698" s="243"/>
      <c r="Q698" s="243"/>
      <c r="R698" s="243"/>
      <c r="S698" s="243"/>
      <c r="T698" s="24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5" t="s">
        <v>285</v>
      </c>
      <c r="AU698" s="245" t="s">
        <v>83</v>
      </c>
      <c r="AV698" s="13" t="s">
        <v>83</v>
      </c>
      <c r="AW698" s="13" t="s">
        <v>30</v>
      </c>
      <c r="AX698" s="13" t="s">
        <v>74</v>
      </c>
      <c r="AY698" s="245" t="s">
        <v>278</v>
      </c>
    </row>
    <row r="699" s="13" customFormat="1">
      <c r="A699" s="13"/>
      <c r="B699" s="235"/>
      <c r="C699" s="236"/>
      <c r="D699" s="237" t="s">
        <v>285</v>
      </c>
      <c r="E699" s="238" t="s">
        <v>1</v>
      </c>
      <c r="F699" s="239" t="s">
        <v>566</v>
      </c>
      <c r="G699" s="236"/>
      <c r="H699" s="240">
        <v>-1.1819999999999999</v>
      </c>
      <c r="I699" s="236"/>
      <c r="J699" s="236"/>
      <c r="K699" s="236"/>
      <c r="L699" s="241"/>
      <c r="M699" s="242"/>
      <c r="N699" s="243"/>
      <c r="O699" s="243"/>
      <c r="P699" s="243"/>
      <c r="Q699" s="243"/>
      <c r="R699" s="243"/>
      <c r="S699" s="243"/>
      <c r="T699" s="24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5" t="s">
        <v>285</v>
      </c>
      <c r="AU699" s="245" t="s">
        <v>83</v>
      </c>
      <c r="AV699" s="13" t="s">
        <v>83</v>
      </c>
      <c r="AW699" s="13" t="s">
        <v>30</v>
      </c>
      <c r="AX699" s="13" t="s">
        <v>74</v>
      </c>
      <c r="AY699" s="245" t="s">
        <v>278</v>
      </c>
    </row>
    <row r="700" s="13" customFormat="1">
      <c r="A700" s="13"/>
      <c r="B700" s="235"/>
      <c r="C700" s="236"/>
      <c r="D700" s="237" t="s">
        <v>285</v>
      </c>
      <c r="E700" s="238" t="s">
        <v>1</v>
      </c>
      <c r="F700" s="239" t="s">
        <v>571</v>
      </c>
      <c r="G700" s="236"/>
      <c r="H700" s="240">
        <v>-3.52</v>
      </c>
      <c r="I700" s="236"/>
      <c r="J700" s="236"/>
      <c r="K700" s="236"/>
      <c r="L700" s="241"/>
      <c r="M700" s="242"/>
      <c r="N700" s="243"/>
      <c r="O700" s="243"/>
      <c r="P700" s="243"/>
      <c r="Q700" s="243"/>
      <c r="R700" s="243"/>
      <c r="S700" s="243"/>
      <c r="T700" s="24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5" t="s">
        <v>285</v>
      </c>
      <c r="AU700" s="245" t="s">
        <v>83</v>
      </c>
      <c r="AV700" s="13" t="s">
        <v>83</v>
      </c>
      <c r="AW700" s="13" t="s">
        <v>30</v>
      </c>
      <c r="AX700" s="13" t="s">
        <v>74</v>
      </c>
      <c r="AY700" s="245" t="s">
        <v>278</v>
      </c>
    </row>
    <row r="701" s="13" customFormat="1">
      <c r="A701" s="13"/>
      <c r="B701" s="235"/>
      <c r="C701" s="236"/>
      <c r="D701" s="237" t="s">
        <v>285</v>
      </c>
      <c r="E701" s="238" t="s">
        <v>1</v>
      </c>
      <c r="F701" s="239" t="s">
        <v>552</v>
      </c>
      <c r="G701" s="236"/>
      <c r="H701" s="240">
        <v>-2.1669999999999998</v>
      </c>
      <c r="I701" s="236"/>
      <c r="J701" s="236"/>
      <c r="K701" s="236"/>
      <c r="L701" s="241"/>
      <c r="M701" s="242"/>
      <c r="N701" s="243"/>
      <c r="O701" s="243"/>
      <c r="P701" s="243"/>
      <c r="Q701" s="243"/>
      <c r="R701" s="243"/>
      <c r="S701" s="243"/>
      <c r="T701" s="24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5" t="s">
        <v>285</v>
      </c>
      <c r="AU701" s="245" t="s">
        <v>83</v>
      </c>
      <c r="AV701" s="13" t="s">
        <v>83</v>
      </c>
      <c r="AW701" s="13" t="s">
        <v>30</v>
      </c>
      <c r="AX701" s="13" t="s">
        <v>74</v>
      </c>
      <c r="AY701" s="245" t="s">
        <v>278</v>
      </c>
    </row>
    <row r="702" s="13" customFormat="1">
      <c r="A702" s="13"/>
      <c r="B702" s="235"/>
      <c r="C702" s="236"/>
      <c r="D702" s="237" t="s">
        <v>285</v>
      </c>
      <c r="E702" s="238" t="s">
        <v>1</v>
      </c>
      <c r="F702" s="239" t="s">
        <v>552</v>
      </c>
      <c r="G702" s="236"/>
      <c r="H702" s="240">
        <v>-2.1669999999999998</v>
      </c>
      <c r="I702" s="236"/>
      <c r="J702" s="236"/>
      <c r="K702" s="236"/>
      <c r="L702" s="241"/>
      <c r="M702" s="242"/>
      <c r="N702" s="243"/>
      <c r="O702" s="243"/>
      <c r="P702" s="243"/>
      <c r="Q702" s="243"/>
      <c r="R702" s="243"/>
      <c r="S702" s="243"/>
      <c r="T702" s="24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5" t="s">
        <v>285</v>
      </c>
      <c r="AU702" s="245" t="s">
        <v>83</v>
      </c>
      <c r="AV702" s="13" t="s">
        <v>83</v>
      </c>
      <c r="AW702" s="13" t="s">
        <v>30</v>
      </c>
      <c r="AX702" s="13" t="s">
        <v>74</v>
      </c>
      <c r="AY702" s="245" t="s">
        <v>278</v>
      </c>
    </row>
    <row r="703" s="13" customFormat="1">
      <c r="A703" s="13"/>
      <c r="B703" s="235"/>
      <c r="C703" s="236"/>
      <c r="D703" s="237" t="s">
        <v>285</v>
      </c>
      <c r="E703" s="238" t="s">
        <v>1</v>
      </c>
      <c r="F703" s="239" t="s">
        <v>552</v>
      </c>
      <c r="G703" s="236"/>
      <c r="H703" s="240">
        <v>-2.1669999999999998</v>
      </c>
      <c r="I703" s="236"/>
      <c r="J703" s="236"/>
      <c r="K703" s="236"/>
      <c r="L703" s="241"/>
      <c r="M703" s="242"/>
      <c r="N703" s="243"/>
      <c r="O703" s="243"/>
      <c r="P703" s="243"/>
      <c r="Q703" s="243"/>
      <c r="R703" s="243"/>
      <c r="S703" s="243"/>
      <c r="T703" s="24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5" t="s">
        <v>285</v>
      </c>
      <c r="AU703" s="245" t="s">
        <v>83</v>
      </c>
      <c r="AV703" s="13" t="s">
        <v>83</v>
      </c>
      <c r="AW703" s="13" t="s">
        <v>30</v>
      </c>
      <c r="AX703" s="13" t="s">
        <v>74</v>
      </c>
      <c r="AY703" s="245" t="s">
        <v>278</v>
      </c>
    </row>
    <row r="704" s="13" customFormat="1">
      <c r="A704" s="13"/>
      <c r="B704" s="235"/>
      <c r="C704" s="236"/>
      <c r="D704" s="237" t="s">
        <v>285</v>
      </c>
      <c r="E704" s="238" t="s">
        <v>1</v>
      </c>
      <c r="F704" s="239" t="s">
        <v>554</v>
      </c>
      <c r="G704" s="236"/>
      <c r="H704" s="240">
        <v>-2.3100000000000001</v>
      </c>
      <c r="I704" s="236"/>
      <c r="J704" s="236"/>
      <c r="K704" s="236"/>
      <c r="L704" s="241"/>
      <c r="M704" s="242"/>
      <c r="N704" s="243"/>
      <c r="O704" s="243"/>
      <c r="P704" s="243"/>
      <c r="Q704" s="243"/>
      <c r="R704" s="243"/>
      <c r="S704" s="243"/>
      <c r="T704" s="24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5" t="s">
        <v>285</v>
      </c>
      <c r="AU704" s="245" t="s">
        <v>83</v>
      </c>
      <c r="AV704" s="13" t="s">
        <v>83</v>
      </c>
      <c r="AW704" s="13" t="s">
        <v>30</v>
      </c>
      <c r="AX704" s="13" t="s">
        <v>74</v>
      </c>
      <c r="AY704" s="245" t="s">
        <v>278</v>
      </c>
    </row>
    <row r="705" s="13" customFormat="1">
      <c r="A705" s="13"/>
      <c r="B705" s="235"/>
      <c r="C705" s="236"/>
      <c r="D705" s="237" t="s">
        <v>285</v>
      </c>
      <c r="E705" s="238" t="s">
        <v>1</v>
      </c>
      <c r="F705" s="239" t="s">
        <v>566</v>
      </c>
      <c r="G705" s="236"/>
      <c r="H705" s="240">
        <v>-1.1819999999999999</v>
      </c>
      <c r="I705" s="236"/>
      <c r="J705" s="236"/>
      <c r="K705" s="236"/>
      <c r="L705" s="241"/>
      <c r="M705" s="242"/>
      <c r="N705" s="243"/>
      <c r="O705" s="243"/>
      <c r="P705" s="243"/>
      <c r="Q705" s="243"/>
      <c r="R705" s="243"/>
      <c r="S705" s="243"/>
      <c r="T705" s="24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5" t="s">
        <v>285</v>
      </c>
      <c r="AU705" s="245" t="s">
        <v>83</v>
      </c>
      <c r="AV705" s="13" t="s">
        <v>83</v>
      </c>
      <c r="AW705" s="13" t="s">
        <v>30</v>
      </c>
      <c r="AX705" s="13" t="s">
        <v>74</v>
      </c>
      <c r="AY705" s="245" t="s">
        <v>278</v>
      </c>
    </row>
    <row r="706" s="13" customFormat="1">
      <c r="A706" s="13"/>
      <c r="B706" s="235"/>
      <c r="C706" s="236"/>
      <c r="D706" s="237" t="s">
        <v>285</v>
      </c>
      <c r="E706" s="238" t="s">
        <v>1</v>
      </c>
      <c r="F706" s="239" t="s">
        <v>589</v>
      </c>
      <c r="G706" s="236"/>
      <c r="H706" s="240">
        <v>-3</v>
      </c>
      <c r="I706" s="236"/>
      <c r="J706" s="236"/>
      <c r="K706" s="236"/>
      <c r="L706" s="241"/>
      <c r="M706" s="242"/>
      <c r="N706" s="243"/>
      <c r="O706" s="243"/>
      <c r="P706" s="243"/>
      <c r="Q706" s="243"/>
      <c r="R706" s="243"/>
      <c r="S706" s="243"/>
      <c r="T706" s="24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5" t="s">
        <v>285</v>
      </c>
      <c r="AU706" s="245" t="s">
        <v>83</v>
      </c>
      <c r="AV706" s="13" t="s">
        <v>83</v>
      </c>
      <c r="AW706" s="13" t="s">
        <v>30</v>
      </c>
      <c r="AX706" s="13" t="s">
        <v>74</v>
      </c>
      <c r="AY706" s="245" t="s">
        <v>278</v>
      </c>
    </row>
    <row r="707" s="13" customFormat="1">
      <c r="A707" s="13"/>
      <c r="B707" s="235"/>
      <c r="C707" s="236"/>
      <c r="D707" s="237" t="s">
        <v>285</v>
      </c>
      <c r="E707" s="238" t="s">
        <v>1</v>
      </c>
      <c r="F707" s="239" t="s">
        <v>566</v>
      </c>
      <c r="G707" s="236"/>
      <c r="H707" s="240">
        <v>-1.1819999999999999</v>
      </c>
      <c r="I707" s="236"/>
      <c r="J707" s="236"/>
      <c r="K707" s="236"/>
      <c r="L707" s="241"/>
      <c r="M707" s="242"/>
      <c r="N707" s="243"/>
      <c r="O707" s="243"/>
      <c r="P707" s="243"/>
      <c r="Q707" s="243"/>
      <c r="R707" s="243"/>
      <c r="S707" s="243"/>
      <c r="T707" s="24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5" t="s">
        <v>285</v>
      </c>
      <c r="AU707" s="245" t="s">
        <v>83</v>
      </c>
      <c r="AV707" s="13" t="s">
        <v>83</v>
      </c>
      <c r="AW707" s="13" t="s">
        <v>30</v>
      </c>
      <c r="AX707" s="13" t="s">
        <v>74</v>
      </c>
      <c r="AY707" s="245" t="s">
        <v>278</v>
      </c>
    </row>
    <row r="708" s="13" customFormat="1">
      <c r="A708" s="13"/>
      <c r="B708" s="235"/>
      <c r="C708" s="236"/>
      <c r="D708" s="237" t="s">
        <v>285</v>
      </c>
      <c r="E708" s="238" t="s">
        <v>1</v>
      </c>
      <c r="F708" s="239" t="s">
        <v>573</v>
      </c>
      <c r="G708" s="236"/>
      <c r="H708" s="240">
        <v>-1.02</v>
      </c>
      <c r="I708" s="236"/>
      <c r="J708" s="236"/>
      <c r="K708" s="236"/>
      <c r="L708" s="241"/>
      <c r="M708" s="242"/>
      <c r="N708" s="243"/>
      <c r="O708" s="243"/>
      <c r="P708" s="243"/>
      <c r="Q708" s="243"/>
      <c r="R708" s="243"/>
      <c r="S708" s="243"/>
      <c r="T708" s="24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5" t="s">
        <v>285</v>
      </c>
      <c r="AU708" s="245" t="s">
        <v>83</v>
      </c>
      <c r="AV708" s="13" t="s">
        <v>83</v>
      </c>
      <c r="AW708" s="13" t="s">
        <v>30</v>
      </c>
      <c r="AX708" s="13" t="s">
        <v>74</v>
      </c>
      <c r="AY708" s="245" t="s">
        <v>278</v>
      </c>
    </row>
    <row r="709" s="13" customFormat="1">
      <c r="A709" s="13"/>
      <c r="B709" s="235"/>
      <c r="C709" s="236"/>
      <c r="D709" s="237" t="s">
        <v>285</v>
      </c>
      <c r="E709" s="238" t="s">
        <v>1</v>
      </c>
      <c r="F709" s="239" t="s">
        <v>573</v>
      </c>
      <c r="G709" s="236"/>
      <c r="H709" s="240">
        <v>-1.02</v>
      </c>
      <c r="I709" s="236"/>
      <c r="J709" s="236"/>
      <c r="K709" s="236"/>
      <c r="L709" s="241"/>
      <c r="M709" s="242"/>
      <c r="N709" s="243"/>
      <c r="O709" s="243"/>
      <c r="P709" s="243"/>
      <c r="Q709" s="243"/>
      <c r="R709" s="243"/>
      <c r="S709" s="243"/>
      <c r="T709" s="24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5" t="s">
        <v>285</v>
      </c>
      <c r="AU709" s="245" t="s">
        <v>83</v>
      </c>
      <c r="AV709" s="13" t="s">
        <v>83</v>
      </c>
      <c r="AW709" s="13" t="s">
        <v>30</v>
      </c>
      <c r="AX709" s="13" t="s">
        <v>74</v>
      </c>
      <c r="AY709" s="245" t="s">
        <v>278</v>
      </c>
    </row>
    <row r="710" s="13" customFormat="1">
      <c r="A710" s="13"/>
      <c r="B710" s="235"/>
      <c r="C710" s="236"/>
      <c r="D710" s="237" t="s">
        <v>285</v>
      </c>
      <c r="E710" s="238" t="s">
        <v>1</v>
      </c>
      <c r="F710" s="239" t="s">
        <v>566</v>
      </c>
      <c r="G710" s="236"/>
      <c r="H710" s="240">
        <v>-1.1819999999999999</v>
      </c>
      <c r="I710" s="236"/>
      <c r="J710" s="236"/>
      <c r="K710" s="236"/>
      <c r="L710" s="241"/>
      <c r="M710" s="242"/>
      <c r="N710" s="243"/>
      <c r="O710" s="243"/>
      <c r="P710" s="243"/>
      <c r="Q710" s="243"/>
      <c r="R710" s="243"/>
      <c r="S710" s="243"/>
      <c r="T710" s="24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5" t="s">
        <v>285</v>
      </c>
      <c r="AU710" s="245" t="s">
        <v>83</v>
      </c>
      <c r="AV710" s="13" t="s">
        <v>83</v>
      </c>
      <c r="AW710" s="13" t="s">
        <v>30</v>
      </c>
      <c r="AX710" s="13" t="s">
        <v>74</v>
      </c>
      <c r="AY710" s="245" t="s">
        <v>278</v>
      </c>
    </row>
    <row r="711" s="13" customFormat="1">
      <c r="A711" s="13"/>
      <c r="B711" s="235"/>
      <c r="C711" s="236"/>
      <c r="D711" s="237" t="s">
        <v>285</v>
      </c>
      <c r="E711" s="238" t="s">
        <v>1</v>
      </c>
      <c r="F711" s="239" t="s">
        <v>562</v>
      </c>
      <c r="G711" s="236"/>
      <c r="H711" s="240">
        <v>-1.379</v>
      </c>
      <c r="I711" s="236"/>
      <c r="J711" s="236"/>
      <c r="K711" s="236"/>
      <c r="L711" s="241"/>
      <c r="M711" s="242"/>
      <c r="N711" s="243"/>
      <c r="O711" s="243"/>
      <c r="P711" s="243"/>
      <c r="Q711" s="243"/>
      <c r="R711" s="243"/>
      <c r="S711" s="243"/>
      <c r="T711" s="24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5" t="s">
        <v>285</v>
      </c>
      <c r="AU711" s="245" t="s">
        <v>83</v>
      </c>
      <c r="AV711" s="13" t="s">
        <v>83</v>
      </c>
      <c r="AW711" s="13" t="s">
        <v>30</v>
      </c>
      <c r="AX711" s="13" t="s">
        <v>74</v>
      </c>
      <c r="AY711" s="245" t="s">
        <v>278</v>
      </c>
    </row>
    <row r="712" s="13" customFormat="1">
      <c r="A712" s="13"/>
      <c r="B712" s="235"/>
      <c r="C712" s="236"/>
      <c r="D712" s="237" t="s">
        <v>285</v>
      </c>
      <c r="E712" s="238" t="s">
        <v>1</v>
      </c>
      <c r="F712" s="239" t="s">
        <v>562</v>
      </c>
      <c r="G712" s="236"/>
      <c r="H712" s="240">
        <v>-1.379</v>
      </c>
      <c r="I712" s="236"/>
      <c r="J712" s="236"/>
      <c r="K712" s="236"/>
      <c r="L712" s="241"/>
      <c r="M712" s="242"/>
      <c r="N712" s="243"/>
      <c r="O712" s="243"/>
      <c r="P712" s="243"/>
      <c r="Q712" s="243"/>
      <c r="R712" s="243"/>
      <c r="S712" s="243"/>
      <c r="T712" s="24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5" t="s">
        <v>285</v>
      </c>
      <c r="AU712" s="245" t="s">
        <v>83</v>
      </c>
      <c r="AV712" s="13" t="s">
        <v>83</v>
      </c>
      <c r="AW712" s="13" t="s">
        <v>30</v>
      </c>
      <c r="AX712" s="13" t="s">
        <v>74</v>
      </c>
      <c r="AY712" s="245" t="s">
        <v>278</v>
      </c>
    </row>
    <row r="713" s="13" customFormat="1">
      <c r="A713" s="13"/>
      <c r="B713" s="235"/>
      <c r="C713" s="236"/>
      <c r="D713" s="237" t="s">
        <v>285</v>
      </c>
      <c r="E713" s="238" t="s">
        <v>1</v>
      </c>
      <c r="F713" s="239" t="s">
        <v>562</v>
      </c>
      <c r="G713" s="236"/>
      <c r="H713" s="240">
        <v>-1.379</v>
      </c>
      <c r="I713" s="236"/>
      <c r="J713" s="236"/>
      <c r="K713" s="236"/>
      <c r="L713" s="241"/>
      <c r="M713" s="242"/>
      <c r="N713" s="243"/>
      <c r="O713" s="243"/>
      <c r="P713" s="243"/>
      <c r="Q713" s="243"/>
      <c r="R713" s="243"/>
      <c r="S713" s="243"/>
      <c r="T713" s="24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5" t="s">
        <v>285</v>
      </c>
      <c r="AU713" s="245" t="s">
        <v>83</v>
      </c>
      <c r="AV713" s="13" t="s">
        <v>83</v>
      </c>
      <c r="AW713" s="13" t="s">
        <v>30</v>
      </c>
      <c r="AX713" s="13" t="s">
        <v>74</v>
      </c>
      <c r="AY713" s="245" t="s">
        <v>278</v>
      </c>
    </row>
    <row r="714" s="13" customFormat="1">
      <c r="A714" s="13"/>
      <c r="B714" s="235"/>
      <c r="C714" s="236"/>
      <c r="D714" s="237" t="s">
        <v>285</v>
      </c>
      <c r="E714" s="238" t="s">
        <v>1</v>
      </c>
      <c r="F714" s="239" t="s">
        <v>573</v>
      </c>
      <c r="G714" s="236"/>
      <c r="H714" s="240">
        <v>-1.02</v>
      </c>
      <c r="I714" s="236"/>
      <c r="J714" s="236"/>
      <c r="K714" s="236"/>
      <c r="L714" s="241"/>
      <c r="M714" s="242"/>
      <c r="N714" s="243"/>
      <c r="O714" s="243"/>
      <c r="P714" s="243"/>
      <c r="Q714" s="243"/>
      <c r="R714" s="243"/>
      <c r="S714" s="243"/>
      <c r="T714" s="24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5" t="s">
        <v>285</v>
      </c>
      <c r="AU714" s="245" t="s">
        <v>83</v>
      </c>
      <c r="AV714" s="13" t="s">
        <v>83</v>
      </c>
      <c r="AW714" s="13" t="s">
        <v>30</v>
      </c>
      <c r="AX714" s="13" t="s">
        <v>74</v>
      </c>
      <c r="AY714" s="245" t="s">
        <v>278</v>
      </c>
    </row>
    <row r="715" s="13" customFormat="1">
      <c r="A715" s="13"/>
      <c r="B715" s="235"/>
      <c r="C715" s="236"/>
      <c r="D715" s="237" t="s">
        <v>285</v>
      </c>
      <c r="E715" s="238" t="s">
        <v>1</v>
      </c>
      <c r="F715" s="239" t="s">
        <v>573</v>
      </c>
      <c r="G715" s="236"/>
      <c r="H715" s="240">
        <v>-1.02</v>
      </c>
      <c r="I715" s="236"/>
      <c r="J715" s="236"/>
      <c r="K715" s="236"/>
      <c r="L715" s="241"/>
      <c r="M715" s="242"/>
      <c r="N715" s="243"/>
      <c r="O715" s="243"/>
      <c r="P715" s="243"/>
      <c r="Q715" s="243"/>
      <c r="R715" s="243"/>
      <c r="S715" s="243"/>
      <c r="T715" s="24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5" t="s">
        <v>285</v>
      </c>
      <c r="AU715" s="245" t="s">
        <v>83</v>
      </c>
      <c r="AV715" s="13" t="s">
        <v>83</v>
      </c>
      <c r="AW715" s="13" t="s">
        <v>30</v>
      </c>
      <c r="AX715" s="13" t="s">
        <v>74</v>
      </c>
      <c r="AY715" s="245" t="s">
        <v>278</v>
      </c>
    </row>
    <row r="716" s="13" customFormat="1">
      <c r="A716" s="13"/>
      <c r="B716" s="235"/>
      <c r="C716" s="236"/>
      <c r="D716" s="237" t="s">
        <v>285</v>
      </c>
      <c r="E716" s="238" t="s">
        <v>1</v>
      </c>
      <c r="F716" s="239" t="s">
        <v>562</v>
      </c>
      <c r="G716" s="236"/>
      <c r="H716" s="240">
        <v>-1.379</v>
      </c>
      <c r="I716" s="236"/>
      <c r="J716" s="236"/>
      <c r="K716" s="236"/>
      <c r="L716" s="241"/>
      <c r="M716" s="242"/>
      <c r="N716" s="243"/>
      <c r="O716" s="243"/>
      <c r="P716" s="243"/>
      <c r="Q716" s="243"/>
      <c r="R716" s="243"/>
      <c r="S716" s="243"/>
      <c r="T716" s="24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5" t="s">
        <v>285</v>
      </c>
      <c r="AU716" s="245" t="s">
        <v>83</v>
      </c>
      <c r="AV716" s="13" t="s">
        <v>83</v>
      </c>
      <c r="AW716" s="13" t="s">
        <v>30</v>
      </c>
      <c r="AX716" s="13" t="s">
        <v>74</v>
      </c>
      <c r="AY716" s="245" t="s">
        <v>278</v>
      </c>
    </row>
    <row r="717" s="13" customFormat="1">
      <c r="A717" s="13"/>
      <c r="B717" s="235"/>
      <c r="C717" s="236"/>
      <c r="D717" s="237" t="s">
        <v>285</v>
      </c>
      <c r="E717" s="238" t="s">
        <v>1</v>
      </c>
      <c r="F717" s="239" t="s">
        <v>562</v>
      </c>
      <c r="G717" s="236"/>
      <c r="H717" s="240">
        <v>-1.379</v>
      </c>
      <c r="I717" s="236"/>
      <c r="J717" s="236"/>
      <c r="K717" s="236"/>
      <c r="L717" s="241"/>
      <c r="M717" s="242"/>
      <c r="N717" s="243"/>
      <c r="O717" s="243"/>
      <c r="P717" s="243"/>
      <c r="Q717" s="243"/>
      <c r="R717" s="243"/>
      <c r="S717" s="243"/>
      <c r="T717" s="24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5" t="s">
        <v>285</v>
      </c>
      <c r="AU717" s="245" t="s">
        <v>83</v>
      </c>
      <c r="AV717" s="13" t="s">
        <v>83</v>
      </c>
      <c r="AW717" s="13" t="s">
        <v>30</v>
      </c>
      <c r="AX717" s="13" t="s">
        <v>74</v>
      </c>
      <c r="AY717" s="245" t="s">
        <v>278</v>
      </c>
    </row>
    <row r="718" s="13" customFormat="1">
      <c r="A718" s="13"/>
      <c r="B718" s="235"/>
      <c r="C718" s="236"/>
      <c r="D718" s="237" t="s">
        <v>285</v>
      </c>
      <c r="E718" s="238" t="s">
        <v>1</v>
      </c>
      <c r="F718" s="239" t="s">
        <v>562</v>
      </c>
      <c r="G718" s="236"/>
      <c r="H718" s="240">
        <v>-1.379</v>
      </c>
      <c r="I718" s="236"/>
      <c r="J718" s="236"/>
      <c r="K718" s="236"/>
      <c r="L718" s="241"/>
      <c r="M718" s="242"/>
      <c r="N718" s="243"/>
      <c r="O718" s="243"/>
      <c r="P718" s="243"/>
      <c r="Q718" s="243"/>
      <c r="R718" s="243"/>
      <c r="S718" s="243"/>
      <c r="T718" s="24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5" t="s">
        <v>285</v>
      </c>
      <c r="AU718" s="245" t="s">
        <v>83</v>
      </c>
      <c r="AV718" s="13" t="s">
        <v>83</v>
      </c>
      <c r="AW718" s="13" t="s">
        <v>30</v>
      </c>
      <c r="AX718" s="13" t="s">
        <v>74</v>
      </c>
      <c r="AY718" s="245" t="s">
        <v>278</v>
      </c>
    </row>
    <row r="719" s="13" customFormat="1">
      <c r="A719" s="13"/>
      <c r="B719" s="235"/>
      <c r="C719" s="236"/>
      <c r="D719" s="237" t="s">
        <v>285</v>
      </c>
      <c r="E719" s="238" t="s">
        <v>1</v>
      </c>
      <c r="F719" s="239" t="s">
        <v>562</v>
      </c>
      <c r="G719" s="236"/>
      <c r="H719" s="240">
        <v>-1.379</v>
      </c>
      <c r="I719" s="236"/>
      <c r="J719" s="236"/>
      <c r="K719" s="236"/>
      <c r="L719" s="241"/>
      <c r="M719" s="242"/>
      <c r="N719" s="243"/>
      <c r="O719" s="243"/>
      <c r="P719" s="243"/>
      <c r="Q719" s="243"/>
      <c r="R719" s="243"/>
      <c r="S719" s="243"/>
      <c r="T719" s="24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5" t="s">
        <v>285</v>
      </c>
      <c r="AU719" s="245" t="s">
        <v>83</v>
      </c>
      <c r="AV719" s="13" t="s">
        <v>83</v>
      </c>
      <c r="AW719" s="13" t="s">
        <v>30</v>
      </c>
      <c r="AX719" s="13" t="s">
        <v>74</v>
      </c>
      <c r="AY719" s="245" t="s">
        <v>278</v>
      </c>
    </row>
    <row r="720" s="13" customFormat="1">
      <c r="A720" s="13"/>
      <c r="B720" s="235"/>
      <c r="C720" s="236"/>
      <c r="D720" s="237" t="s">
        <v>285</v>
      </c>
      <c r="E720" s="238" t="s">
        <v>1</v>
      </c>
      <c r="F720" s="239" t="s">
        <v>574</v>
      </c>
      <c r="G720" s="236"/>
      <c r="H720" s="240">
        <v>-2.04</v>
      </c>
      <c r="I720" s="236"/>
      <c r="J720" s="236"/>
      <c r="K720" s="236"/>
      <c r="L720" s="241"/>
      <c r="M720" s="242"/>
      <c r="N720" s="243"/>
      <c r="O720" s="243"/>
      <c r="P720" s="243"/>
      <c r="Q720" s="243"/>
      <c r="R720" s="243"/>
      <c r="S720" s="243"/>
      <c r="T720" s="24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5" t="s">
        <v>285</v>
      </c>
      <c r="AU720" s="245" t="s">
        <v>83</v>
      </c>
      <c r="AV720" s="13" t="s">
        <v>83</v>
      </c>
      <c r="AW720" s="13" t="s">
        <v>30</v>
      </c>
      <c r="AX720" s="13" t="s">
        <v>74</v>
      </c>
      <c r="AY720" s="245" t="s">
        <v>278</v>
      </c>
    </row>
    <row r="721" s="13" customFormat="1">
      <c r="A721" s="13"/>
      <c r="B721" s="235"/>
      <c r="C721" s="236"/>
      <c r="D721" s="237" t="s">
        <v>285</v>
      </c>
      <c r="E721" s="238" t="s">
        <v>1</v>
      </c>
      <c r="F721" s="239" t="s">
        <v>562</v>
      </c>
      <c r="G721" s="236"/>
      <c r="H721" s="240">
        <v>-1.379</v>
      </c>
      <c r="I721" s="236"/>
      <c r="J721" s="236"/>
      <c r="K721" s="236"/>
      <c r="L721" s="241"/>
      <c r="M721" s="242"/>
      <c r="N721" s="243"/>
      <c r="O721" s="243"/>
      <c r="P721" s="243"/>
      <c r="Q721" s="243"/>
      <c r="R721" s="243"/>
      <c r="S721" s="243"/>
      <c r="T721" s="24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5" t="s">
        <v>285</v>
      </c>
      <c r="AU721" s="245" t="s">
        <v>83</v>
      </c>
      <c r="AV721" s="13" t="s">
        <v>83</v>
      </c>
      <c r="AW721" s="13" t="s">
        <v>30</v>
      </c>
      <c r="AX721" s="13" t="s">
        <v>74</v>
      </c>
      <c r="AY721" s="245" t="s">
        <v>278</v>
      </c>
    </row>
    <row r="722" s="13" customFormat="1">
      <c r="A722" s="13"/>
      <c r="B722" s="235"/>
      <c r="C722" s="236"/>
      <c r="D722" s="237" t="s">
        <v>285</v>
      </c>
      <c r="E722" s="238" t="s">
        <v>1</v>
      </c>
      <c r="F722" s="239" t="s">
        <v>562</v>
      </c>
      <c r="G722" s="236"/>
      <c r="H722" s="240">
        <v>-1.379</v>
      </c>
      <c r="I722" s="236"/>
      <c r="J722" s="236"/>
      <c r="K722" s="236"/>
      <c r="L722" s="241"/>
      <c r="M722" s="242"/>
      <c r="N722" s="243"/>
      <c r="O722" s="243"/>
      <c r="P722" s="243"/>
      <c r="Q722" s="243"/>
      <c r="R722" s="243"/>
      <c r="S722" s="243"/>
      <c r="T722" s="24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5" t="s">
        <v>285</v>
      </c>
      <c r="AU722" s="245" t="s">
        <v>83</v>
      </c>
      <c r="AV722" s="13" t="s">
        <v>83</v>
      </c>
      <c r="AW722" s="13" t="s">
        <v>30</v>
      </c>
      <c r="AX722" s="13" t="s">
        <v>74</v>
      </c>
      <c r="AY722" s="245" t="s">
        <v>278</v>
      </c>
    </row>
    <row r="723" s="13" customFormat="1">
      <c r="A723" s="13"/>
      <c r="B723" s="235"/>
      <c r="C723" s="236"/>
      <c r="D723" s="237" t="s">
        <v>285</v>
      </c>
      <c r="E723" s="238" t="s">
        <v>1</v>
      </c>
      <c r="F723" s="239" t="s">
        <v>590</v>
      </c>
      <c r="G723" s="236"/>
      <c r="H723" s="240">
        <v>-1.8</v>
      </c>
      <c r="I723" s="236"/>
      <c r="J723" s="236"/>
      <c r="K723" s="236"/>
      <c r="L723" s="241"/>
      <c r="M723" s="242"/>
      <c r="N723" s="243"/>
      <c r="O723" s="243"/>
      <c r="P723" s="243"/>
      <c r="Q723" s="243"/>
      <c r="R723" s="243"/>
      <c r="S723" s="243"/>
      <c r="T723" s="24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5" t="s">
        <v>285</v>
      </c>
      <c r="AU723" s="245" t="s">
        <v>83</v>
      </c>
      <c r="AV723" s="13" t="s">
        <v>83</v>
      </c>
      <c r="AW723" s="13" t="s">
        <v>30</v>
      </c>
      <c r="AX723" s="13" t="s">
        <v>74</v>
      </c>
      <c r="AY723" s="245" t="s">
        <v>278</v>
      </c>
    </row>
    <row r="724" s="13" customFormat="1">
      <c r="A724" s="13"/>
      <c r="B724" s="235"/>
      <c r="C724" s="236"/>
      <c r="D724" s="237" t="s">
        <v>285</v>
      </c>
      <c r="E724" s="238" t="s">
        <v>1</v>
      </c>
      <c r="F724" s="239" t="s">
        <v>591</v>
      </c>
      <c r="G724" s="236"/>
      <c r="H724" s="240">
        <v>-13.875</v>
      </c>
      <c r="I724" s="236"/>
      <c r="J724" s="236"/>
      <c r="K724" s="236"/>
      <c r="L724" s="241"/>
      <c r="M724" s="242"/>
      <c r="N724" s="243"/>
      <c r="O724" s="243"/>
      <c r="P724" s="243"/>
      <c r="Q724" s="243"/>
      <c r="R724" s="243"/>
      <c r="S724" s="243"/>
      <c r="T724" s="24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5" t="s">
        <v>285</v>
      </c>
      <c r="AU724" s="245" t="s">
        <v>83</v>
      </c>
      <c r="AV724" s="13" t="s">
        <v>83</v>
      </c>
      <c r="AW724" s="13" t="s">
        <v>30</v>
      </c>
      <c r="AX724" s="13" t="s">
        <v>74</v>
      </c>
      <c r="AY724" s="245" t="s">
        <v>278</v>
      </c>
    </row>
    <row r="725" s="13" customFormat="1">
      <c r="A725" s="13"/>
      <c r="B725" s="235"/>
      <c r="C725" s="236"/>
      <c r="D725" s="237" t="s">
        <v>285</v>
      </c>
      <c r="E725" s="238" t="s">
        <v>1</v>
      </c>
      <c r="F725" s="239" t="s">
        <v>592</v>
      </c>
      <c r="G725" s="236"/>
      <c r="H725" s="240">
        <v>-23.125</v>
      </c>
      <c r="I725" s="236"/>
      <c r="J725" s="236"/>
      <c r="K725" s="236"/>
      <c r="L725" s="241"/>
      <c r="M725" s="242"/>
      <c r="N725" s="243"/>
      <c r="O725" s="243"/>
      <c r="P725" s="243"/>
      <c r="Q725" s="243"/>
      <c r="R725" s="243"/>
      <c r="S725" s="243"/>
      <c r="T725" s="24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5" t="s">
        <v>285</v>
      </c>
      <c r="AU725" s="245" t="s">
        <v>83</v>
      </c>
      <c r="AV725" s="13" t="s">
        <v>83</v>
      </c>
      <c r="AW725" s="13" t="s">
        <v>30</v>
      </c>
      <c r="AX725" s="13" t="s">
        <v>74</v>
      </c>
      <c r="AY725" s="245" t="s">
        <v>278</v>
      </c>
    </row>
    <row r="726" s="13" customFormat="1">
      <c r="A726" s="13"/>
      <c r="B726" s="235"/>
      <c r="C726" s="236"/>
      <c r="D726" s="237" t="s">
        <v>285</v>
      </c>
      <c r="E726" s="238" t="s">
        <v>1</v>
      </c>
      <c r="F726" s="239" t="s">
        <v>591</v>
      </c>
      <c r="G726" s="236"/>
      <c r="H726" s="240">
        <v>-13.875</v>
      </c>
      <c r="I726" s="236"/>
      <c r="J726" s="236"/>
      <c r="K726" s="236"/>
      <c r="L726" s="241"/>
      <c r="M726" s="242"/>
      <c r="N726" s="243"/>
      <c r="O726" s="243"/>
      <c r="P726" s="243"/>
      <c r="Q726" s="243"/>
      <c r="R726" s="243"/>
      <c r="S726" s="243"/>
      <c r="T726" s="24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5" t="s">
        <v>285</v>
      </c>
      <c r="AU726" s="245" t="s">
        <v>83</v>
      </c>
      <c r="AV726" s="13" t="s">
        <v>83</v>
      </c>
      <c r="AW726" s="13" t="s">
        <v>30</v>
      </c>
      <c r="AX726" s="13" t="s">
        <v>74</v>
      </c>
      <c r="AY726" s="245" t="s">
        <v>278</v>
      </c>
    </row>
    <row r="727" s="13" customFormat="1">
      <c r="A727" s="13"/>
      <c r="B727" s="235"/>
      <c r="C727" s="236"/>
      <c r="D727" s="237" t="s">
        <v>285</v>
      </c>
      <c r="E727" s="238" t="s">
        <v>1</v>
      </c>
      <c r="F727" s="239" t="s">
        <v>593</v>
      </c>
      <c r="G727" s="236"/>
      <c r="H727" s="240">
        <v>-2.6829999999999998</v>
      </c>
      <c r="I727" s="236"/>
      <c r="J727" s="236"/>
      <c r="K727" s="236"/>
      <c r="L727" s="241"/>
      <c r="M727" s="242"/>
      <c r="N727" s="243"/>
      <c r="O727" s="243"/>
      <c r="P727" s="243"/>
      <c r="Q727" s="243"/>
      <c r="R727" s="243"/>
      <c r="S727" s="243"/>
      <c r="T727" s="24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5" t="s">
        <v>285</v>
      </c>
      <c r="AU727" s="245" t="s">
        <v>83</v>
      </c>
      <c r="AV727" s="13" t="s">
        <v>83</v>
      </c>
      <c r="AW727" s="13" t="s">
        <v>30</v>
      </c>
      <c r="AX727" s="13" t="s">
        <v>74</v>
      </c>
      <c r="AY727" s="245" t="s">
        <v>278</v>
      </c>
    </row>
    <row r="728" s="13" customFormat="1">
      <c r="A728" s="13"/>
      <c r="B728" s="235"/>
      <c r="C728" s="236"/>
      <c r="D728" s="237" t="s">
        <v>285</v>
      </c>
      <c r="E728" s="238" t="s">
        <v>1</v>
      </c>
      <c r="F728" s="239" t="s">
        <v>594</v>
      </c>
      <c r="G728" s="236"/>
      <c r="H728" s="240">
        <v>-13.5</v>
      </c>
      <c r="I728" s="236"/>
      <c r="J728" s="236"/>
      <c r="K728" s="236"/>
      <c r="L728" s="241"/>
      <c r="M728" s="242"/>
      <c r="N728" s="243"/>
      <c r="O728" s="243"/>
      <c r="P728" s="243"/>
      <c r="Q728" s="243"/>
      <c r="R728" s="243"/>
      <c r="S728" s="243"/>
      <c r="T728" s="24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5" t="s">
        <v>285</v>
      </c>
      <c r="AU728" s="245" t="s">
        <v>83</v>
      </c>
      <c r="AV728" s="13" t="s">
        <v>83</v>
      </c>
      <c r="AW728" s="13" t="s">
        <v>30</v>
      </c>
      <c r="AX728" s="13" t="s">
        <v>74</v>
      </c>
      <c r="AY728" s="245" t="s">
        <v>278</v>
      </c>
    </row>
    <row r="729" s="13" customFormat="1">
      <c r="A729" s="13"/>
      <c r="B729" s="235"/>
      <c r="C729" s="236"/>
      <c r="D729" s="237" t="s">
        <v>285</v>
      </c>
      <c r="E729" s="238" t="s">
        <v>1</v>
      </c>
      <c r="F729" s="239" t="s">
        <v>557</v>
      </c>
      <c r="G729" s="236"/>
      <c r="H729" s="240">
        <v>-1.6799999999999999</v>
      </c>
      <c r="I729" s="236"/>
      <c r="J729" s="236"/>
      <c r="K729" s="236"/>
      <c r="L729" s="241"/>
      <c r="M729" s="242"/>
      <c r="N729" s="243"/>
      <c r="O729" s="243"/>
      <c r="P729" s="243"/>
      <c r="Q729" s="243"/>
      <c r="R729" s="243"/>
      <c r="S729" s="243"/>
      <c r="T729" s="24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5" t="s">
        <v>285</v>
      </c>
      <c r="AU729" s="245" t="s">
        <v>83</v>
      </c>
      <c r="AV729" s="13" t="s">
        <v>83</v>
      </c>
      <c r="AW729" s="13" t="s">
        <v>30</v>
      </c>
      <c r="AX729" s="13" t="s">
        <v>74</v>
      </c>
      <c r="AY729" s="245" t="s">
        <v>278</v>
      </c>
    </row>
    <row r="730" s="13" customFormat="1">
      <c r="A730" s="13"/>
      <c r="B730" s="235"/>
      <c r="C730" s="236"/>
      <c r="D730" s="237" t="s">
        <v>285</v>
      </c>
      <c r="E730" s="238" t="s">
        <v>1</v>
      </c>
      <c r="F730" s="239" t="s">
        <v>578</v>
      </c>
      <c r="G730" s="236"/>
      <c r="H730" s="240">
        <v>-2.625</v>
      </c>
      <c r="I730" s="236"/>
      <c r="J730" s="236"/>
      <c r="K730" s="236"/>
      <c r="L730" s="241"/>
      <c r="M730" s="242"/>
      <c r="N730" s="243"/>
      <c r="O730" s="243"/>
      <c r="P730" s="243"/>
      <c r="Q730" s="243"/>
      <c r="R730" s="243"/>
      <c r="S730" s="243"/>
      <c r="T730" s="24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5" t="s">
        <v>285</v>
      </c>
      <c r="AU730" s="245" t="s">
        <v>83</v>
      </c>
      <c r="AV730" s="13" t="s">
        <v>83</v>
      </c>
      <c r="AW730" s="13" t="s">
        <v>30</v>
      </c>
      <c r="AX730" s="13" t="s">
        <v>74</v>
      </c>
      <c r="AY730" s="245" t="s">
        <v>278</v>
      </c>
    </row>
    <row r="731" s="13" customFormat="1">
      <c r="A731" s="13"/>
      <c r="B731" s="235"/>
      <c r="C731" s="236"/>
      <c r="D731" s="237" t="s">
        <v>285</v>
      </c>
      <c r="E731" s="238" t="s">
        <v>1</v>
      </c>
      <c r="F731" s="239" t="s">
        <v>554</v>
      </c>
      <c r="G731" s="236"/>
      <c r="H731" s="240">
        <v>-2.3100000000000001</v>
      </c>
      <c r="I731" s="236"/>
      <c r="J731" s="236"/>
      <c r="K731" s="236"/>
      <c r="L731" s="241"/>
      <c r="M731" s="242"/>
      <c r="N731" s="243"/>
      <c r="O731" s="243"/>
      <c r="P731" s="243"/>
      <c r="Q731" s="243"/>
      <c r="R731" s="243"/>
      <c r="S731" s="243"/>
      <c r="T731" s="24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5" t="s">
        <v>285</v>
      </c>
      <c r="AU731" s="245" t="s">
        <v>83</v>
      </c>
      <c r="AV731" s="13" t="s">
        <v>83</v>
      </c>
      <c r="AW731" s="13" t="s">
        <v>30</v>
      </c>
      <c r="AX731" s="13" t="s">
        <v>74</v>
      </c>
      <c r="AY731" s="245" t="s">
        <v>278</v>
      </c>
    </row>
    <row r="732" s="13" customFormat="1">
      <c r="A732" s="13"/>
      <c r="B732" s="235"/>
      <c r="C732" s="236"/>
      <c r="D732" s="237" t="s">
        <v>285</v>
      </c>
      <c r="E732" s="238" t="s">
        <v>1</v>
      </c>
      <c r="F732" s="239" t="s">
        <v>554</v>
      </c>
      <c r="G732" s="236"/>
      <c r="H732" s="240">
        <v>-2.3100000000000001</v>
      </c>
      <c r="I732" s="236"/>
      <c r="J732" s="236"/>
      <c r="K732" s="236"/>
      <c r="L732" s="241"/>
      <c r="M732" s="242"/>
      <c r="N732" s="243"/>
      <c r="O732" s="243"/>
      <c r="P732" s="243"/>
      <c r="Q732" s="243"/>
      <c r="R732" s="243"/>
      <c r="S732" s="243"/>
      <c r="T732" s="24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5" t="s">
        <v>285</v>
      </c>
      <c r="AU732" s="245" t="s">
        <v>83</v>
      </c>
      <c r="AV732" s="13" t="s">
        <v>83</v>
      </c>
      <c r="AW732" s="13" t="s">
        <v>30</v>
      </c>
      <c r="AX732" s="13" t="s">
        <v>74</v>
      </c>
      <c r="AY732" s="245" t="s">
        <v>278</v>
      </c>
    </row>
    <row r="733" s="13" customFormat="1">
      <c r="A733" s="13"/>
      <c r="B733" s="235"/>
      <c r="C733" s="236"/>
      <c r="D733" s="237" t="s">
        <v>285</v>
      </c>
      <c r="E733" s="238" t="s">
        <v>1</v>
      </c>
      <c r="F733" s="239" t="s">
        <v>554</v>
      </c>
      <c r="G733" s="236"/>
      <c r="H733" s="240">
        <v>-2.3100000000000001</v>
      </c>
      <c r="I733" s="236"/>
      <c r="J733" s="236"/>
      <c r="K733" s="236"/>
      <c r="L733" s="241"/>
      <c r="M733" s="242"/>
      <c r="N733" s="243"/>
      <c r="O733" s="243"/>
      <c r="P733" s="243"/>
      <c r="Q733" s="243"/>
      <c r="R733" s="243"/>
      <c r="S733" s="243"/>
      <c r="T733" s="24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5" t="s">
        <v>285</v>
      </c>
      <c r="AU733" s="245" t="s">
        <v>83</v>
      </c>
      <c r="AV733" s="13" t="s">
        <v>83</v>
      </c>
      <c r="AW733" s="13" t="s">
        <v>30</v>
      </c>
      <c r="AX733" s="13" t="s">
        <v>74</v>
      </c>
      <c r="AY733" s="245" t="s">
        <v>278</v>
      </c>
    </row>
    <row r="734" s="13" customFormat="1">
      <c r="A734" s="13"/>
      <c r="B734" s="235"/>
      <c r="C734" s="236"/>
      <c r="D734" s="237" t="s">
        <v>285</v>
      </c>
      <c r="E734" s="238" t="s">
        <v>1</v>
      </c>
      <c r="F734" s="239" t="s">
        <v>554</v>
      </c>
      <c r="G734" s="236"/>
      <c r="H734" s="240">
        <v>-2.3100000000000001</v>
      </c>
      <c r="I734" s="236"/>
      <c r="J734" s="236"/>
      <c r="K734" s="236"/>
      <c r="L734" s="241"/>
      <c r="M734" s="242"/>
      <c r="N734" s="243"/>
      <c r="O734" s="243"/>
      <c r="P734" s="243"/>
      <c r="Q734" s="243"/>
      <c r="R734" s="243"/>
      <c r="S734" s="243"/>
      <c r="T734" s="24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5" t="s">
        <v>285</v>
      </c>
      <c r="AU734" s="245" t="s">
        <v>83</v>
      </c>
      <c r="AV734" s="13" t="s">
        <v>83</v>
      </c>
      <c r="AW734" s="13" t="s">
        <v>30</v>
      </c>
      <c r="AX734" s="13" t="s">
        <v>74</v>
      </c>
      <c r="AY734" s="245" t="s">
        <v>278</v>
      </c>
    </row>
    <row r="735" s="13" customFormat="1">
      <c r="A735" s="13"/>
      <c r="B735" s="235"/>
      <c r="C735" s="236"/>
      <c r="D735" s="237" t="s">
        <v>285</v>
      </c>
      <c r="E735" s="238" t="s">
        <v>1</v>
      </c>
      <c r="F735" s="239" t="s">
        <v>595</v>
      </c>
      <c r="G735" s="236"/>
      <c r="H735" s="240">
        <v>-3.1520000000000001</v>
      </c>
      <c r="I735" s="236"/>
      <c r="J735" s="236"/>
      <c r="K735" s="236"/>
      <c r="L735" s="241"/>
      <c r="M735" s="242"/>
      <c r="N735" s="243"/>
      <c r="O735" s="243"/>
      <c r="P735" s="243"/>
      <c r="Q735" s="243"/>
      <c r="R735" s="243"/>
      <c r="S735" s="243"/>
      <c r="T735" s="24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5" t="s">
        <v>285</v>
      </c>
      <c r="AU735" s="245" t="s">
        <v>83</v>
      </c>
      <c r="AV735" s="13" t="s">
        <v>83</v>
      </c>
      <c r="AW735" s="13" t="s">
        <v>30</v>
      </c>
      <c r="AX735" s="13" t="s">
        <v>74</v>
      </c>
      <c r="AY735" s="245" t="s">
        <v>278</v>
      </c>
    </row>
    <row r="736" s="13" customFormat="1">
      <c r="A736" s="13"/>
      <c r="B736" s="235"/>
      <c r="C736" s="236"/>
      <c r="D736" s="237" t="s">
        <v>285</v>
      </c>
      <c r="E736" s="238" t="s">
        <v>1</v>
      </c>
      <c r="F736" s="239" t="s">
        <v>578</v>
      </c>
      <c r="G736" s="236"/>
      <c r="H736" s="240">
        <v>-2.625</v>
      </c>
      <c r="I736" s="236"/>
      <c r="J736" s="236"/>
      <c r="K736" s="236"/>
      <c r="L736" s="241"/>
      <c r="M736" s="242"/>
      <c r="N736" s="243"/>
      <c r="O736" s="243"/>
      <c r="P736" s="243"/>
      <c r="Q736" s="243"/>
      <c r="R736" s="243"/>
      <c r="S736" s="243"/>
      <c r="T736" s="24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5" t="s">
        <v>285</v>
      </c>
      <c r="AU736" s="245" t="s">
        <v>83</v>
      </c>
      <c r="AV736" s="13" t="s">
        <v>83</v>
      </c>
      <c r="AW736" s="13" t="s">
        <v>30</v>
      </c>
      <c r="AX736" s="13" t="s">
        <v>74</v>
      </c>
      <c r="AY736" s="245" t="s">
        <v>278</v>
      </c>
    </row>
    <row r="737" s="13" customFormat="1">
      <c r="A737" s="13"/>
      <c r="B737" s="235"/>
      <c r="C737" s="236"/>
      <c r="D737" s="237" t="s">
        <v>285</v>
      </c>
      <c r="E737" s="238" t="s">
        <v>1</v>
      </c>
      <c r="F737" s="239" t="s">
        <v>587</v>
      </c>
      <c r="G737" s="236"/>
      <c r="H737" s="240">
        <v>-13.5</v>
      </c>
      <c r="I737" s="236"/>
      <c r="J737" s="236"/>
      <c r="K737" s="236"/>
      <c r="L737" s="241"/>
      <c r="M737" s="242"/>
      <c r="N737" s="243"/>
      <c r="O737" s="243"/>
      <c r="P737" s="243"/>
      <c r="Q737" s="243"/>
      <c r="R737" s="243"/>
      <c r="S737" s="243"/>
      <c r="T737" s="24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5" t="s">
        <v>285</v>
      </c>
      <c r="AU737" s="245" t="s">
        <v>83</v>
      </c>
      <c r="AV737" s="13" t="s">
        <v>83</v>
      </c>
      <c r="AW737" s="13" t="s">
        <v>30</v>
      </c>
      <c r="AX737" s="13" t="s">
        <v>74</v>
      </c>
      <c r="AY737" s="245" t="s">
        <v>278</v>
      </c>
    </row>
    <row r="738" s="13" customFormat="1">
      <c r="A738" s="13"/>
      <c r="B738" s="235"/>
      <c r="C738" s="236"/>
      <c r="D738" s="237" t="s">
        <v>285</v>
      </c>
      <c r="E738" s="238" t="s">
        <v>1</v>
      </c>
      <c r="F738" s="239" t="s">
        <v>596</v>
      </c>
      <c r="G738" s="236"/>
      <c r="H738" s="240">
        <v>-2.6829999999999998</v>
      </c>
      <c r="I738" s="236"/>
      <c r="J738" s="236"/>
      <c r="K738" s="236"/>
      <c r="L738" s="241"/>
      <c r="M738" s="242"/>
      <c r="N738" s="243"/>
      <c r="O738" s="243"/>
      <c r="P738" s="243"/>
      <c r="Q738" s="243"/>
      <c r="R738" s="243"/>
      <c r="S738" s="243"/>
      <c r="T738" s="24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5" t="s">
        <v>285</v>
      </c>
      <c r="AU738" s="245" t="s">
        <v>83</v>
      </c>
      <c r="AV738" s="13" t="s">
        <v>83</v>
      </c>
      <c r="AW738" s="13" t="s">
        <v>30</v>
      </c>
      <c r="AX738" s="13" t="s">
        <v>74</v>
      </c>
      <c r="AY738" s="245" t="s">
        <v>278</v>
      </c>
    </row>
    <row r="739" s="13" customFormat="1">
      <c r="A739" s="13"/>
      <c r="B739" s="235"/>
      <c r="C739" s="236"/>
      <c r="D739" s="237" t="s">
        <v>285</v>
      </c>
      <c r="E739" s="238" t="s">
        <v>1</v>
      </c>
      <c r="F739" s="239" t="s">
        <v>590</v>
      </c>
      <c r="G739" s="236"/>
      <c r="H739" s="240">
        <v>-1.8</v>
      </c>
      <c r="I739" s="236"/>
      <c r="J739" s="236"/>
      <c r="K739" s="236"/>
      <c r="L739" s="241"/>
      <c r="M739" s="242"/>
      <c r="N739" s="243"/>
      <c r="O739" s="243"/>
      <c r="P739" s="243"/>
      <c r="Q739" s="243"/>
      <c r="R739" s="243"/>
      <c r="S739" s="243"/>
      <c r="T739" s="24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5" t="s">
        <v>285</v>
      </c>
      <c r="AU739" s="245" t="s">
        <v>83</v>
      </c>
      <c r="AV739" s="13" t="s">
        <v>83</v>
      </c>
      <c r="AW739" s="13" t="s">
        <v>30</v>
      </c>
      <c r="AX739" s="13" t="s">
        <v>74</v>
      </c>
      <c r="AY739" s="245" t="s">
        <v>278</v>
      </c>
    </row>
    <row r="740" s="13" customFormat="1">
      <c r="A740" s="13"/>
      <c r="B740" s="235"/>
      <c r="C740" s="236"/>
      <c r="D740" s="237" t="s">
        <v>285</v>
      </c>
      <c r="E740" s="238" t="s">
        <v>1</v>
      </c>
      <c r="F740" s="239" t="s">
        <v>556</v>
      </c>
      <c r="G740" s="236"/>
      <c r="H740" s="240">
        <v>-1.47</v>
      </c>
      <c r="I740" s="236"/>
      <c r="J740" s="236"/>
      <c r="K740" s="236"/>
      <c r="L740" s="241"/>
      <c r="M740" s="242"/>
      <c r="N740" s="243"/>
      <c r="O740" s="243"/>
      <c r="P740" s="243"/>
      <c r="Q740" s="243"/>
      <c r="R740" s="243"/>
      <c r="S740" s="243"/>
      <c r="T740" s="24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5" t="s">
        <v>285</v>
      </c>
      <c r="AU740" s="245" t="s">
        <v>83</v>
      </c>
      <c r="AV740" s="13" t="s">
        <v>83</v>
      </c>
      <c r="AW740" s="13" t="s">
        <v>30</v>
      </c>
      <c r="AX740" s="13" t="s">
        <v>74</v>
      </c>
      <c r="AY740" s="245" t="s">
        <v>278</v>
      </c>
    </row>
    <row r="741" s="13" customFormat="1">
      <c r="A741" s="13"/>
      <c r="B741" s="235"/>
      <c r="C741" s="236"/>
      <c r="D741" s="237" t="s">
        <v>285</v>
      </c>
      <c r="E741" s="238" t="s">
        <v>1</v>
      </c>
      <c r="F741" s="239" t="s">
        <v>589</v>
      </c>
      <c r="G741" s="236"/>
      <c r="H741" s="240">
        <v>-3</v>
      </c>
      <c r="I741" s="236"/>
      <c r="J741" s="236"/>
      <c r="K741" s="236"/>
      <c r="L741" s="241"/>
      <c r="M741" s="242"/>
      <c r="N741" s="243"/>
      <c r="O741" s="243"/>
      <c r="P741" s="243"/>
      <c r="Q741" s="243"/>
      <c r="R741" s="243"/>
      <c r="S741" s="243"/>
      <c r="T741" s="24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5" t="s">
        <v>285</v>
      </c>
      <c r="AU741" s="245" t="s">
        <v>83</v>
      </c>
      <c r="AV741" s="13" t="s">
        <v>83</v>
      </c>
      <c r="AW741" s="13" t="s">
        <v>30</v>
      </c>
      <c r="AX741" s="13" t="s">
        <v>74</v>
      </c>
      <c r="AY741" s="245" t="s">
        <v>278</v>
      </c>
    </row>
    <row r="742" s="13" customFormat="1">
      <c r="A742" s="13"/>
      <c r="B742" s="235"/>
      <c r="C742" s="236"/>
      <c r="D742" s="237" t="s">
        <v>285</v>
      </c>
      <c r="E742" s="238" t="s">
        <v>1</v>
      </c>
      <c r="F742" s="239" t="s">
        <v>571</v>
      </c>
      <c r="G742" s="236"/>
      <c r="H742" s="240">
        <v>-3.52</v>
      </c>
      <c r="I742" s="236"/>
      <c r="J742" s="236"/>
      <c r="K742" s="236"/>
      <c r="L742" s="241"/>
      <c r="M742" s="242"/>
      <c r="N742" s="243"/>
      <c r="O742" s="243"/>
      <c r="P742" s="243"/>
      <c r="Q742" s="243"/>
      <c r="R742" s="243"/>
      <c r="S742" s="243"/>
      <c r="T742" s="24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5" t="s">
        <v>285</v>
      </c>
      <c r="AU742" s="245" t="s">
        <v>83</v>
      </c>
      <c r="AV742" s="13" t="s">
        <v>83</v>
      </c>
      <c r="AW742" s="13" t="s">
        <v>30</v>
      </c>
      <c r="AX742" s="13" t="s">
        <v>74</v>
      </c>
      <c r="AY742" s="245" t="s">
        <v>278</v>
      </c>
    </row>
    <row r="743" s="13" customFormat="1">
      <c r="A743" s="13"/>
      <c r="B743" s="235"/>
      <c r="C743" s="236"/>
      <c r="D743" s="237" t="s">
        <v>285</v>
      </c>
      <c r="E743" s="238" t="s">
        <v>1</v>
      </c>
      <c r="F743" s="239" t="s">
        <v>554</v>
      </c>
      <c r="G743" s="236"/>
      <c r="H743" s="240">
        <v>-2.3100000000000001</v>
      </c>
      <c r="I743" s="236"/>
      <c r="J743" s="236"/>
      <c r="K743" s="236"/>
      <c r="L743" s="241"/>
      <c r="M743" s="242"/>
      <c r="N743" s="243"/>
      <c r="O743" s="243"/>
      <c r="P743" s="243"/>
      <c r="Q743" s="243"/>
      <c r="R743" s="243"/>
      <c r="S743" s="243"/>
      <c r="T743" s="24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5" t="s">
        <v>285</v>
      </c>
      <c r="AU743" s="245" t="s">
        <v>83</v>
      </c>
      <c r="AV743" s="13" t="s">
        <v>83</v>
      </c>
      <c r="AW743" s="13" t="s">
        <v>30</v>
      </c>
      <c r="AX743" s="13" t="s">
        <v>74</v>
      </c>
      <c r="AY743" s="245" t="s">
        <v>278</v>
      </c>
    </row>
    <row r="744" s="13" customFormat="1">
      <c r="A744" s="13"/>
      <c r="B744" s="235"/>
      <c r="C744" s="236"/>
      <c r="D744" s="237" t="s">
        <v>285</v>
      </c>
      <c r="E744" s="238" t="s">
        <v>1</v>
      </c>
      <c r="F744" s="239" t="s">
        <v>562</v>
      </c>
      <c r="G744" s="236"/>
      <c r="H744" s="240">
        <v>-1.379</v>
      </c>
      <c r="I744" s="236"/>
      <c r="J744" s="236"/>
      <c r="K744" s="236"/>
      <c r="L744" s="241"/>
      <c r="M744" s="242"/>
      <c r="N744" s="243"/>
      <c r="O744" s="243"/>
      <c r="P744" s="243"/>
      <c r="Q744" s="243"/>
      <c r="R744" s="243"/>
      <c r="S744" s="243"/>
      <c r="T744" s="24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5" t="s">
        <v>285</v>
      </c>
      <c r="AU744" s="245" t="s">
        <v>83</v>
      </c>
      <c r="AV744" s="13" t="s">
        <v>83</v>
      </c>
      <c r="AW744" s="13" t="s">
        <v>30</v>
      </c>
      <c r="AX744" s="13" t="s">
        <v>74</v>
      </c>
      <c r="AY744" s="245" t="s">
        <v>278</v>
      </c>
    </row>
    <row r="745" s="13" customFormat="1">
      <c r="A745" s="13"/>
      <c r="B745" s="235"/>
      <c r="C745" s="236"/>
      <c r="D745" s="237" t="s">
        <v>285</v>
      </c>
      <c r="E745" s="238" t="s">
        <v>1</v>
      </c>
      <c r="F745" s="239" t="s">
        <v>571</v>
      </c>
      <c r="G745" s="236"/>
      <c r="H745" s="240">
        <v>-3.52</v>
      </c>
      <c r="I745" s="236"/>
      <c r="J745" s="236"/>
      <c r="K745" s="236"/>
      <c r="L745" s="241"/>
      <c r="M745" s="242"/>
      <c r="N745" s="243"/>
      <c r="O745" s="243"/>
      <c r="P745" s="243"/>
      <c r="Q745" s="243"/>
      <c r="R745" s="243"/>
      <c r="S745" s="243"/>
      <c r="T745" s="24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5" t="s">
        <v>285</v>
      </c>
      <c r="AU745" s="245" t="s">
        <v>83</v>
      </c>
      <c r="AV745" s="13" t="s">
        <v>83</v>
      </c>
      <c r="AW745" s="13" t="s">
        <v>30</v>
      </c>
      <c r="AX745" s="13" t="s">
        <v>74</v>
      </c>
      <c r="AY745" s="245" t="s">
        <v>278</v>
      </c>
    </row>
    <row r="746" s="13" customFormat="1">
      <c r="A746" s="13"/>
      <c r="B746" s="235"/>
      <c r="C746" s="236"/>
      <c r="D746" s="237" t="s">
        <v>285</v>
      </c>
      <c r="E746" s="238" t="s">
        <v>1</v>
      </c>
      <c r="F746" s="239" t="s">
        <v>554</v>
      </c>
      <c r="G746" s="236"/>
      <c r="H746" s="240">
        <v>-2.3100000000000001</v>
      </c>
      <c r="I746" s="236"/>
      <c r="J746" s="236"/>
      <c r="K746" s="236"/>
      <c r="L746" s="241"/>
      <c r="M746" s="242"/>
      <c r="N746" s="243"/>
      <c r="O746" s="243"/>
      <c r="P746" s="243"/>
      <c r="Q746" s="243"/>
      <c r="R746" s="243"/>
      <c r="S746" s="243"/>
      <c r="T746" s="24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5" t="s">
        <v>285</v>
      </c>
      <c r="AU746" s="245" t="s">
        <v>83</v>
      </c>
      <c r="AV746" s="13" t="s">
        <v>83</v>
      </c>
      <c r="AW746" s="13" t="s">
        <v>30</v>
      </c>
      <c r="AX746" s="13" t="s">
        <v>74</v>
      </c>
      <c r="AY746" s="245" t="s">
        <v>278</v>
      </c>
    </row>
    <row r="747" s="13" customFormat="1">
      <c r="A747" s="13"/>
      <c r="B747" s="235"/>
      <c r="C747" s="236"/>
      <c r="D747" s="237" t="s">
        <v>285</v>
      </c>
      <c r="E747" s="238" t="s">
        <v>1</v>
      </c>
      <c r="F747" s="239" t="s">
        <v>549</v>
      </c>
      <c r="G747" s="236"/>
      <c r="H747" s="240">
        <v>-1.5760000000000001</v>
      </c>
      <c r="I747" s="236"/>
      <c r="J747" s="236"/>
      <c r="K747" s="236"/>
      <c r="L747" s="241"/>
      <c r="M747" s="242"/>
      <c r="N747" s="243"/>
      <c r="O747" s="243"/>
      <c r="P747" s="243"/>
      <c r="Q747" s="243"/>
      <c r="R747" s="243"/>
      <c r="S747" s="243"/>
      <c r="T747" s="24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5" t="s">
        <v>285</v>
      </c>
      <c r="AU747" s="245" t="s">
        <v>83</v>
      </c>
      <c r="AV747" s="13" t="s">
        <v>83</v>
      </c>
      <c r="AW747" s="13" t="s">
        <v>30</v>
      </c>
      <c r="AX747" s="13" t="s">
        <v>74</v>
      </c>
      <c r="AY747" s="245" t="s">
        <v>278</v>
      </c>
    </row>
    <row r="748" s="13" customFormat="1">
      <c r="A748" s="13"/>
      <c r="B748" s="235"/>
      <c r="C748" s="236"/>
      <c r="D748" s="237" t="s">
        <v>285</v>
      </c>
      <c r="E748" s="238" t="s">
        <v>1</v>
      </c>
      <c r="F748" s="239" t="s">
        <v>562</v>
      </c>
      <c r="G748" s="236"/>
      <c r="H748" s="240">
        <v>-1.379</v>
      </c>
      <c r="I748" s="236"/>
      <c r="J748" s="236"/>
      <c r="K748" s="236"/>
      <c r="L748" s="241"/>
      <c r="M748" s="242"/>
      <c r="N748" s="243"/>
      <c r="O748" s="243"/>
      <c r="P748" s="243"/>
      <c r="Q748" s="243"/>
      <c r="R748" s="243"/>
      <c r="S748" s="243"/>
      <c r="T748" s="24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5" t="s">
        <v>285</v>
      </c>
      <c r="AU748" s="245" t="s">
        <v>83</v>
      </c>
      <c r="AV748" s="13" t="s">
        <v>83</v>
      </c>
      <c r="AW748" s="13" t="s">
        <v>30</v>
      </c>
      <c r="AX748" s="13" t="s">
        <v>74</v>
      </c>
      <c r="AY748" s="245" t="s">
        <v>278</v>
      </c>
    </row>
    <row r="749" s="13" customFormat="1">
      <c r="A749" s="13"/>
      <c r="B749" s="235"/>
      <c r="C749" s="236"/>
      <c r="D749" s="237" t="s">
        <v>285</v>
      </c>
      <c r="E749" s="238" t="s">
        <v>1</v>
      </c>
      <c r="F749" s="239" t="s">
        <v>571</v>
      </c>
      <c r="G749" s="236"/>
      <c r="H749" s="240">
        <v>-3.52</v>
      </c>
      <c r="I749" s="236"/>
      <c r="J749" s="236"/>
      <c r="K749" s="236"/>
      <c r="L749" s="241"/>
      <c r="M749" s="242"/>
      <c r="N749" s="243"/>
      <c r="O749" s="243"/>
      <c r="P749" s="243"/>
      <c r="Q749" s="243"/>
      <c r="R749" s="243"/>
      <c r="S749" s="243"/>
      <c r="T749" s="24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5" t="s">
        <v>285</v>
      </c>
      <c r="AU749" s="245" t="s">
        <v>83</v>
      </c>
      <c r="AV749" s="13" t="s">
        <v>83</v>
      </c>
      <c r="AW749" s="13" t="s">
        <v>30</v>
      </c>
      <c r="AX749" s="13" t="s">
        <v>74</v>
      </c>
      <c r="AY749" s="245" t="s">
        <v>278</v>
      </c>
    </row>
    <row r="750" s="13" customFormat="1">
      <c r="A750" s="13"/>
      <c r="B750" s="235"/>
      <c r="C750" s="236"/>
      <c r="D750" s="237" t="s">
        <v>285</v>
      </c>
      <c r="E750" s="238" t="s">
        <v>1</v>
      </c>
      <c r="F750" s="239" t="s">
        <v>554</v>
      </c>
      <c r="G750" s="236"/>
      <c r="H750" s="240">
        <v>-2.3100000000000001</v>
      </c>
      <c r="I750" s="236"/>
      <c r="J750" s="236"/>
      <c r="K750" s="236"/>
      <c r="L750" s="241"/>
      <c r="M750" s="242"/>
      <c r="N750" s="243"/>
      <c r="O750" s="243"/>
      <c r="P750" s="243"/>
      <c r="Q750" s="243"/>
      <c r="R750" s="243"/>
      <c r="S750" s="243"/>
      <c r="T750" s="244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5" t="s">
        <v>285</v>
      </c>
      <c r="AU750" s="245" t="s">
        <v>83</v>
      </c>
      <c r="AV750" s="13" t="s">
        <v>83</v>
      </c>
      <c r="AW750" s="13" t="s">
        <v>30</v>
      </c>
      <c r="AX750" s="13" t="s">
        <v>74</v>
      </c>
      <c r="AY750" s="245" t="s">
        <v>278</v>
      </c>
    </row>
    <row r="751" s="13" customFormat="1">
      <c r="A751" s="13"/>
      <c r="B751" s="235"/>
      <c r="C751" s="236"/>
      <c r="D751" s="237" t="s">
        <v>285</v>
      </c>
      <c r="E751" s="238" t="s">
        <v>1</v>
      </c>
      <c r="F751" s="239" t="s">
        <v>549</v>
      </c>
      <c r="G751" s="236"/>
      <c r="H751" s="240">
        <v>-1.5760000000000001</v>
      </c>
      <c r="I751" s="236"/>
      <c r="J751" s="236"/>
      <c r="K751" s="236"/>
      <c r="L751" s="241"/>
      <c r="M751" s="242"/>
      <c r="N751" s="243"/>
      <c r="O751" s="243"/>
      <c r="P751" s="243"/>
      <c r="Q751" s="243"/>
      <c r="R751" s="243"/>
      <c r="S751" s="243"/>
      <c r="T751" s="24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5" t="s">
        <v>285</v>
      </c>
      <c r="AU751" s="245" t="s">
        <v>83</v>
      </c>
      <c r="AV751" s="13" t="s">
        <v>83</v>
      </c>
      <c r="AW751" s="13" t="s">
        <v>30</v>
      </c>
      <c r="AX751" s="13" t="s">
        <v>74</v>
      </c>
      <c r="AY751" s="245" t="s">
        <v>278</v>
      </c>
    </row>
    <row r="752" s="13" customFormat="1">
      <c r="A752" s="13"/>
      <c r="B752" s="235"/>
      <c r="C752" s="236"/>
      <c r="D752" s="237" t="s">
        <v>285</v>
      </c>
      <c r="E752" s="238" t="s">
        <v>1</v>
      </c>
      <c r="F752" s="239" t="s">
        <v>549</v>
      </c>
      <c r="G752" s="236"/>
      <c r="H752" s="240">
        <v>-1.5760000000000001</v>
      </c>
      <c r="I752" s="236"/>
      <c r="J752" s="236"/>
      <c r="K752" s="236"/>
      <c r="L752" s="241"/>
      <c r="M752" s="242"/>
      <c r="N752" s="243"/>
      <c r="O752" s="243"/>
      <c r="P752" s="243"/>
      <c r="Q752" s="243"/>
      <c r="R752" s="243"/>
      <c r="S752" s="243"/>
      <c r="T752" s="24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5" t="s">
        <v>285</v>
      </c>
      <c r="AU752" s="245" t="s">
        <v>83</v>
      </c>
      <c r="AV752" s="13" t="s">
        <v>83</v>
      </c>
      <c r="AW752" s="13" t="s">
        <v>30</v>
      </c>
      <c r="AX752" s="13" t="s">
        <v>74</v>
      </c>
      <c r="AY752" s="245" t="s">
        <v>278</v>
      </c>
    </row>
    <row r="753" s="13" customFormat="1">
      <c r="A753" s="13"/>
      <c r="B753" s="235"/>
      <c r="C753" s="236"/>
      <c r="D753" s="237" t="s">
        <v>285</v>
      </c>
      <c r="E753" s="238" t="s">
        <v>1</v>
      </c>
      <c r="F753" s="239" t="s">
        <v>571</v>
      </c>
      <c r="G753" s="236"/>
      <c r="H753" s="240">
        <v>-3.52</v>
      </c>
      <c r="I753" s="236"/>
      <c r="J753" s="236"/>
      <c r="K753" s="236"/>
      <c r="L753" s="241"/>
      <c r="M753" s="242"/>
      <c r="N753" s="243"/>
      <c r="O753" s="243"/>
      <c r="P753" s="243"/>
      <c r="Q753" s="243"/>
      <c r="R753" s="243"/>
      <c r="S753" s="243"/>
      <c r="T753" s="24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5" t="s">
        <v>285</v>
      </c>
      <c r="AU753" s="245" t="s">
        <v>83</v>
      </c>
      <c r="AV753" s="13" t="s">
        <v>83</v>
      </c>
      <c r="AW753" s="13" t="s">
        <v>30</v>
      </c>
      <c r="AX753" s="13" t="s">
        <v>74</v>
      </c>
      <c r="AY753" s="245" t="s">
        <v>278</v>
      </c>
    </row>
    <row r="754" s="13" customFormat="1">
      <c r="A754" s="13"/>
      <c r="B754" s="235"/>
      <c r="C754" s="236"/>
      <c r="D754" s="237" t="s">
        <v>285</v>
      </c>
      <c r="E754" s="238" t="s">
        <v>1</v>
      </c>
      <c r="F754" s="239" t="s">
        <v>554</v>
      </c>
      <c r="G754" s="236"/>
      <c r="H754" s="240">
        <v>-2.3100000000000001</v>
      </c>
      <c r="I754" s="236"/>
      <c r="J754" s="236"/>
      <c r="K754" s="236"/>
      <c r="L754" s="241"/>
      <c r="M754" s="242"/>
      <c r="N754" s="243"/>
      <c r="O754" s="243"/>
      <c r="P754" s="243"/>
      <c r="Q754" s="243"/>
      <c r="R754" s="243"/>
      <c r="S754" s="243"/>
      <c r="T754" s="24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5" t="s">
        <v>285</v>
      </c>
      <c r="AU754" s="245" t="s">
        <v>83</v>
      </c>
      <c r="AV754" s="13" t="s">
        <v>83</v>
      </c>
      <c r="AW754" s="13" t="s">
        <v>30</v>
      </c>
      <c r="AX754" s="13" t="s">
        <v>74</v>
      </c>
      <c r="AY754" s="245" t="s">
        <v>278</v>
      </c>
    </row>
    <row r="755" s="13" customFormat="1">
      <c r="A755" s="13"/>
      <c r="B755" s="235"/>
      <c r="C755" s="236"/>
      <c r="D755" s="237" t="s">
        <v>285</v>
      </c>
      <c r="E755" s="238" t="s">
        <v>1</v>
      </c>
      <c r="F755" s="239" t="s">
        <v>549</v>
      </c>
      <c r="G755" s="236"/>
      <c r="H755" s="240">
        <v>-1.5760000000000001</v>
      </c>
      <c r="I755" s="236"/>
      <c r="J755" s="236"/>
      <c r="K755" s="236"/>
      <c r="L755" s="241"/>
      <c r="M755" s="242"/>
      <c r="N755" s="243"/>
      <c r="O755" s="243"/>
      <c r="P755" s="243"/>
      <c r="Q755" s="243"/>
      <c r="R755" s="243"/>
      <c r="S755" s="243"/>
      <c r="T755" s="24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5" t="s">
        <v>285</v>
      </c>
      <c r="AU755" s="245" t="s">
        <v>83</v>
      </c>
      <c r="AV755" s="13" t="s">
        <v>83</v>
      </c>
      <c r="AW755" s="13" t="s">
        <v>30</v>
      </c>
      <c r="AX755" s="13" t="s">
        <v>74</v>
      </c>
      <c r="AY755" s="245" t="s">
        <v>278</v>
      </c>
    </row>
    <row r="756" s="15" customFormat="1">
      <c r="A756" s="15"/>
      <c r="B756" s="256"/>
      <c r="C756" s="257"/>
      <c r="D756" s="237" t="s">
        <v>285</v>
      </c>
      <c r="E756" s="258" t="s">
        <v>1</v>
      </c>
      <c r="F756" s="259" t="s">
        <v>597</v>
      </c>
      <c r="G756" s="257"/>
      <c r="H756" s="260">
        <v>-871.70899999999904</v>
      </c>
      <c r="I756" s="257"/>
      <c r="J756" s="257"/>
      <c r="K756" s="257"/>
      <c r="L756" s="261"/>
      <c r="M756" s="262"/>
      <c r="N756" s="263"/>
      <c r="O756" s="263"/>
      <c r="P756" s="263"/>
      <c r="Q756" s="263"/>
      <c r="R756" s="263"/>
      <c r="S756" s="263"/>
      <c r="T756" s="264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65" t="s">
        <v>285</v>
      </c>
      <c r="AU756" s="265" t="s">
        <v>83</v>
      </c>
      <c r="AV756" s="15" t="s">
        <v>91</v>
      </c>
      <c r="AW756" s="15" t="s">
        <v>30</v>
      </c>
      <c r="AX756" s="15" t="s">
        <v>74</v>
      </c>
      <c r="AY756" s="265" t="s">
        <v>278</v>
      </c>
    </row>
    <row r="757" s="13" customFormat="1">
      <c r="A757" s="13"/>
      <c r="B757" s="235"/>
      <c r="C757" s="236"/>
      <c r="D757" s="237" t="s">
        <v>285</v>
      </c>
      <c r="E757" s="238" t="s">
        <v>1</v>
      </c>
      <c r="F757" s="239" t="s">
        <v>598</v>
      </c>
      <c r="G757" s="236"/>
      <c r="H757" s="240">
        <v>-905.24199999999996</v>
      </c>
      <c r="I757" s="236"/>
      <c r="J757" s="236"/>
      <c r="K757" s="236"/>
      <c r="L757" s="241"/>
      <c r="M757" s="242"/>
      <c r="N757" s="243"/>
      <c r="O757" s="243"/>
      <c r="P757" s="243"/>
      <c r="Q757" s="243"/>
      <c r="R757" s="243"/>
      <c r="S757" s="243"/>
      <c r="T757" s="24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5" t="s">
        <v>285</v>
      </c>
      <c r="AU757" s="245" t="s">
        <v>83</v>
      </c>
      <c r="AV757" s="13" t="s">
        <v>83</v>
      </c>
      <c r="AW757" s="13" t="s">
        <v>30</v>
      </c>
      <c r="AX757" s="13" t="s">
        <v>74</v>
      </c>
      <c r="AY757" s="245" t="s">
        <v>278</v>
      </c>
    </row>
    <row r="758" s="15" customFormat="1">
      <c r="A758" s="15"/>
      <c r="B758" s="256"/>
      <c r="C758" s="257"/>
      <c r="D758" s="237" t="s">
        <v>285</v>
      </c>
      <c r="E758" s="258" t="s">
        <v>1</v>
      </c>
      <c r="F758" s="259" t="s">
        <v>599</v>
      </c>
      <c r="G758" s="257"/>
      <c r="H758" s="260">
        <v>-905.24199999999996</v>
      </c>
      <c r="I758" s="257"/>
      <c r="J758" s="257"/>
      <c r="K758" s="257"/>
      <c r="L758" s="261"/>
      <c r="M758" s="262"/>
      <c r="N758" s="263"/>
      <c r="O758" s="263"/>
      <c r="P758" s="263"/>
      <c r="Q758" s="263"/>
      <c r="R758" s="263"/>
      <c r="S758" s="263"/>
      <c r="T758" s="264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65" t="s">
        <v>285</v>
      </c>
      <c r="AU758" s="265" t="s">
        <v>83</v>
      </c>
      <c r="AV758" s="15" t="s">
        <v>91</v>
      </c>
      <c r="AW758" s="15" t="s">
        <v>30</v>
      </c>
      <c r="AX758" s="15" t="s">
        <v>74</v>
      </c>
      <c r="AY758" s="265" t="s">
        <v>278</v>
      </c>
    </row>
    <row r="759" s="14" customFormat="1">
      <c r="A759" s="14"/>
      <c r="B759" s="246"/>
      <c r="C759" s="247"/>
      <c r="D759" s="237" t="s">
        <v>285</v>
      </c>
      <c r="E759" s="248" t="s">
        <v>1</v>
      </c>
      <c r="F759" s="249" t="s">
        <v>287</v>
      </c>
      <c r="G759" s="247"/>
      <c r="H759" s="250">
        <v>4672.44199999995</v>
      </c>
      <c r="I759" s="247"/>
      <c r="J759" s="247"/>
      <c r="K759" s="247"/>
      <c r="L759" s="251"/>
      <c r="M759" s="252"/>
      <c r="N759" s="253"/>
      <c r="O759" s="253"/>
      <c r="P759" s="253"/>
      <c r="Q759" s="253"/>
      <c r="R759" s="253"/>
      <c r="S759" s="253"/>
      <c r="T759" s="25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5" t="s">
        <v>285</v>
      </c>
      <c r="AU759" s="255" t="s">
        <v>83</v>
      </c>
      <c r="AV759" s="14" t="s">
        <v>116</v>
      </c>
      <c r="AW759" s="14" t="s">
        <v>30</v>
      </c>
      <c r="AX759" s="14" t="s">
        <v>81</v>
      </c>
      <c r="AY759" s="255" t="s">
        <v>278</v>
      </c>
    </row>
    <row r="760" s="12" customFormat="1" ht="22.8" customHeight="1">
      <c r="A760" s="12"/>
      <c r="B760" s="207"/>
      <c r="C760" s="208"/>
      <c r="D760" s="209" t="s">
        <v>73</v>
      </c>
      <c r="E760" s="220" t="s">
        <v>600</v>
      </c>
      <c r="F760" s="220" t="s">
        <v>601</v>
      </c>
      <c r="G760" s="208"/>
      <c r="H760" s="208"/>
      <c r="I760" s="208"/>
      <c r="J760" s="221">
        <f>BK760</f>
        <v>1480221.7000000002</v>
      </c>
      <c r="K760" s="208"/>
      <c r="L760" s="212"/>
      <c r="M760" s="213"/>
      <c r="N760" s="214"/>
      <c r="O760" s="214"/>
      <c r="P760" s="215">
        <f>SUM(P761:P786)</f>
        <v>1491.0927199999999</v>
      </c>
      <c r="Q760" s="214"/>
      <c r="R760" s="215">
        <f>SUM(R761:R786)</f>
        <v>0</v>
      </c>
      <c r="S760" s="214"/>
      <c r="T760" s="216">
        <f>SUM(T761:T786)</f>
        <v>0</v>
      </c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R760" s="217" t="s">
        <v>81</v>
      </c>
      <c r="AT760" s="218" t="s">
        <v>73</v>
      </c>
      <c r="AU760" s="218" t="s">
        <v>81</v>
      </c>
      <c r="AY760" s="217" t="s">
        <v>278</v>
      </c>
      <c r="BK760" s="219">
        <f>SUM(BK761:BK786)</f>
        <v>1480221.7000000002</v>
      </c>
    </row>
    <row r="761" s="2" customFormat="1" ht="33" customHeight="1">
      <c r="A761" s="33"/>
      <c r="B761" s="34"/>
      <c r="C761" s="222" t="s">
        <v>602</v>
      </c>
      <c r="D761" s="222" t="s">
        <v>280</v>
      </c>
      <c r="E761" s="223" t="s">
        <v>603</v>
      </c>
      <c r="F761" s="224" t="s">
        <v>604</v>
      </c>
      <c r="G761" s="225" t="s">
        <v>301</v>
      </c>
      <c r="H761" s="226">
        <v>467.06999999999999</v>
      </c>
      <c r="I761" s="227">
        <v>1300</v>
      </c>
      <c r="J761" s="227">
        <f>ROUND(I761*H761,2)</f>
        <v>607191</v>
      </c>
      <c r="K761" s="228"/>
      <c r="L761" s="39"/>
      <c r="M761" s="229" t="s">
        <v>1</v>
      </c>
      <c r="N761" s="230" t="s">
        <v>39</v>
      </c>
      <c r="O761" s="231">
        <v>3.0099999999999998</v>
      </c>
      <c r="P761" s="231">
        <f>O761*H761</f>
        <v>1405.8806999999999</v>
      </c>
      <c r="Q761" s="231">
        <v>0</v>
      </c>
      <c r="R761" s="231">
        <f>Q761*H761</f>
        <v>0</v>
      </c>
      <c r="S761" s="231">
        <v>0</v>
      </c>
      <c r="T761" s="232">
        <f>S761*H761</f>
        <v>0</v>
      </c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R761" s="233" t="s">
        <v>116</v>
      </c>
      <c r="AT761" s="233" t="s">
        <v>280</v>
      </c>
      <c r="AU761" s="233" t="s">
        <v>83</v>
      </c>
      <c r="AY761" s="18" t="s">
        <v>278</v>
      </c>
      <c r="BE761" s="234">
        <f>IF(N761="základní",J761,0)</f>
        <v>607191</v>
      </c>
      <c r="BF761" s="234">
        <f>IF(N761="snížená",J761,0)</f>
        <v>0</v>
      </c>
      <c r="BG761" s="234">
        <f>IF(N761="zákl. přenesená",J761,0)</f>
        <v>0</v>
      </c>
      <c r="BH761" s="234">
        <f>IF(N761="sníž. přenesená",J761,0)</f>
        <v>0</v>
      </c>
      <c r="BI761" s="234">
        <f>IF(N761="nulová",J761,0)</f>
        <v>0</v>
      </c>
      <c r="BJ761" s="18" t="s">
        <v>81</v>
      </c>
      <c r="BK761" s="234">
        <f>ROUND(I761*H761,2)</f>
        <v>607191</v>
      </c>
      <c r="BL761" s="18" t="s">
        <v>116</v>
      </c>
      <c r="BM761" s="233" t="s">
        <v>605</v>
      </c>
    </row>
    <row r="762" s="13" customFormat="1">
      <c r="A762" s="13"/>
      <c r="B762" s="235"/>
      <c r="C762" s="236"/>
      <c r="D762" s="237" t="s">
        <v>285</v>
      </c>
      <c r="E762" s="238" t="s">
        <v>1</v>
      </c>
      <c r="F762" s="239" t="s">
        <v>606</v>
      </c>
      <c r="G762" s="236"/>
      <c r="H762" s="240">
        <v>467.06999999999999</v>
      </c>
      <c r="I762" s="236"/>
      <c r="J762" s="236"/>
      <c r="K762" s="236"/>
      <c r="L762" s="241"/>
      <c r="M762" s="242"/>
      <c r="N762" s="243"/>
      <c r="O762" s="243"/>
      <c r="P762" s="243"/>
      <c r="Q762" s="243"/>
      <c r="R762" s="243"/>
      <c r="S762" s="243"/>
      <c r="T762" s="24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5" t="s">
        <v>285</v>
      </c>
      <c r="AU762" s="245" t="s">
        <v>83</v>
      </c>
      <c r="AV762" s="13" t="s">
        <v>83</v>
      </c>
      <c r="AW762" s="13" t="s">
        <v>30</v>
      </c>
      <c r="AX762" s="13" t="s">
        <v>74</v>
      </c>
      <c r="AY762" s="245" t="s">
        <v>278</v>
      </c>
    </row>
    <row r="763" s="14" customFormat="1">
      <c r="A763" s="14"/>
      <c r="B763" s="246"/>
      <c r="C763" s="247"/>
      <c r="D763" s="237" t="s">
        <v>285</v>
      </c>
      <c r="E763" s="248" t="s">
        <v>1</v>
      </c>
      <c r="F763" s="249" t="s">
        <v>287</v>
      </c>
      <c r="G763" s="247"/>
      <c r="H763" s="250">
        <v>467.06999999999999</v>
      </c>
      <c r="I763" s="247"/>
      <c r="J763" s="247"/>
      <c r="K763" s="247"/>
      <c r="L763" s="251"/>
      <c r="M763" s="252"/>
      <c r="N763" s="253"/>
      <c r="O763" s="253"/>
      <c r="P763" s="253"/>
      <c r="Q763" s="253"/>
      <c r="R763" s="253"/>
      <c r="S763" s="253"/>
      <c r="T763" s="25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5" t="s">
        <v>285</v>
      </c>
      <c r="AU763" s="255" t="s">
        <v>83</v>
      </c>
      <c r="AV763" s="14" t="s">
        <v>116</v>
      </c>
      <c r="AW763" s="14" t="s">
        <v>30</v>
      </c>
      <c r="AX763" s="14" t="s">
        <v>81</v>
      </c>
      <c r="AY763" s="255" t="s">
        <v>278</v>
      </c>
    </row>
    <row r="764" s="2" customFormat="1" ht="16.5" customHeight="1">
      <c r="A764" s="33"/>
      <c r="B764" s="34"/>
      <c r="C764" s="222" t="s">
        <v>607</v>
      </c>
      <c r="D764" s="222" t="s">
        <v>280</v>
      </c>
      <c r="E764" s="223" t="s">
        <v>608</v>
      </c>
      <c r="F764" s="224" t="s">
        <v>609</v>
      </c>
      <c r="G764" s="225" t="s">
        <v>407</v>
      </c>
      <c r="H764" s="226">
        <v>7.5</v>
      </c>
      <c r="I764" s="227">
        <v>635</v>
      </c>
      <c r="J764" s="227">
        <f>ROUND(I764*H764,2)</f>
        <v>4762.5</v>
      </c>
      <c r="K764" s="228"/>
      <c r="L764" s="39"/>
      <c r="M764" s="229" t="s">
        <v>1</v>
      </c>
      <c r="N764" s="230" t="s">
        <v>39</v>
      </c>
      <c r="O764" s="231">
        <v>1.335</v>
      </c>
      <c r="P764" s="231">
        <f>O764*H764</f>
        <v>10.012499999999999</v>
      </c>
      <c r="Q764" s="231">
        <v>0</v>
      </c>
      <c r="R764" s="231">
        <f>Q764*H764</f>
        <v>0</v>
      </c>
      <c r="S764" s="231">
        <v>0</v>
      </c>
      <c r="T764" s="232">
        <f>S764*H764</f>
        <v>0</v>
      </c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R764" s="233" t="s">
        <v>116</v>
      </c>
      <c r="AT764" s="233" t="s">
        <v>280</v>
      </c>
      <c r="AU764" s="233" t="s">
        <v>83</v>
      </c>
      <c r="AY764" s="18" t="s">
        <v>278</v>
      </c>
      <c r="BE764" s="234">
        <f>IF(N764="základní",J764,0)</f>
        <v>4762.5</v>
      </c>
      <c r="BF764" s="234">
        <f>IF(N764="snížená",J764,0)</f>
        <v>0</v>
      </c>
      <c r="BG764" s="234">
        <f>IF(N764="zákl. přenesená",J764,0)</f>
        <v>0</v>
      </c>
      <c r="BH764" s="234">
        <f>IF(N764="sníž. přenesená",J764,0)</f>
        <v>0</v>
      </c>
      <c r="BI764" s="234">
        <f>IF(N764="nulová",J764,0)</f>
        <v>0</v>
      </c>
      <c r="BJ764" s="18" t="s">
        <v>81</v>
      </c>
      <c r="BK764" s="234">
        <f>ROUND(I764*H764,2)</f>
        <v>4762.5</v>
      </c>
      <c r="BL764" s="18" t="s">
        <v>116</v>
      </c>
      <c r="BM764" s="233" t="s">
        <v>610</v>
      </c>
    </row>
    <row r="765" s="2" customFormat="1" ht="24.15" customHeight="1">
      <c r="A765" s="33"/>
      <c r="B765" s="34"/>
      <c r="C765" s="222" t="s">
        <v>611</v>
      </c>
      <c r="D765" s="222" t="s">
        <v>280</v>
      </c>
      <c r="E765" s="223" t="s">
        <v>612</v>
      </c>
      <c r="F765" s="224" t="s">
        <v>613</v>
      </c>
      <c r="G765" s="225" t="s">
        <v>407</v>
      </c>
      <c r="H765" s="226">
        <v>450</v>
      </c>
      <c r="I765" s="227">
        <v>52.100000000000001</v>
      </c>
      <c r="J765" s="227">
        <f>ROUND(I765*H765,2)</f>
        <v>23445</v>
      </c>
      <c r="K765" s="228"/>
      <c r="L765" s="39"/>
      <c r="M765" s="229" t="s">
        <v>1</v>
      </c>
      <c r="N765" s="230" t="s">
        <v>39</v>
      </c>
      <c r="O765" s="231">
        <v>0</v>
      </c>
      <c r="P765" s="231">
        <f>O765*H765</f>
        <v>0</v>
      </c>
      <c r="Q765" s="231">
        <v>0</v>
      </c>
      <c r="R765" s="231">
        <f>Q765*H765</f>
        <v>0</v>
      </c>
      <c r="S765" s="231">
        <v>0</v>
      </c>
      <c r="T765" s="232">
        <f>S765*H765</f>
        <v>0</v>
      </c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R765" s="233" t="s">
        <v>116</v>
      </c>
      <c r="AT765" s="233" t="s">
        <v>280</v>
      </c>
      <c r="AU765" s="233" t="s">
        <v>83</v>
      </c>
      <c r="AY765" s="18" t="s">
        <v>278</v>
      </c>
      <c r="BE765" s="234">
        <f>IF(N765="základní",J765,0)</f>
        <v>23445</v>
      </c>
      <c r="BF765" s="234">
        <f>IF(N765="snížená",J765,0)</f>
        <v>0</v>
      </c>
      <c r="BG765" s="234">
        <f>IF(N765="zákl. přenesená",J765,0)</f>
        <v>0</v>
      </c>
      <c r="BH765" s="234">
        <f>IF(N765="sníž. přenesená",J765,0)</f>
        <v>0</v>
      </c>
      <c r="BI765" s="234">
        <f>IF(N765="nulová",J765,0)</f>
        <v>0</v>
      </c>
      <c r="BJ765" s="18" t="s">
        <v>81</v>
      </c>
      <c r="BK765" s="234">
        <f>ROUND(I765*H765,2)</f>
        <v>23445</v>
      </c>
      <c r="BL765" s="18" t="s">
        <v>116</v>
      </c>
      <c r="BM765" s="233" t="s">
        <v>614</v>
      </c>
    </row>
    <row r="766" s="13" customFormat="1">
      <c r="A766" s="13"/>
      <c r="B766" s="235"/>
      <c r="C766" s="236"/>
      <c r="D766" s="237" t="s">
        <v>285</v>
      </c>
      <c r="E766" s="238" t="s">
        <v>1</v>
      </c>
      <c r="F766" s="239" t="s">
        <v>615</v>
      </c>
      <c r="G766" s="236"/>
      <c r="H766" s="240">
        <v>450</v>
      </c>
      <c r="I766" s="236"/>
      <c r="J766" s="236"/>
      <c r="K766" s="236"/>
      <c r="L766" s="241"/>
      <c r="M766" s="242"/>
      <c r="N766" s="243"/>
      <c r="O766" s="243"/>
      <c r="P766" s="243"/>
      <c r="Q766" s="243"/>
      <c r="R766" s="243"/>
      <c r="S766" s="243"/>
      <c r="T766" s="24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5" t="s">
        <v>285</v>
      </c>
      <c r="AU766" s="245" t="s">
        <v>83</v>
      </c>
      <c r="AV766" s="13" t="s">
        <v>83</v>
      </c>
      <c r="AW766" s="13" t="s">
        <v>30</v>
      </c>
      <c r="AX766" s="13" t="s">
        <v>81</v>
      </c>
      <c r="AY766" s="245" t="s">
        <v>278</v>
      </c>
    </row>
    <row r="767" s="2" customFormat="1" ht="24.15" customHeight="1">
      <c r="A767" s="33"/>
      <c r="B767" s="34"/>
      <c r="C767" s="222" t="s">
        <v>616</v>
      </c>
      <c r="D767" s="222" t="s">
        <v>280</v>
      </c>
      <c r="E767" s="223" t="s">
        <v>617</v>
      </c>
      <c r="F767" s="224" t="s">
        <v>618</v>
      </c>
      <c r="G767" s="225" t="s">
        <v>301</v>
      </c>
      <c r="H767" s="226">
        <v>467.07999999999998</v>
      </c>
      <c r="I767" s="227">
        <v>288</v>
      </c>
      <c r="J767" s="227">
        <f>ROUND(I767*H767,2)</f>
        <v>134519.04000000001</v>
      </c>
      <c r="K767" s="228"/>
      <c r="L767" s="39"/>
      <c r="M767" s="229" t="s">
        <v>1</v>
      </c>
      <c r="N767" s="230" t="s">
        <v>39</v>
      </c>
      <c r="O767" s="231">
        <v>0.125</v>
      </c>
      <c r="P767" s="231">
        <f>O767*H767</f>
        <v>58.384999999999998</v>
      </c>
      <c r="Q767" s="231">
        <v>0</v>
      </c>
      <c r="R767" s="231">
        <f>Q767*H767</f>
        <v>0</v>
      </c>
      <c r="S767" s="231">
        <v>0</v>
      </c>
      <c r="T767" s="232">
        <f>S767*H767</f>
        <v>0</v>
      </c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R767" s="233" t="s">
        <v>116</v>
      </c>
      <c r="AT767" s="233" t="s">
        <v>280</v>
      </c>
      <c r="AU767" s="233" t="s">
        <v>83</v>
      </c>
      <c r="AY767" s="18" t="s">
        <v>278</v>
      </c>
      <c r="BE767" s="234">
        <f>IF(N767="základní",J767,0)</f>
        <v>134519.04000000001</v>
      </c>
      <c r="BF767" s="234">
        <f>IF(N767="snížená",J767,0)</f>
        <v>0</v>
      </c>
      <c r="BG767" s="234">
        <f>IF(N767="zákl. přenesená",J767,0)</f>
        <v>0</v>
      </c>
      <c r="BH767" s="234">
        <f>IF(N767="sníž. přenesená",J767,0)</f>
        <v>0</v>
      </c>
      <c r="BI767" s="234">
        <f>IF(N767="nulová",J767,0)</f>
        <v>0</v>
      </c>
      <c r="BJ767" s="18" t="s">
        <v>81</v>
      </c>
      <c r="BK767" s="234">
        <f>ROUND(I767*H767,2)</f>
        <v>134519.04000000001</v>
      </c>
      <c r="BL767" s="18" t="s">
        <v>116</v>
      </c>
      <c r="BM767" s="233" t="s">
        <v>619</v>
      </c>
    </row>
    <row r="768" s="13" customFormat="1">
      <c r="A768" s="13"/>
      <c r="B768" s="235"/>
      <c r="C768" s="236"/>
      <c r="D768" s="237" t="s">
        <v>285</v>
      </c>
      <c r="E768" s="238" t="s">
        <v>1</v>
      </c>
      <c r="F768" s="239" t="s">
        <v>620</v>
      </c>
      <c r="G768" s="236"/>
      <c r="H768" s="240">
        <v>467.07999999999998</v>
      </c>
      <c r="I768" s="236"/>
      <c r="J768" s="236"/>
      <c r="K768" s="236"/>
      <c r="L768" s="241"/>
      <c r="M768" s="242"/>
      <c r="N768" s="243"/>
      <c r="O768" s="243"/>
      <c r="P768" s="243"/>
      <c r="Q768" s="243"/>
      <c r="R768" s="243"/>
      <c r="S768" s="243"/>
      <c r="T768" s="244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5" t="s">
        <v>285</v>
      </c>
      <c r="AU768" s="245" t="s">
        <v>83</v>
      </c>
      <c r="AV768" s="13" t="s">
        <v>83</v>
      </c>
      <c r="AW768" s="13" t="s">
        <v>30</v>
      </c>
      <c r="AX768" s="13" t="s">
        <v>74</v>
      </c>
      <c r="AY768" s="245" t="s">
        <v>278</v>
      </c>
    </row>
    <row r="769" s="14" customFormat="1">
      <c r="A769" s="14"/>
      <c r="B769" s="246"/>
      <c r="C769" s="247"/>
      <c r="D769" s="237" t="s">
        <v>285</v>
      </c>
      <c r="E769" s="248" t="s">
        <v>1</v>
      </c>
      <c r="F769" s="249" t="s">
        <v>287</v>
      </c>
      <c r="G769" s="247"/>
      <c r="H769" s="250">
        <v>467.07999999999998</v>
      </c>
      <c r="I769" s="247"/>
      <c r="J769" s="247"/>
      <c r="K769" s="247"/>
      <c r="L769" s="251"/>
      <c r="M769" s="252"/>
      <c r="N769" s="253"/>
      <c r="O769" s="253"/>
      <c r="P769" s="253"/>
      <c r="Q769" s="253"/>
      <c r="R769" s="253"/>
      <c r="S769" s="253"/>
      <c r="T769" s="25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5" t="s">
        <v>285</v>
      </c>
      <c r="AU769" s="255" t="s">
        <v>83</v>
      </c>
      <c r="AV769" s="14" t="s">
        <v>116</v>
      </c>
      <c r="AW769" s="14" t="s">
        <v>30</v>
      </c>
      <c r="AX769" s="14" t="s">
        <v>81</v>
      </c>
      <c r="AY769" s="255" t="s">
        <v>278</v>
      </c>
    </row>
    <row r="770" s="2" customFormat="1" ht="24.15" customHeight="1">
      <c r="A770" s="33"/>
      <c r="B770" s="34"/>
      <c r="C770" s="222" t="s">
        <v>621</v>
      </c>
      <c r="D770" s="222" t="s">
        <v>280</v>
      </c>
      <c r="E770" s="223" t="s">
        <v>622</v>
      </c>
      <c r="F770" s="224" t="s">
        <v>623</v>
      </c>
      <c r="G770" s="225" t="s">
        <v>301</v>
      </c>
      <c r="H770" s="226">
        <v>2802.4200000000001</v>
      </c>
      <c r="I770" s="227">
        <v>12.5</v>
      </c>
      <c r="J770" s="227">
        <f>ROUND(I770*H770,2)</f>
        <v>35030.25</v>
      </c>
      <c r="K770" s="228"/>
      <c r="L770" s="39"/>
      <c r="M770" s="229" t="s">
        <v>1</v>
      </c>
      <c r="N770" s="230" t="s">
        <v>39</v>
      </c>
      <c r="O770" s="231">
        <v>0.0060000000000000001</v>
      </c>
      <c r="P770" s="231">
        <f>O770*H770</f>
        <v>16.814520000000002</v>
      </c>
      <c r="Q770" s="231">
        <v>0</v>
      </c>
      <c r="R770" s="231">
        <f>Q770*H770</f>
        <v>0</v>
      </c>
      <c r="S770" s="231">
        <v>0</v>
      </c>
      <c r="T770" s="232">
        <f>S770*H770</f>
        <v>0</v>
      </c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R770" s="233" t="s">
        <v>116</v>
      </c>
      <c r="AT770" s="233" t="s">
        <v>280</v>
      </c>
      <c r="AU770" s="233" t="s">
        <v>83</v>
      </c>
      <c r="AY770" s="18" t="s">
        <v>278</v>
      </c>
      <c r="BE770" s="234">
        <f>IF(N770="základní",J770,0)</f>
        <v>35030.25</v>
      </c>
      <c r="BF770" s="234">
        <f>IF(N770="snížená",J770,0)</f>
        <v>0</v>
      </c>
      <c r="BG770" s="234">
        <f>IF(N770="zákl. přenesená",J770,0)</f>
        <v>0</v>
      </c>
      <c r="BH770" s="234">
        <f>IF(N770="sníž. přenesená",J770,0)</f>
        <v>0</v>
      </c>
      <c r="BI770" s="234">
        <f>IF(N770="nulová",J770,0)</f>
        <v>0</v>
      </c>
      <c r="BJ770" s="18" t="s">
        <v>81</v>
      </c>
      <c r="BK770" s="234">
        <f>ROUND(I770*H770,2)</f>
        <v>35030.25</v>
      </c>
      <c r="BL770" s="18" t="s">
        <v>116</v>
      </c>
      <c r="BM770" s="233" t="s">
        <v>624</v>
      </c>
    </row>
    <row r="771" s="13" customFormat="1">
      <c r="A771" s="13"/>
      <c r="B771" s="235"/>
      <c r="C771" s="236"/>
      <c r="D771" s="237" t="s">
        <v>285</v>
      </c>
      <c r="E771" s="238" t="s">
        <v>1</v>
      </c>
      <c r="F771" s="239" t="s">
        <v>625</v>
      </c>
      <c r="G771" s="236"/>
      <c r="H771" s="240">
        <v>2802.4200000000001</v>
      </c>
      <c r="I771" s="236"/>
      <c r="J771" s="236"/>
      <c r="K771" s="236"/>
      <c r="L771" s="241"/>
      <c r="M771" s="242"/>
      <c r="N771" s="243"/>
      <c r="O771" s="243"/>
      <c r="P771" s="243"/>
      <c r="Q771" s="243"/>
      <c r="R771" s="243"/>
      <c r="S771" s="243"/>
      <c r="T771" s="244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5" t="s">
        <v>285</v>
      </c>
      <c r="AU771" s="245" t="s">
        <v>83</v>
      </c>
      <c r="AV771" s="13" t="s">
        <v>83</v>
      </c>
      <c r="AW771" s="13" t="s">
        <v>30</v>
      </c>
      <c r="AX771" s="13" t="s">
        <v>74</v>
      </c>
      <c r="AY771" s="245" t="s">
        <v>278</v>
      </c>
    </row>
    <row r="772" s="14" customFormat="1">
      <c r="A772" s="14"/>
      <c r="B772" s="246"/>
      <c r="C772" s="247"/>
      <c r="D772" s="237" t="s">
        <v>285</v>
      </c>
      <c r="E772" s="248" t="s">
        <v>1</v>
      </c>
      <c r="F772" s="249" t="s">
        <v>287</v>
      </c>
      <c r="G772" s="247"/>
      <c r="H772" s="250">
        <v>2802.4200000000001</v>
      </c>
      <c r="I772" s="247"/>
      <c r="J772" s="247"/>
      <c r="K772" s="247"/>
      <c r="L772" s="251"/>
      <c r="M772" s="252"/>
      <c r="N772" s="253"/>
      <c r="O772" s="253"/>
      <c r="P772" s="253"/>
      <c r="Q772" s="253"/>
      <c r="R772" s="253"/>
      <c r="S772" s="253"/>
      <c r="T772" s="25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5" t="s">
        <v>285</v>
      </c>
      <c r="AU772" s="255" t="s">
        <v>83</v>
      </c>
      <c r="AV772" s="14" t="s">
        <v>116</v>
      </c>
      <c r="AW772" s="14" t="s">
        <v>30</v>
      </c>
      <c r="AX772" s="14" t="s">
        <v>81</v>
      </c>
      <c r="AY772" s="255" t="s">
        <v>278</v>
      </c>
    </row>
    <row r="773" s="2" customFormat="1" ht="33" customHeight="1">
      <c r="A773" s="33"/>
      <c r="B773" s="34"/>
      <c r="C773" s="222" t="s">
        <v>7</v>
      </c>
      <c r="D773" s="222" t="s">
        <v>280</v>
      </c>
      <c r="E773" s="223" t="s">
        <v>626</v>
      </c>
      <c r="F773" s="224" t="s">
        <v>627</v>
      </c>
      <c r="G773" s="225" t="s">
        <v>301</v>
      </c>
      <c r="H773" s="226">
        <v>143.13399999999999</v>
      </c>
      <c r="I773" s="227">
        <v>352</v>
      </c>
      <c r="J773" s="227">
        <f>ROUND(I773*H773,2)</f>
        <v>50383.169999999998</v>
      </c>
      <c r="K773" s="228"/>
      <c r="L773" s="39"/>
      <c r="M773" s="229" t="s">
        <v>1</v>
      </c>
      <c r="N773" s="230" t="s">
        <v>39</v>
      </c>
      <c r="O773" s="231">
        <v>0</v>
      </c>
      <c r="P773" s="231">
        <f>O773*H773</f>
        <v>0</v>
      </c>
      <c r="Q773" s="231">
        <v>0</v>
      </c>
      <c r="R773" s="231">
        <f>Q773*H773</f>
        <v>0</v>
      </c>
      <c r="S773" s="231">
        <v>0</v>
      </c>
      <c r="T773" s="232">
        <f>S773*H773</f>
        <v>0</v>
      </c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R773" s="233" t="s">
        <v>116</v>
      </c>
      <c r="AT773" s="233" t="s">
        <v>280</v>
      </c>
      <c r="AU773" s="233" t="s">
        <v>83</v>
      </c>
      <c r="AY773" s="18" t="s">
        <v>278</v>
      </c>
      <c r="BE773" s="234">
        <f>IF(N773="základní",J773,0)</f>
        <v>50383.169999999998</v>
      </c>
      <c r="BF773" s="234">
        <f>IF(N773="snížená",J773,0)</f>
        <v>0</v>
      </c>
      <c r="BG773" s="234">
        <f>IF(N773="zákl. přenesená",J773,0)</f>
        <v>0</v>
      </c>
      <c r="BH773" s="234">
        <f>IF(N773="sníž. přenesená",J773,0)</f>
        <v>0</v>
      </c>
      <c r="BI773" s="234">
        <f>IF(N773="nulová",J773,0)</f>
        <v>0</v>
      </c>
      <c r="BJ773" s="18" t="s">
        <v>81</v>
      </c>
      <c r="BK773" s="234">
        <f>ROUND(I773*H773,2)</f>
        <v>50383.169999999998</v>
      </c>
      <c r="BL773" s="18" t="s">
        <v>116</v>
      </c>
      <c r="BM773" s="233" t="s">
        <v>628</v>
      </c>
    </row>
    <row r="774" s="13" customFormat="1">
      <c r="A774" s="13"/>
      <c r="B774" s="235"/>
      <c r="C774" s="236"/>
      <c r="D774" s="237" t="s">
        <v>285</v>
      </c>
      <c r="E774" s="238" t="s">
        <v>1</v>
      </c>
      <c r="F774" s="239" t="s">
        <v>629</v>
      </c>
      <c r="G774" s="236"/>
      <c r="H774" s="240">
        <v>143.13399999999999</v>
      </c>
      <c r="I774" s="236"/>
      <c r="J774" s="236"/>
      <c r="K774" s="236"/>
      <c r="L774" s="241"/>
      <c r="M774" s="242"/>
      <c r="N774" s="243"/>
      <c r="O774" s="243"/>
      <c r="P774" s="243"/>
      <c r="Q774" s="243"/>
      <c r="R774" s="243"/>
      <c r="S774" s="243"/>
      <c r="T774" s="24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5" t="s">
        <v>285</v>
      </c>
      <c r="AU774" s="245" t="s">
        <v>83</v>
      </c>
      <c r="AV774" s="13" t="s">
        <v>83</v>
      </c>
      <c r="AW774" s="13" t="s">
        <v>30</v>
      </c>
      <c r="AX774" s="13" t="s">
        <v>81</v>
      </c>
      <c r="AY774" s="245" t="s">
        <v>278</v>
      </c>
    </row>
    <row r="775" s="2" customFormat="1" ht="37.8" customHeight="1">
      <c r="A775" s="33"/>
      <c r="B775" s="34"/>
      <c r="C775" s="222" t="s">
        <v>630</v>
      </c>
      <c r="D775" s="222" t="s">
        <v>280</v>
      </c>
      <c r="E775" s="223" t="s">
        <v>631</v>
      </c>
      <c r="F775" s="224" t="s">
        <v>632</v>
      </c>
      <c r="G775" s="225" t="s">
        <v>301</v>
      </c>
      <c r="H775" s="226">
        <v>35.712000000000003</v>
      </c>
      <c r="I775" s="227">
        <v>352</v>
      </c>
      <c r="J775" s="227">
        <f>ROUND(I775*H775,2)</f>
        <v>12570.620000000001</v>
      </c>
      <c r="K775" s="228"/>
      <c r="L775" s="39"/>
      <c r="M775" s="229" t="s">
        <v>1</v>
      </c>
      <c r="N775" s="230" t="s">
        <v>39</v>
      </c>
      <c r="O775" s="231">
        <v>0</v>
      </c>
      <c r="P775" s="231">
        <f>O775*H775</f>
        <v>0</v>
      </c>
      <c r="Q775" s="231">
        <v>0</v>
      </c>
      <c r="R775" s="231">
        <f>Q775*H775</f>
        <v>0</v>
      </c>
      <c r="S775" s="231">
        <v>0</v>
      </c>
      <c r="T775" s="232">
        <f>S775*H775</f>
        <v>0</v>
      </c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R775" s="233" t="s">
        <v>116</v>
      </c>
      <c r="AT775" s="233" t="s">
        <v>280</v>
      </c>
      <c r="AU775" s="233" t="s">
        <v>83</v>
      </c>
      <c r="AY775" s="18" t="s">
        <v>278</v>
      </c>
      <c r="BE775" s="234">
        <f>IF(N775="základní",J775,0)</f>
        <v>12570.620000000001</v>
      </c>
      <c r="BF775" s="234">
        <f>IF(N775="snížená",J775,0)</f>
        <v>0</v>
      </c>
      <c r="BG775" s="234">
        <f>IF(N775="zákl. přenesená",J775,0)</f>
        <v>0</v>
      </c>
      <c r="BH775" s="234">
        <f>IF(N775="sníž. přenesená",J775,0)</f>
        <v>0</v>
      </c>
      <c r="BI775" s="234">
        <f>IF(N775="nulová",J775,0)</f>
        <v>0</v>
      </c>
      <c r="BJ775" s="18" t="s">
        <v>81</v>
      </c>
      <c r="BK775" s="234">
        <f>ROUND(I775*H775,2)</f>
        <v>12570.620000000001</v>
      </c>
      <c r="BL775" s="18" t="s">
        <v>116</v>
      </c>
      <c r="BM775" s="233" t="s">
        <v>633</v>
      </c>
    </row>
    <row r="776" s="13" customFormat="1">
      <c r="A776" s="13"/>
      <c r="B776" s="235"/>
      <c r="C776" s="236"/>
      <c r="D776" s="237" t="s">
        <v>285</v>
      </c>
      <c r="E776" s="238" t="s">
        <v>1</v>
      </c>
      <c r="F776" s="239" t="s">
        <v>634</v>
      </c>
      <c r="G776" s="236"/>
      <c r="H776" s="240">
        <v>35.712000000000003</v>
      </c>
      <c r="I776" s="236"/>
      <c r="J776" s="236"/>
      <c r="K776" s="236"/>
      <c r="L776" s="241"/>
      <c r="M776" s="242"/>
      <c r="N776" s="243"/>
      <c r="O776" s="243"/>
      <c r="P776" s="243"/>
      <c r="Q776" s="243"/>
      <c r="R776" s="243"/>
      <c r="S776" s="243"/>
      <c r="T776" s="24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5" t="s">
        <v>285</v>
      </c>
      <c r="AU776" s="245" t="s">
        <v>83</v>
      </c>
      <c r="AV776" s="13" t="s">
        <v>83</v>
      </c>
      <c r="AW776" s="13" t="s">
        <v>30</v>
      </c>
      <c r="AX776" s="13" t="s">
        <v>81</v>
      </c>
      <c r="AY776" s="245" t="s">
        <v>278</v>
      </c>
    </row>
    <row r="777" s="2" customFormat="1" ht="33" customHeight="1">
      <c r="A777" s="33"/>
      <c r="B777" s="34"/>
      <c r="C777" s="222" t="s">
        <v>635</v>
      </c>
      <c r="D777" s="222" t="s">
        <v>280</v>
      </c>
      <c r="E777" s="223" t="s">
        <v>636</v>
      </c>
      <c r="F777" s="224" t="s">
        <v>637</v>
      </c>
      <c r="G777" s="225" t="s">
        <v>301</v>
      </c>
      <c r="H777" s="226">
        <v>43.158999999999999</v>
      </c>
      <c r="I777" s="227">
        <v>341</v>
      </c>
      <c r="J777" s="227">
        <f>ROUND(I777*H777,2)</f>
        <v>14717.219999999999</v>
      </c>
      <c r="K777" s="228"/>
      <c r="L777" s="39"/>
      <c r="M777" s="229" t="s">
        <v>1</v>
      </c>
      <c r="N777" s="230" t="s">
        <v>39</v>
      </c>
      <c r="O777" s="231">
        <v>0</v>
      </c>
      <c r="P777" s="231">
        <f>O777*H777</f>
        <v>0</v>
      </c>
      <c r="Q777" s="231">
        <v>0</v>
      </c>
      <c r="R777" s="231">
        <f>Q777*H777</f>
        <v>0</v>
      </c>
      <c r="S777" s="231">
        <v>0</v>
      </c>
      <c r="T777" s="232">
        <f>S777*H777</f>
        <v>0</v>
      </c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R777" s="233" t="s">
        <v>116</v>
      </c>
      <c r="AT777" s="233" t="s">
        <v>280</v>
      </c>
      <c r="AU777" s="233" t="s">
        <v>83</v>
      </c>
      <c r="AY777" s="18" t="s">
        <v>278</v>
      </c>
      <c r="BE777" s="234">
        <f>IF(N777="základní",J777,0)</f>
        <v>14717.219999999999</v>
      </c>
      <c r="BF777" s="234">
        <f>IF(N777="snížená",J777,0)</f>
        <v>0</v>
      </c>
      <c r="BG777" s="234">
        <f>IF(N777="zákl. přenesená",J777,0)</f>
        <v>0</v>
      </c>
      <c r="BH777" s="234">
        <f>IF(N777="sníž. přenesená",J777,0)</f>
        <v>0</v>
      </c>
      <c r="BI777" s="234">
        <f>IF(N777="nulová",J777,0)</f>
        <v>0</v>
      </c>
      <c r="BJ777" s="18" t="s">
        <v>81</v>
      </c>
      <c r="BK777" s="234">
        <f>ROUND(I777*H777,2)</f>
        <v>14717.219999999999</v>
      </c>
      <c r="BL777" s="18" t="s">
        <v>116</v>
      </c>
      <c r="BM777" s="233" t="s">
        <v>638</v>
      </c>
    </row>
    <row r="778" s="13" customFormat="1">
      <c r="A778" s="13"/>
      <c r="B778" s="235"/>
      <c r="C778" s="236"/>
      <c r="D778" s="237" t="s">
        <v>285</v>
      </c>
      <c r="E778" s="238" t="s">
        <v>1</v>
      </c>
      <c r="F778" s="239" t="s">
        <v>639</v>
      </c>
      <c r="G778" s="236"/>
      <c r="H778" s="240">
        <v>43.158999999999999</v>
      </c>
      <c r="I778" s="236"/>
      <c r="J778" s="236"/>
      <c r="K778" s="236"/>
      <c r="L778" s="241"/>
      <c r="M778" s="242"/>
      <c r="N778" s="243"/>
      <c r="O778" s="243"/>
      <c r="P778" s="243"/>
      <c r="Q778" s="243"/>
      <c r="R778" s="243"/>
      <c r="S778" s="243"/>
      <c r="T778" s="24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5" t="s">
        <v>285</v>
      </c>
      <c r="AU778" s="245" t="s">
        <v>83</v>
      </c>
      <c r="AV778" s="13" t="s">
        <v>83</v>
      </c>
      <c r="AW778" s="13" t="s">
        <v>30</v>
      </c>
      <c r="AX778" s="13" t="s">
        <v>74</v>
      </c>
      <c r="AY778" s="245" t="s">
        <v>278</v>
      </c>
    </row>
    <row r="779" s="14" customFormat="1">
      <c r="A779" s="14"/>
      <c r="B779" s="246"/>
      <c r="C779" s="247"/>
      <c r="D779" s="237" t="s">
        <v>285</v>
      </c>
      <c r="E779" s="248" t="s">
        <v>1</v>
      </c>
      <c r="F779" s="249" t="s">
        <v>287</v>
      </c>
      <c r="G779" s="247"/>
      <c r="H779" s="250">
        <v>43.158999999999999</v>
      </c>
      <c r="I779" s="247"/>
      <c r="J779" s="247"/>
      <c r="K779" s="247"/>
      <c r="L779" s="251"/>
      <c r="M779" s="252"/>
      <c r="N779" s="253"/>
      <c r="O779" s="253"/>
      <c r="P779" s="253"/>
      <c r="Q779" s="253"/>
      <c r="R779" s="253"/>
      <c r="S779" s="253"/>
      <c r="T779" s="25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5" t="s">
        <v>285</v>
      </c>
      <c r="AU779" s="255" t="s">
        <v>83</v>
      </c>
      <c r="AV779" s="14" t="s">
        <v>116</v>
      </c>
      <c r="AW779" s="14" t="s">
        <v>30</v>
      </c>
      <c r="AX779" s="14" t="s">
        <v>81</v>
      </c>
      <c r="AY779" s="255" t="s">
        <v>278</v>
      </c>
    </row>
    <row r="780" s="2" customFormat="1" ht="33" customHeight="1">
      <c r="A780" s="33"/>
      <c r="B780" s="34"/>
      <c r="C780" s="222" t="s">
        <v>640</v>
      </c>
      <c r="D780" s="222" t="s">
        <v>280</v>
      </c>
      <c r="E780" s="223" t="s">
        <v>641</v>
      </c>
      <c r="F780" s="224" t="s">
        <v>642</v>
      </c>
      <c r="G780" s="225" t="s">
        <v>301</v>
      </c>
      <c r="H780" s="226">
        <v>309.18000000000001</v>
      </c>
      <c r="I780" s="227">
        <v>1900</v>
      </c>
      <c r="J780" s="227">
        <f>ROUND(I780*H780,2)</f>
        <v>587442</v>
      </c>
      <c r="K780" s="228"/>
      <c r="L780" s="39"/>
      <c r="M780" s="229" t="s">
        <v>1</v>
      </c>
      <c r="N780" s="230" t="s">
        <v>39</v>
      </c>
      <c r="O780" s="231">
        <v>0</v>
      </c>
      <c r="P780" s="231">
        <f>O780*H780</f>
        <v>0</v>
      </c>
      <c r="Q780" s="231">
        <v>0</v>
      </c>
      <c r="R780" s="231">
        <f>Q780*H780</f>
        <v>0</v>
      </c>
      <c r="S780" s="231">
        <v>0</v>
      </c>
      <c r="T780" s="232">
        <f>S780*H780</f>
        <v>0</v>
      </c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R780" s="233" t="s">
        <v>116</v>
      </c>
      <c r="AT780" s="233" t="s">
        <v>280</v>
      </c>
      <c r="AU780" s="233" t="s">
        <v>83</v>
      </c>
      <c r="AY780" s="18" t="s">
        <v>278</v>
      </c>
      <c r="BE780" s="234">
        <f>IF(N780="základní",J780,0)</f>
        <v>587442</v>
      </c>
      <c r="BF780" s="234">
        <f>IF(N780="snížená",J780,0)</f>
        <v>0</v>
      </c>
      <c r="BG780" s="234">
        <f>IF(N780="zákl. přenesená",J780,0)</f>
        <v>0</v>
      </c>
      <c r="BH780" s="234">
        <f>IF(N780="sníž. přenesená",J780,0)</f>
        <v>0</v>
      </c>
      <c r="BI780" s="234">
        <f>IF(N780="nulová",J780,0)</f>
        <v>0</v>
      </c>
      <c r="BJ780" s="18" t="s">
        <v>81</v>
      </c>
      <c r="BK780" s="234">
        <f>ROUND(I780*H780,2)</f>
        <v>587442</v>
      </c>
      <c r="BL780" s="18" t="s">
        <v>116</v>
      </c>
      <c r="BM780" s="233" t="s">
        <v>643</v>
      </c>
    </row>
    <row r="781" s="13" customFormat="1">
      <c r="A781" s="13"/>
      <c r="B781" s="235"/>
      <c r="C781" s="236"/>
      <c r="D781" s="237" t="s">
        <v>285</v>
      </c>
      <c r="E781" s="238" t="s">
        <v>1</v>
      </c>
      <c r="F781" s="239" t="s">
        <v>644</v>
      </c>
      <c r="G781" s="236"/>
      <c r="H781" s="240">
        <v>309.18000000000001</v>
      </c>
      <c r="I781" s="236"/>
      <c r="J781" s="236"/>
      <c r="K781" s="236"/>
      <c r="L781" s="241"/>
      <c r="M781" s="242"/>
      <c r="N781" s="243"/>
      <c r="O781" s="243"/>
      <c r="P781" s="243"/>
      <c r="Q781" s="243"/>
      <c r="R781" s="243"/>
      <c r="S781" s="243"/>
      <c r="T781" s="24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5" t="s">
        <v>285</v>
      </c>
      <c r="AU781" s="245" t="s">
        <v>83</v>
      </c>
      <c r="AV781" s="13" t="s">
        <v>83</v>
      </c>
      <c r="AW781" s="13" t="s">
        <v>30</v>
      </c>
      <c r="AX781" s="13" t="s">
        <v>74</v>
      </c>
      <c r="AY781" s="245" t="s">
        <v>278</v>
      </c>
    </row>
    <row r="782" s="14" customFormat="1">
      <c r="A782" s="14"/>
      <c r="B782" s="246"/>
      <c r="C782" s="247"/>
      <c r="D782" s="237" t="s">
        <v>285</v>
      </c>
      <c r="E782" s="248" t="s">
        <v>1</v>
      </c>
      <c r="F782" s="249" t="s">
        <v>287</v>
      </c>
      <c r="G782" s="247"/>
      <c r="H782" s="250">
        <v>309.18000000000001</v>
      </c>
      <c r="I782" s="247"/>
      <c r="J782" s="247"/>
      <c r="K782" s="247"/>
      <c r="L782" s="251"/>
      <c r="M782" s="252"/>
      <c r="N782" s="253"/>
      <c r="O782" s="253"/>
      <c r="P782" s="253"/>
      <c r="Q782" s="253"/>
      <c r="R782" s="253"/>
      <c r="S782" s="253"/>
      <c r="T782" s="25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5" t="s">
        <v>285</v>
      </c>
      <c r="AU782" s="255" t="s">
        <v>83</v>
      </c>
      <c r="AV782" s="14" t="s">
        <v>116</v>
      </c>
      <c r="AW782" s="14" t="s">
        <v>30</v>
      </c>
      <c r="AX782" s="14" t="s">
        <v>81</v>
      </c>
      <c r="AY782" s="255" t="s">
        <v>278</v>
      </c>
    </row>
    <row r="783" s="2" customFormat="1" ht="33" customHeight="1">
      <c r="A783" s="33"/>
      <c r="B783" s="34"/>
      <c r="C783" s="222" t="s">
        <v>645</v>
      </c>
      <c r="D783" s="222" t="s">
        <v>280</v>
      </c>
      <c r="E783" s="223" t="s">
        <v>646</v>
      </c>
      <c r="F783" s="224" t="s">
        <v>647</v>
      </c>
      <c r="G783" s="225" t="s">
        <v>301</v>
      </c>
      <c r="H783" s="226">
        <v>3.6549999999999998</v>
      </c>
      <c r="I783" s="227">
        <v>2780</v>
      </c>
      <c r="J783" s="227">
        <f>ROUND(I783*H783,2)</f>
        <v>10160.9</v>
      </c>
      <c r="K783" s="228"/>
      <c r="L783" s="39"/>
      <c r="M783" s="229" t="s">
        <v>1</v>
      </c>
      <c r="N783" s="230" t="s">
        <v>39</v>
      </c>
      <c r="O783" s="231">
        <v>0</v>
      </c>
      <c r="P783" s="231">
        <f>O783*H783</f>
        <v>0</v>
      </c>
      <c r="Q783" s="231">
        <v>0</v>
      </c>
      <c r="R783" s="231">
        <f>Q783*H783</f>
        <v>0</v>
      </c>
      <c r="S783" s="231">
        <v>0</v>
      </c>
      <c r="T783" s="232">
        <f>S783*H783</f>
        <v>0</v>
      </c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R783" s="233" t="s">
        <v>116</v>
      </c>
      <c r="AT783" s="233" t="s">
        <v>280</v>
      </c>
      <c r="AU783" s="233" t="s">
        <v>83</v>
      </c>
      <c r="AY783" s="18" t="s">
        <v>278</v>
      </c>
      <c r="BE783" s="234">
        <f>IF(N783="základní",J783,0)</f>
        <v>10160.9</v>
      </c>
      <c r="BF783" s="234">
        <f>IF(N783="snížená",J783,0)</f>
        <v>0</v>
      </c>
      <c r="BG783" s="234">
        <f>IF(N783="zákl. přenesená",J783,0)</f>
        <v>0</v>
      </c>
      <c r="BH783" s="234">
        <f>IF(N783="sníž. přenesená",J783,0)</f>
        <v>0</v>
      </c>
      <c r="BI783" s="234">
        <f>IF(N783="nulová",J783,0)</f>
        <v>0</v>
      </c>
      <c r="BJ783" s="18" t="s">
        <v>81</v>
      </c>
      <c r="BK783" s="234">
        <f>ROUND(I783*H783,2)</f>
        <v>10160.9</v>
      </c>
      <c r="BL783" s="18" t="s">
        <v>116</v>
      </c>
      <c r="BM783" s="233" t="s">
        <v>648</v>
      </c>
    </row>
    <row r="784" s="13" customFormat="1">
      <c r="A784" s="13"/>
      <c r="B784" s="235"/>
      <c r="C784" s="236"/>
      <c r="D784" s="237" t="s">
        <v>285</v>
      </c>
      <c r="E784" s="238" t="s">
        <v>1</v>
      </c>
      <c r="F784" s="239" t="s">
        <v>649</v>
      </c>
      <c r="G784" s="236"/>
      <c r="H784" s="240">
        <v>3.6549999999999998</v>
      </c>
      <c r="I784" s="236"/>
      <c r="J784" s="236"/>
      <c r="K784" s="236"/>
      <c r="L784" s="241"/>
      <c r="M784" s="242"/>
      <c r="N784" s="243"/>
      <c r="O784" s="243"/>
      <c r="P784" s="243"/>
      <c r="Q784" s="243"/>
      <c r="R784" s="243"/>
      <c r="S784" s="243"/>
      <c r="T784" s="24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5" t="s">
        <v>285</v>
      </c>
      <c r="AU784" s="245" t="s">
        <v>83</v>
      </c>
      <c r="AV784" s="13" t="s">
        <v>83</v>
      </c>
      <c r="AW784" s="13" t="s">
        <v>30</v>
      </c>
      <c r="AX784" s="13" t="s">
        <v>74</v>
      </c>
      <c r="AY784" s="245" t="s">
        <v>278</v>
      </c>
    </row>
    <row r="785" s="14" customFormat="1">
      <c r="A785" s="14"/>
      <c r="B785" s="246"/>
      <c r="C785" s="247"/>
      <c r="D785" s="237" t="s">
        <v>285</v>
      </c>
      <c r="E785" s="248" t="s">
        <v>1</v>
      </c>
      <c r="F785" s="249" t="s">
        <v>287</v>
      </c>
      <c r="G785" s="247"/>
      <c r="H785" s="250">
        <v>3.6549999999999998</v>
      </c>
      <c r="I785" s="247"/>
      <c r="J785" s="247"/>
      <c r="K785" s="247"/>
      <c r="L785" s="251"/>
      <c r="M785" s="252"/>
      <c r="N785" s="253"/>
      <c r="O785" s="253"/>
      <c r="P785" s="253"/>
      <c r="Q785" s="253"/>
      <c r="R785" s="253"/>
      <c r="S785" s="253"/>
      <c r="T785" s="25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5" t="s">
        <v>285</v>
      </c>
      <c r="AU785" s="255" t="s">
        <v>83</v>
      </c>
      <c r="AV785" s="14" t="s">
        <v>116</v>
      </c>
      <c r="AW785" s="14" t="s">
        <v>30</v>
      </c>
      <c r="AX785" s="14" t="s">
        <v>81</v>
      </c>
      <c r="AY785" s="255" t="s">
        <v>278</v>
      </c>
    </row>
    <row r="786" s="2" customFormat="1" ht="16.5" customHeight="1">
      <c r="A786" s="33"/>
      <c r="B786" s="34"/>
      <c r="C786" s="222" t="s">
        <v>650</v>
      </c>
      <c r="D786" s="222" t="s">
        <v>280</v>
      </c>
      <c r="E786" s="223" t="s">
        <v>651</v>
      </c>
      <c r="F786" s="224" t="s">
        <v>652</v>
      </c>
      <c r="G786" s="225" t="s">
        <v>653</v>
      </c>
      <c r="H786" s="226">
        <v>-1000</v>
      </c>
      <c r="I786" s="227">
        <v>0</v>
      </c>
      <c r="J786" s="227">
        <f>ROUND(I786*H786,2)</f>
        <v>0</v>
      </c>
      <c r="K786" s="228"/>
      <c r="L786" s="39"/>
      <c r="M786" s="229" t="s">
        <v>1</v>
      </c>
      <c r="N786" s="230" t="s">
        <v>39</v>
      </c>
      <c r="O786" s="231">
        <v>0</v>
      </c>
      <c r="P786" s="231">
        <f>O786*H786</f>
        <v>0</v>
      </c>
      <c r="Q786" s="231">
        <v>0</v>
      </c>
      <c r="R786" s="231">
        <f>Q786*H786</f>
        <v>0</v>
      </c>
      <c r="S786" s="231">
        <v>0</v>
      </c>
      <c r="T786" s="232">
        <f>S786*H786</f>
        <v>0</v>
      </c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R786" s="233" t="s">
        <v>116</v>
      </c>
      <c r="AT786" s="233" t="s">
        <v>280</v>
      </c>
      <c r="AU786" s="233" t="s">
        <v>83</v>
      </c>
      <c r="AY786" s="18" t="s">
        <v>278</v>
      </c>
      <c r="BE786" s="234">
        <f>IF(N786="základní",J786,0)</f>
        <v>0</v>
      </c>
      <c r="BF786" s="234">
        <f>IF(N786="snížená",J786,0)</f>
        <v>0</v>
      </c>
      <c r="BG786" s="234">
        <f>IF(N786="zákl. přenesená",J786,0)</f>
        <v>0</v>
      </c>
      <c r="BH786" s="234">
        <f>IF(N786="sníž. přenesená",J786,0)</f>
        <v>0</v>
      </c>
      <c r="BI786" s="234">
        <f>IF(N786="nulová",J786,0)</f>
        <v>0</v>
      </c>
      <c r="BJ786" s="18" t="s">
        <v>81</v>
      </c>
      <c r="BK786" s="234">
        <f>ROUND(I786*H786,2)</f>
        <v>0</v>
      </c>
      <c r="BL786" s="18" t="s">
        <v>116</v>
      </c>
      <c r="BM786" s="233" t="s">
        <v>654</v>
      </c>
    </row>
    <row r="787" s="12" customFormat="1" ht="25.92" customHeight="1">
      <c r="A787" s="12"/>
      <c r="B787" s="207"/>
      <c r="C787" s="208"/>
      <c r="D787" s="209" t="s">
        <v>73</v>
      </c>
      <c r="E787" s="210" t="s">
        <v>655</v>
      </c>
      <c r="F787" s="210" t="s">
        <v>656</v>
      </c>
      <c r="G787" s="208"/>
      <c r="H787" s="208"/>
      <c r="I787" s="208"/>
      <c r="J787" s="211">
        <f>BK787</f>
        <v>917210.22000000009</v>
      </c>
      <c r="K787" s="208"/>
      <c r="L787" s="212"/>
      <c r="M787" s="213"/>
      <c r="N787" s="214"/>
      <c r="O787" s="214"/>
      <c r="P787" s="215">
        <f>P788+P792+P795+P797+P799+P801+P803+P805+P807+P812+P816+P818+P848+P893+P1068</f>
        <v>863.70164899999997</v>
      </c>
      <c r="Q787" s="214"/>
      <c r="R787" s="215">
        <f>R788+R792+R795+R797+R799+R801+R803+R805+R807+R812+R816+R818+R848+R893+R1068</f>
        <v>0</v>
      </c>
      <c r="S787" s="214"/>
      <c r="T787" s="216">
        <f>T788+T792+T795+T797+T799+T801+T803+T805+T807+T812+T816+T818+T848+T893+T1068</f>
        <v>72.703001400000005</v>
      </c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R787" s="217" t="s">
        <v>83</v>
      </c>
      <c r="AT787" s="218" t="s">
        <v>73</v>
      </c>
      <c r="AU787" s="218" t="s">
        <v>74</v>
      </c>
      <c r="AY787" s="217" t="s">
        <v>278</v>
      </c>
      <c r="BK787" s="219">
        <f>BK788+BK792+BK795+BK797+BK799+BK801+BK803+BK805+BK807+BK812+BK816+BK818+BK848+BK893+BK1068</f>
        <v>917210.22000000009</v>
      </c>
    </row>
    <row r="788" s="12" customFormat="1" ht="22.8" customHeight="1">
      <c r="A788" s="12"/>
      <c r="B788" s="207"/>
      <c r="C788" s="208"/>
      <c r="D788" s="209" t="s">
        <v>73</v>
      </c>
      <c r="E788" s="220" t="s">
        <v>657</v>
      </c>
      <c r="F788" s="220" t="s">
        <v>658</v>
      </c>
      <c r="G788" s="208"/>
      <c r="H788" s="208"/>
      <c r="I788" s="208"/>
      <c r="J788" s="221">
        <f>BK788</f>
        <v>29834.25</v>
      </c>
      <c r="K788" s="208"/>
      <c r="L788" s="212"/>
      <c r="M788" s="213"/>
      <c r="N788" s="214"/>
      <c r="O788" s="214"/>
      <c r="P788" s="215">
        <f>SUM(P789:P791)</f>
        <v>56.47910000000001</v>
      </c>
      <c r="Q788" s="214"/>
      <c r="R788" s="215">
        <f>SUM(R789:R791)</f>
        <v>0</v>
      </c>
      <c r="S788" s="214"/>
      <c r="T788" s="216">
        <f>SUM(T789:T791)</f>
        <v>3.6545299999999998</v>
      </c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R788" s="217" t="s">
        <v>83</v>
      </c>
      <c r="AT788" s="218" t="s">
        <v>73</v>
      </c>
      <c r="AU788" s="218" t="s">
        <v>81</v>
      </c>
      <c r="AY788" s="217" t="s">
        <v>278</v>
      </c>
      <c r="BK788" s="219">
        <f>SUM(BK789:BK791)</f>
        <v>29834.25</v>
      </c>
    </row>
    <row r="789" s="2" customFormat="1" ht="33" customHeight="1">
      <c r="A789" s="33"/>
      <c r="B789" s="34"/>
      <c r="C789" s="222" t="s">
        <v>659</v>
      </c>
      <c r="D789" s="222" t="s">
        <v>280</v>
      </c>
      <c r="E789" s="223" t="s">
        <v>660</v>
      </c>
      <c r="F789" s="224" t="s">
        <v>661</v>
      </c>
      <c r="G789" s="225" t="s">
        <v>318</v>
      </c>
      <c r="H789" s="226">
        <v>664.46000000000004</v>
      </c>
      <c r="I789" s="227">
        <v>44.899999999999999</v>
      </c>
      <c r="J789" s="227">
        <f>ROUND(I789*H789,2)</f>
        <v>29834.25</v>
      </c>
      <c r="K789" s="228"/>
      <c r="L789" s="39"/>
      <c r="M789" s="229" t="s">
        <v>1</v>
      </c>
      <c r="N789" s="230" t="s">
        <v>39</v>
      </c>
      <c r="O789" s="231">
        <v>0.085000000000000006</v>
      </c>
      <c r="P789" s="231">
        <f>O789*H789</f>
        <v>56.47910000000001</v>
      </c>
      <c r="Q789" s="231">
        <v>0</v>
      </c>
      <c r="R789" s="231">
        <f>Q789*H789</f>
        <v>0</v>
      </c>
      <c r="S789" s="231">
        <v>0.0054999999999999997</v>
      </c>
      <c r="T789" s="232">
        <f>S789*H789</f>
        <v>3.6545299999999998</v>
      </c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R789" s="233" t="s">
        <v>602</v>
      </c>
      <c r="AT789" s="233" t="s">
        <v>280</v>
      </c>
      <c r="AU789" s="233" t="s">
        <v>83</v>
      </c>
      <c r="AY789" s="18" t="s">
        <v>278</v>
      </c>
      <c r="BE789" s="234">
        <f>IF(N789="základní",J789,0)</f>
        <v>29834.25</v>
      </c>
      <c r="BF789" s="234">
        <f>IF(N789="snížená",J789,0)</f>
        <v>0</v>
      </c>
      <c r="BG789" s="234">
        <f>IF(N789="zákl. přenesená",J789,0)</f>
        <v>0</v>
      </c>
      <c r="BH789" s="234">
        <f>IF(N789="sníž. přenesená",J789,0)</f>
        <v>0</v>
      </c>
      <c r="BI789" s="234">
        <f>IF(N789="nulová",J789,0)</f>
        <v>0</v>
      </c>
      <c r="BJ789" s="18" t="s">
        <v>81</v>
      </c>
      <c r="BK789" s="234">
        <f>ROUND(I789*H789,2)</f>
        <v>29834.25</v>
      </c>
      <c r="BL789" s="18" t="s">
        <v>602</v>
      </c>
      <c r="BM789" s="233" t="s">
        <v>662</v>
      </c>
    </row>
    <row r="790" s="13" customFormat="1">
      <c r="A790" s="13"/>
      <c r="B790" s="235"/>
      <c r="C790" s="236"/>
      <c r="D790" s="237" t="s">
        <v>285</v>
      </c>
      <c r="E790" s="238" t="s">
        <v>1</v>
      </c>
      <c r="F790" s="239" t="s">
        <v>663</v>
      </c>
      <c r="G790" s="236"/>
      <c r="H790" s="240">
        <v>664.46000000000004</v>
      </c>
      <c r="I790" s="236"/>
      <c r="J790" s="236"/>
      <c r="K790" s="236"/>
      <c r="L790" s="241"/>
      <c r="M790" s="242"/>
      <c r="N790" s="243"/>
      <c r="O790" s="243"/>
      <c r="P790" s="243"/>
      <c r="Q790" s="243"/>
      <c r="R790" s="243"/>
      <c r="S790" s="243"/>
      <c r="T790" s="244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5" t="s">
        <v>285</v>
      </c>
      <c r="AU790" s="245" t="s">
        <v>83</v>
      </c>
      <c r="AV790" s="13" t="s">
        <v>83</v>
      </c>
      <c r="AW790" s="13" t="s">
        <v>30</v>
      </c>
      <c r="AX790" s="13" t="s">
        <v>74</v>
      </c>
      <c r="AY790" s="245" t="s">
        <v>278</v>
      </c>
    </row>
    <row r="791" s="14" customFormat="1">
      <c r="A791" s="14"/>
      <c r="B791" s="246"/>
      <c r="C791" s="247"/>
      <c r="D791" s="237" t="s">
        <v>285</v>
      </c>
      <c r="E791" s="248" t="s">
        <v>1</v>
      </c>
      <c r="F791" s="249" t="s">
        <v>287</v>
      </c>
      <c r="G791" s="247"/>
      <c r="H791" s="250">
        <v>664.46000000000004</v>
      </c>
      <c r="I791" s="247"/>
      <c r="J791" s="247"/>
      <c r="K791" s="247"/>
      <c r="L791" s="251"/>
      <c r="M791" s="252"/>
      <c r="N791" s="253"/>
      <c r="O791" s="253"/>
      <c r="P791" s="253"/>
      <c r="Q791" s="253"/>
      <c r="R791" s="253"/>
      <c r="S791" s="253"/>
      <c r="T791" s="25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5" t="s">
        <v>285</v>
      </c>
      <c r="AU791" s="255" t="s">
        <v>83</v>
      </c>
      <c r="AV791" s="14" t="s">
        <v>116</v>
      </c>
      <c r="AW791" s="14" t="s">
        <v>30</v>
      </c>
      <c r="AX791" s="14" t="s">
        <v>81</v>
      </c>
      <c r="AY791" s="255" t="s">
        <v>278</v>
      </c>
    </row>
    <row r="792" s="12" customFormat="1" ht="22.8" customHeight="1">
      <c r="A792" s="12"/>
      <c r="B792" s="207"/>
      <c r="C792" s="208"/>
      <c r="D792" s="209" t="s">
        <v>73</v>
      </c>
      <c r="E792" s="220" t="s">
        <v>664</v>
      </c>
      <c r="F792" s="220" t="s">
        <v>665</v>
      </c>
      <c r="G792" s="208"/>
      <c r="H792" s="208"/>
      <c r="I792" s="208"/>
      <c r="J792" s="221">
        <f>BK792</f>
        <v>11694.5</v>
      </c>
      <c r="K792" s="208"/>
      <c r="L792" s="212"/>
      <c r="M792" s="213"/>
      <c r="N792" s="214"/>
      <c r="O792" s="214"/>
      <c r="P792" s="215">
        <f>SUM(P793:P794)</f>
        <v>25.249480000000002</v>
      </c>
      <c r="Q792" s="214"/>
      <c r="R792" s="215">
        <f>SUM(R793:R794)</f>
        <v>0</v>
      </c>
      <c r="S792" s="214"/>
      <c r="T792" s="216">
        <f>SUM(T793:T794)</f>
        <v>0.27907320000000002</v>
      </c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R792" s="217" t="s">
        <v>83</v>
      </c>
      <c r="AT792" s="218" t="s">
        <v>73</v>
      </c>
      <c r="AU792" s="218" t="s">
        <v>81</v>
      </c>
      <c r="AY792" s="217" t="s">
        <v>278</v>
      </c>
      <c r="BK792" s="219">
        <f>SUM(BK793:BK794)</f>
        <v>11694.5</v>
      </c>
    </row>
    <row r="793" s="2" customFormat="1" ht="24.15" customHeight="1">
      <c r="A793" s="33"/>
      <c r="B793" s="34"/>
      <c r="C793" s="222" t="s">
        <v>666</v>
      </c>
      <c r="D793" s="222" t="s">
        <v>280</v>
      </c>
      <c r="E793" s="223" t="s">
        <v>667</v>
      </c>
      <c r="F793" s="224" t="s">
        <v>668</v>
      </c>
      <c r="G793" s="225" t="s">
        <v>318</v>
      </c>
      <c r="H793" s="226">
        <v>664.46000000000004</v>
      </c>
      <c r="I793" s="227">
        <v>17.600000000000001</v>
      </c>
      <c r="J793" s="227">
        <f>ROUND(I793*H793,2)</f>
        <v>11694.5</v>
      </c>
      <c r="K793" s="228"/>
      <c r="L793" s="39"/>
      <c r="M793" s="229" t="s">
        <v>1</v>
      </c>
      <c r="N793" s="230" t="s">
        <v>39</v>
      </c>
      <c r="O793" s="231">
        <v>0.037999999999999999</v>
      </c>
      <c r="P793" s="231">
        <f>O793*H793</f>
        <v>25.249480000000002</v>
      </c>
      <c r="Q793" s="231">
        <v>0</v>
      </c>
      <c r="R793" s="231">
        <f>Q793*H793</f>
        <v>0</v>
      </c>
      <c r="S793" s="231">
        <v>0.00042000000000000002</v>
      </c>
      <c r="T793" s="232">
        <f>S793*H793</f>
        <v>0.27907320000000002</v>
      </c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R793" s="233" t="s">
        <v>602</v>
      </c>
      <c r="AT793" s="233" t="s">
        <v>280</v>
      </c>
      <c r="AU793" s="233" t="s">
        <v>83</v>
      </c>
      <c r="AY793" s="18" t="s">
        <v>278</v>
      </c>
      <c r="BE793" s="234">
        <f>IF(N793="základní",J793,0)</f>
        <v>11694.5</v>
      </c>
      <c r="BF793" s="234">
        <f>IF(N793="snížená",J793,0)</f>
        <v>0</v>
      </c>
      <c r="BG793" s="234">
        <f>IF(N793="zákl. přenesená",J793,0)</f>
        <v>0</v>
      </c>
      <c r="BH793" s="234">
        <f>IF(N793="sníž. přenesená",J793,0)</f>
        <v>0</v>
      </c>
      <c r="BI793" s="234">
        <f>IF(N793="nulová",J793,0)</f>
        <v>0</v>
      </c>
      <c r="BJ793" s="18" t="s">
        <v>81</v>
      </c>
      <c r="BK793" s="234">
        <f>ROUND(I793*H793,2)</f>
        <v>11694.5</v>
      </c>
      <c r="BL793" s="18" t="s">
        <v>602</v>
      </c>
      <c r="BM793" s="233" t="s">
        <v>669</v>
      </c>
    </row>
    <row r="794" s="13" customFormat="1">
      <c r="A794" s="13"/>
      <c r="B794" s="235"/>
      <c r="C794" s="236"/>
      <c r="D794" s="237" t="s">
        <v>285</v>
      </c>
      <c r="E794" s="238" t="s">
        <v>1</v>
      </c>
      <c r="F794" s="239" t="s">
        <v>663</v>
      </c>
      <c r="G794" s="236"/>
      <c r="H794" s="240">
        <v>664.46000000000004</v>
      </c>
      <c r="I794" s="236"/>
      <c r="J794" s="236"/>
      <c r="K794" s="236"/>
      <c r="L794" s="241"/>
      <c r="M794" s="242"/>
      <c r="N794" s="243"/>
      <c r="O794" s="243"/>
      <c r="P794" s="243"/>
      <c r="Q794" s="243"/>
      <c r="R794" s="243"/>
      <c r="S794" s="243"/>
      <c r="T794" s="24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5" t="s">
        <v>285</v>
      </c>
      <c r="AU794" s="245" t="s">
        <v>83</v>
      </c>
      <c r="AV794" s="13" t="s">
        <v>83</v>
      </c>
      <c r="AW794" s="13" t="s">
        <v>30</v>
      </c>
      <c r="AX794" s="13" t="s">
        <v>81</v>
      </c>
      <c r="AY794" s="245" t="s">
        <v>278</v>
      </c>
    </row>
    <row r="795" s="12" customFormat="1" ht="22.8" customHeight="1">
      <c r="A795" s="12"/>
      <c r="B795" s="207"/>
      <c r="C795" s="208"/>
      <c r="D795" s="209" t="s">
        <v>73</v>
      </c>
      <c r="E795" s="220" t="s">
        <v>670</v>
      </c>
      <c r="F795" s="220" t="s">
        <v>671</v>
      </c>
      <c r="G795" s="208"/>
      <c r="H795" s="208"/>
      <c r="I795" s="208"/>
      <c r="J795" s="221">
        <f>BK795</f>
        <v>36000</v>
      </c>
      <c r="K795" s="208"/>
      <c r="L795" s="212"/>
      <c r="M795" s="213"/>
      <c r="N795" s="214"/>
      <c r="O795" s="214"/>
      <c r="P795" s="215">
        <f>P796</f>
        <v>0</v>
      </c>
      <c r="Q795" s="214"/>
      <c r="R795" s="215">
        <f>R796</f>
        <v>0</v>
      </c>
      <c r="S795" s="214"/>
      <c r="T795" s="216">
        <f>T796</f>
        <v>0</v>
      </c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R795" s="217" t="s">
        <v>83</v>
      </c>
      <c r="AT795" s="218" t="s">
        <v>73</v>
      </c>
      <c r="AU795" s="218" t="s">
        <v>81</v>
      </c>
      <c r="AY795" s="217" t="s">
        <v>278</v>
      </c>
      <c r="BK795" s="219">
        <f>BK796</f>
        <v>36000</v>
      </c>
    </row>
    <row r="796" s="2" customFormat="1" ht="24.15" customHeight="1">
      <c r="A796" s="33"/>
      <c r="B796" s="34"/>
      <c r="C796" s="222" t="s">
        <v>672</v>
      </c>
      <c r="D796" s="222" t="s">
        <v>280</v>
      </c>
      <c r="E796" s="223" t="s">
        <v>673</v>
      </c>
      <c r="F796" s="224" t="s">
        <v>674</v>
      </c>
      <c r="G796" s="225" t="s">
        <v>675</v>
      </c>
      <c r="H796" s="226">
        <v>80</v>
      </c>
      <c r="I796" s="227">
        <v>450</v>
      </c>
      <c r="J796" s="227">
        <f>ROUND(I796*H796,2)</f>
        <v>36000</v>
      </c>
      <c r="K796" s="228"/>
      <c r="L796" s="39"/>
      <c r="M796" s="229" t="s">
        <v>1</v>
      </c>
      <c r="N796" s="230" t="s">
        <v>39</v>
      </c>
      <c r="O796" s="231">
        <v>0</v>
      </c>
      <c r="P796" s="231">
        <f>O796*H796</f>
        <v>0</v>
      </c>
      <c r="Q796" s="231">
        <v>0</v>
      </c>
      <c r="R796" s="231">
        <f>Q796*H796</f>
        <v>0</v>
      </c>
      <c r="S796" s="231">
        <v>0</v>
      </c>
      <c r="T796" s="232">
        <f>S796*H796</f>
        <v>0</v>
      </c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R796" s="233" t="s">
        <v>602</v>
      </c>
      <c r="AT796" s="233" t="s">
        <v>280</v>
      </c>
      <c r="AU796" s="233" t="s">
        <v>83</v>
      </c>
      <c r="AY796" s="18" t="s">
        <v>278</v>
      </c>
      <c r="BE796" s="234">
        <f>IF(N796="základní",J796,0)</f>
        <v>36000</v>
      </c>
      <c r="BF796" s="234">
        <f>IF(N796="snížená",J796,0)</f>
        <v>0</v>
      </c>
      <c r="BG796" s="234">
        <f>IF(N796="zákl. přenesená",J796,0)</f>
        <v>0</v>
      </c>
      <c r="BH796" s="234">
        <f>IF(N796="sníž. přenesená",J796,0)</f>
        <v>0</v>
      </c>
      <c r="BI796" s="234">
        <f>IF(N796="nulová",J796,0)</f>
        <v>0</v>
      </c>
      <c r="BJ796" s="18" t="s">
        <v>81</v>
      </c>
      <c r="BK796" s="234">
        <f>ROUND(I796*H796,2)</f>
        <v>36000</v>
      </c>
      <c r="BL796" s="18" t="s">
        <v>602</v>
      </c>
      <c r="BM796" s="233" t="s">
        <v>676</v>
      </c>
    </row>
    <row r="797" s="12" customFormat="1" ht="22.8" customHeight="1">
      <c r="A797" s="12"/>
      <c r="B797" s="207"/>
      <c r="C797" s="208"/>
      <c r="D797" s="209" t="s">
        <v>73</v>
      </c>
      <c r="E797" s="220" t="s">
        <v>677</v>
      </c>
      <c r="F797" s="220" t="s">
        <v>678</v>
      </c>
      <c r="G797" s="208"/>
      <c r="H797" s="208"/>
      <c r="I797" s="208"/>
      <c r="J797" s="221">
        <f>BK797</f>
        <v>36000</v>
      </c>
      <c r="K797" s="208"/>
      <c r="L797" s="212"/>
      <c r="M797" s="213"/>
      <c r="N797" s="214"/>
      <c r="O797" s="214"/>
      <c r="P797" s="215">
        <f>P798</f>
        <v>0</v>
      </c>
      <c r="Q797" s="214"/>
      <c r="R797" s="215">
        <f>R798</f>
        <v>0</v>
      </c>
      <c r="S797" s="214"/>
      <c r="T797" s="216">
        <f>T798</f>
        <v>0</v>
      </c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R797" s="217" t="s">
        <v>83</v>
      </c>
      <c r="AT797" s="218" t="s">
        <v>73</v>
      </c>
      <c r="AU797" s="218" t="s">
        <v>81</v>
      </c>
      <c r="AY797" s="217" t="s">
        <v>278</v>
      </c>
      <c r="BK797" s="219">
        <f>BK798</f>
        <v>36000</v>
      </c>
    </row>
    <row r="798" s="2" customFormat="1" ht="24.15" customHeight="1">
      <c r="A798" s="33"/>
      <c r="B798" s="34"/>
      <c r="C798" s="222" t="s">
        <v>679</v>
      </c>
      <c r="D798" s="222" t="s">
        <v>280</v>
      </c>
      <c r="E798" s="223" t="s">
        <v>680</v>
      </c>
      <c r="F798" s="224" t="s">
        <v>681</v>
      </c>
      <c r="G798" s="225" t="s">
        <v>675</v>
      </c>
      <c r="H798" s="226">
        <v>80</v>
      </c>
      <c r="I798" s="227">
        <v>450</v>
      </c>
      <c r="J798" s="227">
        <f>ROUND(I798*H798,2)</f>
        <v>36000</v>
      </c>
      <c r="K798" s="228"/>
      <c r="L798" s="39"/>
      <c r="M798" s="229" t="s">
        <v>1</v>
      </c>
      <c r="N798" s="230" t="s">
        <v>39</v>
      </c>
      <c r="O798" s="231">
        <v>0</v>
      </c>
      <c r="P798" s="231">
        <f>O798*H798</f>
        <v>0</v>
      </c>
      <c r="Q798" s="231">
        <v>0</v>
      </c>
      <c r="R798" s="231">
        <f>Q798*H798</f>
        <v>0</v>
      </c>
      <c r="S798" s="231">
        <v>0</v>
      </c>
      <c r="T798" s="232">
        <f>S798*H798</f>
        <v>0</v>
      </c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R798" s="233" t="s">
        <v>602</v>
      </c>
      <c r="AT798" s="233" t="s">
        <v>280</v>
      </c>
      <c r="AU798" s="233" t="s">
        <v>83</v>
      </c>
      <c r="AY798" s="18" t="s">
        <v>278</v>
      </c>
      <c r="BE798" s="234">
        <f>IF(N798="základní",J798,0)</f>
        <v>36000</v>
      </c>
      <c r="BF798" s="234">
        <f>IF(N798="snížená",J798,0)</f>
        <v>0</v>
      </c>
      <c r="BG798" s="234">
        <f>IF(N798="zákl. přenesená",J798,0)</f>
        <v>0</v>
      </c>
      <c r="BH798" s="234">
        <f>IF(N798="sníž. přenesená",J798,0)</f>
        <v>0</v>
      </c>
      <c r="BI798" s="234">
        <f>IF(N798="nulová",J798,0)</f>
        <v>0</v>
      </c>
      <c r="BJ798" s="18" t="s">
        <v>81</v>
      </c>
      <c r="BK798" s="234">
        <f>ROUND(I798*H798,2)</f>
        <v>36000</v>
      </c>
      <c r="BL798" s="18" t="s">
        <v>602</v>
      </c>
      <c r="BM798" s="233" t="s">
        <v>682</v>
      </c>
    </row>
    <row r="799" s="12" customFormat="1" ht="22.8" customHeight="1">
      <c r="A799" s="12"/>
      <c r="B799" s="207"/>
      <c r="C799" s="208"/>
      <c r="D799" s="209" t="s">
        <v>73</v>
      </c>
      <c r="E799" s="220" t="s">
        <v>683</v>
      </c>
      <c r="F799" s="220" t="s">
        <v>684</v>
      </c>
      <c r="G799" s="208"/>
      <c r="H799" s="208"/>
      <c r="I799" s="208"/>
      <c r="J799" s="221">
        <f>BK799</f>
        <v>72000</v>
      </c>
      <c r="K799" s="208"/>
      <c r="L799" s="212"/>
      <c r="M799" s="213"/>
      <c r="N799" s="214"/>
      <c r="O799" s="214"/>
      <c r="P799" s="215">
        <f>P800</f>
        <v>0</v>
      </c>
      <c r="Q799" s="214"/>
      <c r="R799" s="215">
        <f>R800</f>
        <v>0</v>
      </c>
      <c r="S799" s="214"/>
      <c r="T799" s="216">
        <f>T800</f>
        <v>0</v>
      </c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R799" s="217" t="s">
        <v>83</v>
      </c>
      <c r="AT799" s="218" t="s">
        <v>73</v>
      </c>
      <c r="AU799" s="218" t="s">
        <v>81</v>
      </c>
      <c r="AY799" s="217" t="s">
        <v>278</v>
      </c>
      <c r="BK799" s="219">
        <f>BK800</f>
        <v>72000</v>
      </c>
    </row>
    <row r="800" s="2" customFormat="1" ht="24.15" customHeight="1">
      <c r="A800" s="33"/>
      <c r="B800" s="34"/>
      <c r="C800" s="222" t="s">
        <v>685</v>
      </c>
      <c r="D800" s="222" t="s">
        <v>280</v>
      </c>
      <c r="E800" s="223" t="s">
        <v>686</v>
      </c>
      <c r="F800" s="224" t="s">
        <v>687</v>
      </c>
      <c r="G800" s="225" t="s">
        <v>675</v>
      </c>
      <c r="H800" s="226">
        <v>160</v>
      </c>
      <c r="I800" s="227">
        <v>450</v>
      </c>
      <c r="J800" s="227">
        <f>ROUND(I800*H800,2)</f>
        <v>72000</v>
      </c>
      <c r="K800" s="228"/>
      <c r="L800" s="39"/>
      <c r="M800" s="229" t="s">
        <v>1</v>
      </c>
      <c r="N800" s="230" t="s">
        <v>39</v>
      </c>
      <c r="O800" s="231">
        <v>0</v>
      </c>
      <c r="P800" s="231">
        <f>O800*H800</f>
        <v>0</v>
      </c>
      <c r="Q800" s="231">
        <v>0</v>
      </c>
      <c r="R800" s="231">
        <f>Q800*H800</f>
        <v>0</v>
      </c>
      <c r="S800" s="231">
        <v>0</v>
      </c>
      <c r="T800" s="232">
        <f>S800*H800</f>
        <v>0</v>
      </c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R800" s="233" t="s">
        <v>602</v>
      </c>
      <c r="AT800" s="233" t="s">
        <v>280</v>
      </c>
      <c r="AU800" s="233" t="s">
        <v>83</v>
      </c>
      <c r="AY800" s="18" t="s">
        <v>278</v>
      </c>
      <c r="BE800" s="234">
        <f>IF(N800="základní",J800,0)</f>
        <v>72000</v>
      </c>
      <c r="BF800" s="234">
        <f>IF(N800="snížená",J800,0)</f>
        <v>0</v>
      </c>
      <c r="BG800" s="234">
        <f>IF(N800="zákl. přenesená",J800,0)</f>
        <v>0</v>
      </c>
      <c r="BH800" s="234">
        <f>IF(N800="sníž. přenesená",J800,0)</f>
        <v>0</v>
      </c>
      <c r="BI800" s="234">
        <f>IF(N800="nulová",J800,0)</f>
        <v>0</v>
      </c>
      <c r="BJ800" s="18" t="s">
        <v>81</v>
      </c>
      <c r="BK800" s="234">
        <f>ROUND(I800*H800,2)</f>
        <v>72000</v>
      </c>
      <c r="BL800" s="18" t="s">
        <v>602</v>
      </c>
      <c r="BM800" s="233" t="s">
        <v>688</v>
      </c>
    </row>
    <row r="801" s="12" customFormat="1" ht="22.8" customHeight="1">
      <c r="A801" s="12"/>
      <c r="B801" s="207"/>
      <c r="C801" s="208"/>
      <c r="D801" s="209" t="s">
        <v>73</v>
      </c>
      <c r="E801" s="220" t="s">
        <v>689</v>
      </c>
      <c r="F801" s="220" t="s">
        <v>690</v>
      </c>
      <c r="G801" s="208"/>
      <c r="H801" s="208"/>
      <c r="I801" s="208"/>
      <c r="J801" s="221">
        <f>BK801</f>
        <v>72000</v>
      </c>
      <c r="K801" s="208"/>
      <c r="L801" s="212"/>
      <c r="M801" s="213"/>
      <c r="N801" s="214"/>
      <c r="O801" s="214"/>
      <c r="P801" s="215">
        <f>P802</f>
        <v>0</v>
      </c>
      <c r="Q801" s="214"/>
      <c r="R801" s="215">
        <f>R802</f>
        <v>0</v>
      </c>
      <c r="S801" s="214"/>
      <c r="T801" s="216">
        <f>T802</f>
        <v>0</v>
      </c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R801" s="217" t="s">
        <v>83</v>
      </c>
      <c r="AT801" s="218" t="s">
        <v>73</v>
      </c>
      <c r="AU801" s="218" t="s">
        <v>81</v>
      </c>
      <c r="AY801" s="217" t="s">
        <v>278</v>
      </c>
      <c r="BK801" s="219">
        <f>BK802</f>
        <v>72000</v>
      </c>
    </row>
    <row r="802" s="2" customFormat="1" ht="24.15" customHeight="1">
      <c r="A802" s="33"/>
      <c r="B802" s="34"/>
      <c r="C802" s="222" t="s">
        <v>691</v>
      </c>
      <c r="D802" s="222" t="s">
        <v>280</v>
      </c>
      <c r="E802" s="223" t="s">
        <v>692</v>
      </c>
      <c r="F802" s="224" t="s">
        <v>693</v>
      </c>
      <c r="G802" s="225" t="s">
        <v>675</v>
      </c>
      <c r="H802" s="226">
        <v>160</v>
      </c>
      <c r="I802" s="227">
        <v>450</v>
      </c>
      <c r="J802" s="227">
        <f>ROUND(I802*H802,2)</f>
        <v>72000</v>
      </c>
      <c r="K802" s="228"/>
      <c r="L802" s="39"/>
      <c r="M802" s="229" t="s">
        <v>1</v>
      </c>
      <c r="N802" s="230" t="s">
        <v>39</v>
      </c>
      <c r="O802" s="231">
        <v>0</v>
      </c>
      <c r="P802" s="231">
        <f>O802*H802</f>
        <v>0</v>
      </c>
      <c r="Q802" s="231">
        <v>0</v>
      </c>
      <c r="R802" s="231">
        <f>Q802*H802</f>
        <v>0</v>
      </c>
      <c r="S802" s="231">
        <v>0</v>
      </c>
      <c r="T802" s="232">
        <f>S802*H802</f>
        <v>0</v>
      </c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R802" s="233" t="s">
        <v>602</v>
      </c>
      <c r="AT802" s="233" t="s">
        <v>280</v>
      </c>
      <c r="AU802" s="233" t="s">
        <v>83</v>
      </c>
      <c r="AY802" s="18" t="s">
        <v>278</v>
      </c>
      <c r="BE802" s="234">
        <f>IF(N802="základní",J802,0)</f>
        <v>72000</v>
      </c>
      <c r="BF802" s="234">
        <f>IF(N802="snížená",J802,0)</f>
        <v>0</v>
      </c>
      <c r="BG802" s="234">
        <f>IF(N802="zákl. přenesená",J802,0)</f>
        <v>0</v>
      </c>
      <c r="BH802" s="234">
        <f>IF(N802="sníž. přenesená",J802,0)</f>
        <v>0</v>
      </c>
      <c r="BI802" s="234">
        <f>IF(N802="nulová",J802,0)</f>
        <v>0</v>
      </c>
      <c r="BJ802" s="18" t="s">
        <v>81</v>
      </c>
      <c r="BK802" s="234">
        <f>ROUND(I802*H802,2)</f>
        <v>72000</v>
      </c>
      <c r="BL802" s="18" t="s">
        <v>602</v>
      </c>
      <c r="BM802" s="233" t="s">
        <v>694</v>
      </c>
    </row>
    <row r="803" s="12" customFormat="1" ht="22.8" customHeight="1">
      <c r="A803" s="12"/>
      <c r="B803" s="207"/>
      <c r="C803" s="208"/>
      <c r="D803" s="209" t="s">
        <v>73</v>
      </c>
      <c r="E803" s="220" t="s">
        <v>695</v>
      </c>
      <c r="F803" s="220" t="s">
        <v>696</v>
      </c>
      <c r="G803" s="208"/>
      <c r="H803" s="208"/>
      <c r="I803" s="208"/>
      <c r="J803" s="221">
        <f>BK803</f>
        <v>72000</v>
      </c>
      <c r="K803" s="208"/>
      <c r="L803" s="212"/>
      <c r="M803" s="213"/>
      <c r="N803" s="214"/>
      <c r="O803" s="214"/>
      <c r="P803" s="215">
        <f>P804</f>
        <v>0</v>
      </c>
      <c r="Q803" s="214"/>
      <c r="R803" s="215">
        <f>R804</f>
        <v>0</v>
      </c>
      <c r="S803" s="214"/>
      <c r="T803" s="216">
        <f>T804</f>
        <v>0</v>
      </c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R803" s="217" t="s">
        <v>83</v>
      </c>
      <c r="AT803" s="218" t="s">
        <v>73</v>
      </c>
      <c r="AU803" s="218" t="s">
        <v>81</v>
      </c>
      <c r="AY803" s="217" t="s">
        <v>278</v>
      </c>
      <c r="BK803" s="219">
        <f>BK804</f>
        <v>72000</v>
      </c>
    </row>
    <row r="804" s="2" customFormat="1" ht="24.15" customHeight="1">
      <c r="A804" s="33"/>
      <c r="B804" s="34"/>
      <c r="C804" s="222" t="s">
        <v>697</v>
      </c>
      <c r="D804" s="222" t="s">
        <v>280</v>
      </c>
      <c r="E804" s="223" t="s">
        <v>698</v>
      </c>
      <c r="F804" s="224" t="s">
        <v>699</v>
      </c>
      <c r="G804" s="225" t="s">
        <v>675</v>
      </c>
      <c r="H804" s="226">
        <v>160</v>
      </c>
      <c r="I804" s="227">
        <v>450</v>
      </c>
      <c r="J804" s="227">
        <f>ROUND(I804*H804,2)</f>
        <v>72000</v>
      </c>
      <c r="K804" s="228"/>
      <c r="L804" s="39"/>
      <c r="M804" s="229" t="s">
        <v>1</v>
      </c>
      <c r="N804" s="230" t="s">
        <v>39</v>
      </c>
      <c r="O804" s="231">
        <v>0</v>
      </c>
      <c r="P804" s="231">
        <f>O804*H804</f>
        <v>0</v>
      </c>
      <c r="Q804" s="231">
        <v>0</v>
      </c>
      <c r="R804" s="231">
        <f>Q804*H804</f>
        <v>0</v>
      </c>
      <c r="S804" s="231">
        <v>0</v>
      </c>
      <c r="T804" s="232">
        <f>S804*H804</f>
        <v>0</v>
      </c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R804" s="233" t="s">
        <v>602</v>
      </c>
      <c r="AT804" s="233" t="s">
        <v>280</v>
      </c>
      <c r="AU804" s="233" t="s">
        <v>83</v>
      </c>
      <c r="AY804" s="18" t="s">
        <v>278</v>
      </c>
      <c r="BE804" s="234">
        <f>IF(N804="základní",J804,0)</f>
        <v>72000</v>
      </c>
      <c r="BF804" s="234">
        <f>IF(N804="snížená",J804,0)</f>
        <v>0</v>
      </c>
      <c r="BG804" s="234">
        <f>IF(N804="zákl. přenesená",J804,0)</f>
        <v>0</v>
      </c>
      <c r="BH804" s="234">
        <f>IF(N804="sníž. přenesená",J804,0)</f>
        <v>0</v>
      </c>
      <c r="BI804" s="234">
        <f>IF(N804="nulová",J804,0)</f>
        <v>0</v>
      </c>
      <c r="BJ804" s="18" t="s">
        <v>81</v>
      </c>
      <c r="BK804" s="234">
        <f>ROUND(I804*H804,2)</f>
        <v>72000</v>
      </c>
      <c r="BL804" s="18" t="s">
        <v>602</v>
      </c>
      <c r="BM804" s="233" t="s">
        <v>700</v>
      </c>
    </row>
    <row r="805" s="12" customFormat="1" ht="22.8" customHeight="1">
      <c r="A805" s="12"/>
      <c r="B805" s="207"/>
      <c r="C805" s="208"/>
      <c r="D805" s="209" t="s">
        <v>73</v>
      </c>
      <c r="E805" s="220" t="s">
        <v>701</v>
      </c>
      <c r="F805" s="220" t="s">
        <v>702</v>
      </c>
      <c r="G805" s="208"/>
      <c r="H805" s="208"/>
      <c r="I805" s="208"/>
      <c r="J805" s="221">
        <f>BK805</f>
        <v>72000</v>
      </c>
      <c r="K805" s="208"/>
      <c r="L805" s="212"/>
      <c r="M805" s="213"/>
      <c r="N805" s="214"/>
      <c r="O805" s="214"/>
      <c r="P805" s="215">
        <f>P806</f>
        <v>0</v>
      </c>
      <c r="Q805" s="214"/>
      <c r="R805" s="215">
        <f>R806</f>
        <v>0</v>
      </c>
      <c r="S805" s="214"/>
      <c r="T805" s="216">
        <f>T806</f>
        <v>0</v>
      </c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R805" s="217" t="s">
        <v>83</v>
      </c>
      <c r="AT805" s="218" t="s">
        <v>73</v>
      </c>
      <c r="AU805" s="218" t="s">
        <v>81</v>
      </c>
      <c r="AY805" s="217" t="s">
        <v>278</v>
      </c>
      <c r="BK805" s="219">
        <f>BK806</f>
        <v>72000</v>
      </c>
    </row>
    <row r="806" s="2" customFormat="1" ht="24.15" customHeight="1">
      <c r="A806" s="33"/>
      <c r="B806" s="34"/>
      <c r="C806" s="222" t="s">
        <v>703</v>
      </c>
      <c r="D806" s="222" t="s">
        <v>280</v>
      </c>
      <c r="E806" s="223" t="s">
        <v>704</v>
      </c>
      <c r="F806" s="224" t="s">
        <v>705</v>
      </c>
      <c r="G806" s="225" t="s">
        <v>675</v>
      </c>
      <c r="H806" s="226">
        <v>160</v>
      </c>
      <c r="I806" s="227">
        <v>450</v>
      </c>
      <c r="J806" s="227">
        <f>ROUND(I806*H806,2)</f>
        <v>72000</v>
      </c>
      <c r="K806" s="228"/>
      <c r="L806" s="39"/>
      <c r="M806" s="229" t="s">
        <v>1</v>
      </c>
      <c r="N806" s="230" t="s">
        <v>39</v>
      </c>
      <c r="O806" s="231">
        <v>0</v>
      </c>
      <c r="P806" s="231">
        <f>O806*H806</f>
        <v>0</v>
      </c>
      <c r="Q806" s="231">
        <v>0</v>
      </c>
      <c r="R806" s="231">
        <f>Q806*H806</f>
        <v>0</v>
      </c>
      <c r="S806" s="231">
        <v>0</v>
      </c>
      <c r="T806" s="232">
        <f>S806*H806</f>
        <v>0</v>
      </c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R806" s="233" t="s">
        <v>602</v>
      </c>
      <c r="AT806" s="233" t="s">
        <v>280</v>
      </c>
      <c r="AU806" s="233" t="s">
        <v>83</v>
      </c>
      <c r="AY806" s="18" t="s">
        <v>278</v>
      </c>
      <c r="BE806" s="234">
        <f>IF(N806="základní",J806,0)</f>
        <v>72000</v>
      </c>
      <c r="BF806" s="234">
        <f>IF(N806="snížená",J806,0)</f>
        <v>0</v>
      </c>
      <c r="BG806" s="234">
        <f>IF(N806="zákl. přenesená",J806,0)</f>
        <v>0</v>
      </c>
      <c r="BH806" s="234">
        <f>IF(N806="sníž. přenesená",J806,0)</f>
        <v>0</v>
      </c>
      <c r="BI806" s="234">
        <f>IF(N806="nulová",J806,0)</f>
        <v>0</v>
      </c>
      <c r="BJ806" s="18" t="s">
        <v>81</v>
      </c>
      <c r="BK806" s="234">
        <f>ROUND(I806*H806,2)</f>
        <v>72000</v>
      </c>
      <c r="BL806" s="18" t="s">
        <v>602</v>
      </c>
      <c r="BM806" s="233" t="s">
        <v>706</v>
      </c>
    </row>
    <row r="807" s="12" customFormat="1" ht="22.8" customHeight="1">
      <c r="A807" s="12"/>
      <c r="B807" s="207"/>
      <c r="C807" s="208"/>
      <c r="D807" s="209" t="s">
        <v>73</v>
      </c>
      <c r="E807" s="220" t="s">
        <v>707</v>
      </c>
      <c r="F807" s="220" t="s">
        <v>708</v>
      </c>
      <c r="G807" s="208"/>
      <c r="H807" s="208"/>
      <c r="I807" s="208"/>
      <c r="J807" s="221">
        <f>BK807</f>
        <v>79200</v>
      </c>
      <c r="K807" s="208"/>
      <c r="L807" s="212"/>
      <c r="M807" s="213"/>
      <c r="N807" s="214"/>
      <c r="O807" s="214"/>
      <c r="P807" s="215">
        <f>SUM(P808:P811)</f>
        <v>0</v>
      </c>
      <c r="Q807" s="214"/>
      <c r="R807" s="215">
        <f>SUM(R808:R811)</f>
        <v>0</v>
      </c>
      <c r="S807" s="214"/>
      <c r="T807" s="216">
        <f>SUM(T808:T811)</f>
        <v>0</v>
      </c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R807" s="217" t="s">
        <v>83</v>
      </c>
      <c r="AT807" s="218" t="s">
        <v>73</v>
      </c>
      <c r="AU807" s="218" t="s">
        <v>81</v>
      </c>
      <c r="AY807" s="217" t="s">
        <v>278</v>
      </c>
      <c r="BK807" s="219">
        <f>SUM(BK808:BK811)</f>
        <v>79200</v>
      </c>
    </row>
    <row r="808" s="2" customFormat="1" ht="24.15" customHeight="1">
      <c r="A808" s="33"/>
      <c r="B808" s="34"/>
      <c r="C808" s="222" t="s">
        <v>709</v>
      </c>
      <c r="D808" s="222" t="s">
        <v>280</v>
      </c>
      <c r="E808" s="223" t="s">
        <v>710</v>
      </c>
      <c r="F808" s="224" t="s">
        <v>711</v>
      </c>
      <c r="G808" s="225" t="s">
        <v>675</v>
      </c>
      <c r="H808" s="226">
        <v>80</v>
      </c>
      <c r="I808" s="227">
        <v>450</v>
      </c>
      <c r="J808" s="227">
        <f>ROUND(I808*H808,2)</f>
        <v>36000</v>
      </c>
      <c r="K808" s="228"/>
      <c r="L808" s="39"/>
      <c r="M808" s="229" t="s">
        <v>1</v>
      </c>
      <c r="N808" s="230" t="s">
        <v>39</v>
      </c>
      <c r="O808" s="231">
        <v>0</v>
      </c>
      <c r="P808" s="231">
        <f>O808*H808</f>
        <v>0</v>
      </c>
      <c r="Q808" s="231">
        <v>0</v>
      </c>
      <c r="R808" s="231">
        <f>Q808*H808</f>
        <v>0</v>
      </c>
      <c r="S808" s="231">
        <v>0</v>
      </c>
      <c r="T808" s="232">
        <f>S808*H808</f>
        <v>0</v>
      </c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R808" s="233" t="s">
        <v>602</v>
      </c>
      <c r="AT808" s="233" t="s">
        <v>280</v>
      </c>
      <c r="AU808" s="233" t="s">
        <v>83</v>
      </c>
      <c r="AY808" s="18" t="s">
        <v>278</v>
      </c>
      <c r="BE808" s="234">
        <f>IF(N808="základní",J808,0)</f>
        <v>36000</v>
      </c>
      <c r="BF808" s="234">
        <f>IF(N808="snížená",J808,0)</f>
        <v>0</v>
      </c>
      <c r="BG808" s="234">
        <f>IF(N808="zákl. přenesená",J808,0)</f>
        <v>0</v>
      </c>
      <c r="BH808" s="234">
        <f>IF(N808="sníž. přenesená",J808,0)</f>
        <v>0</v>
      </c>
      <c r="BI808" s="234">
        <f>IF(N808="nulová",J808,0)</f>
        <v>0</v>
      </c>
      <c r="BJ808" s="18" t="s">
        <v>81</v>
      </c>
      <c r="BK808" s="234">
        <f>ROUND(I808*H808,2)</f>
        <v>36000</v>
      </c>
      <c r="BL808" s="18" t="s">
        <v>602</v>
      </c>
      <c r="BM808" s="233" t="s">
        <v>712</v>
      </c>
    </row>
    <row r="809" s="2" customFormat="1" ht="24.15" customHeight="1">
      <c r="A809" s="33"/>
      <c r="B809" s="34"/>
      <c r="C809" s="222" t="s">
        <v>713</v>
      </c>
      <c r="D809" s="222" t="s">
        <v>280</v>
      </c>
      <c r="E809" s="223" t="s">
        <v>714</v>
      </c>
      <c r="F809" s="224" t="s">
        <v>715</v>
      </c>
      <c r="G809" s="225" t="s">
        <v>675</v>
      </c>
      <c r="H809" s="226">
        <v>32</v>
      </c>
      <c r="I809" s="227">
        <v>450</v>
      </c>
      <c r="J809" s="227">
        <f>ROUND(I809*H809,2)</f>
        <v>14400</v>
      </c>
      <c r="K809" s="228"/>
      <c r="L809" s="39"/>
      <c r="M809" s="229" t="s">
        <v>1</v>
      </c>
      <c r="N809" s="230" t="s">
        <v>39</v>
      </c>
      <c r="O809" s="231">
        <v>0</v>
      </c>
      <c r="P809" s="231">
        <f>O809*H809</f>
        <v>0</v>
      </c>
      <c r="Q809" s="231">
        <v>0</v>
      </c>
      <c r="R809" s="231">
        <f>Q809*H809</f>
        <v>0</v>
      </c>
      <c r="S809" s="231">
        <v>0</v>
      </c>
      <c r="T809" s="232">
        <f>S809*H809</f>
        <v>0</v>
      </c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R809" s="233" t="s">
        <v>602</v>
      </c>
      <c r="AT809" s="233" t="s">
        <v>280</v>
      </c>
      <c r="AU809" s="233" t="s">
        <v>83</v>
      </c>
      <c r="AY809" s="18" t="s">
        <v>278</v>
      </c>
      <c r="BE809" s="234">
        <f>IF(N809="základní",J809,0)</f>
        <v>14400</v>
      </c>
      <c r="BF809" s="234">
        <f>IF(N809="snížená",J809,0)</f>
        <v>0</v>
      </c>
      <c r="BG809" s="234">
        <f>IF(N809="zákl. přenesená",J809,0)</f>
        <v>0</v>
      </c>
      <c r="BH809" s="234">
        <f>IF(N809="sníž. přenesená",J809,0)</f>
        <v>0</v>
      </c>
      <c r="BI809" s="234">
        <f>IF(N809="nulová",J809,0)</f>
        <v>0</v>
      </c>
      <c r="BJ809" s="18" t="s">
        <v>81</v>
      </c>
      <c r="BK809" s="234">
        <f>ROUND(I809*H809,2)</f>
        <v>14400</v>
      </c>
      <c r="BL809" s="18" t="s">
        <v>602</v>
      </c>
      <c r="BM809" s="233" t="s">
        <v>716</v>
      </c>
    </row>
    <row r="810" s="2" customFormat="1" ht="24.15" customHeight="1">
      <c r="A810" s="33"/>
      <c r="B810" s="34"/>
      <c r="C810" s="222" t="s">
        <v>717</v>
      </c>
      <c r="D810" s="222" t="s">
        <v>280</v>
      </c>
      <c r="E810" s="223" t="s">
        <v>718</v>
      </c>
      <c r="F810" s="224" t="s">
        <v>719</v>
      </c>
      <c r="G810" s="225" t="s">
        <v>675</v>
      </c>
      <c r="H810" s="226">
        <v>32</v>
      </c>
      <c r="I810" s="227">
        <v>450</v>
      </c>
      <c r="J810" s="227">
        <f>ROUND(I810*H810,2)</f>
        <v>14400</v>
      </c>
      <c r="K810" s="228"/>
      <c r="L810" s="39"/>
      <c r="M810" s="229" t="s">
        <v>1</v>
      </c>
      <c r="N810" s="230" t="s">
        <v>39</v>
      </c>
      <c r="O810" s="231">
        <v>0</v>
      </c>
      <c r="P810" s="231">
        <f>O810*H810</f>
        <v>0</v>
      </c>
      <c r="Q810" s="231">
        <v>0</v>
      </c>
      <c r="R810" s="231">
        <f>Q810*H810</f>
        <v>0</v>
      </c>
      <c r="S810" s="231">
        <v>0</v>
      </c>
      <c r="T810" s="232">
        <f>S810*H810</f>
        <v>0</v>
      </c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R810" s="233" t="s">
        <v>602</v>
      </c>
      <c r="AT810" s="233" t="s">
        <v>280</v>
      </c>
      <c r="AU810" s="233" t="s">
        <v>83</v>
      </c>
      <c r="AY810" s="18" t="s">
        <v>278</v>
      </c>
      <c r="BE810" s="234">
        <f>IF(N810="základní",J810,0)</f>
        <v>14400</v>
      </c>
      <c r="BF810" s="234">
        <f>IF(N810="snížená",J810,0)</f>
        <v>0</v>
      </c>
      <c r="BG810" s="234">
        <f>IF(N810="zákl. přenesená",J810,0)</f>
        <v>0</v>
      </c>
      <c r="BH810" s="234">
        <f>IF(N810="sníž. přenesená",J810,0)</f>
        <v>0</v>
      </c>
      <c r="BI810" s="234">
        <f>IF(N810="nulová",J810,0)</f>
        <v>0</v>
      </c>
      <c r="BJ810" s="18" t="s">
        <v>81</v>
      </c>
      <c r="BK810" s="234">
        <f>ROUND(I810*H810,2)</f>
        <v>14400</v>
      </c>
      <c r="BL810" s="18" t="s">
        <v>602</v>
      </c>
      <c r="BM810" s="233" t="s">
        <v>720</v>
      </c>
    </row>
    <row r="811" s="2" customFormat="1" ht="24.15" customHeight="1">
      <c r="A811" s="33"/>
      <c r="B811" s="34"/>
      <c r="C811" s="222" t="s">
        <v>721</v>
      </c>
      <c r="D811" s="222" t="s">
        <v>280</v>
      </c>
      <c r="E811" s="223" t="s">
        <v>722</v>
      </c>
      <c r="F811" s="224" t="s">
        <v>723</v>
      </c>
      <c r="G811" s="225" t="s">
        <v>675</v>
      </c>
      <c r="H811" s="226">
        <v>32</v>
      </c>
      <c r="I811" s="227">
        <v>450</v>
      </c>
      <c r="J811" s="227">
        <f>ROUND(I811*H811,2)</f>
        <v>14400</v>
      </c>
      <c r="K811" s="228"/>
      <c r="L811" s="39"/>
      <c r="M811" s="229" t="s">
        <v>1</v>
      </c>
      <c r="N811" s="230" t="s">
        <v>39</v>
      </c>
      <c r="O811" s="231">
        <v>0</v>
      </c>
      <c r="P811" s="231">
        <f>O811*H811</f>
        <v>0</v>
      </c>
      <c r="Q811" s="231">
        <v>0</v>
      </c>
      <c r="R811" s="231">
        <f>Q811*H811</f>
        <v>0</v>
      </c>
      <c r="S811" s="231">
        <v>0</v>
      </c>
      <c r="T811" s="232">
        <f>S811*H811</f>
        <v>0</v>
      </c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R811" s="233" t="s">
        <v>602</v>
      </c>
      <c r="AT811" s="233" t="s">
        <v>280</v>
      </c>
      <c r="AU811" s="233" t="s">
        <v>83</v>
      </c>
      <c r="AY811" s="18" t="s">
        <v>278</v>
      </c>
      <c r="BE811" s="234">
        <f>IF(N811="základní",J811,0)</f>
        <v>14400</v>
      </c>
      <c r="BF811" s="234">
        <f>IF(N811="snížená",J811,0)</f>
        <v>0</v>
      </c>
      <c r="BG811" s="234">
        <f>IF(N811="zákl. přenesená",J811,0)</f>
        <v>0</v>
      </c>
      <c r="BH811" s="234">
        <f>IF(N811="sníž. přenesená",J811,0)</f>
        <v>0</v>
      </c>
      <c r="BI811" s="234">
        <f>IF(N811="nulová",J811,0)</f>
        <v>0</v>
      </c>
      <c r="BJ811" s="18" t="s">
        <v>81</v>
      </c>
      <c r="BK811" s="234">
        <f>ROUND(I811*H811,2)</f>
        <v>14400</v>
      </c>
      <c r="BL811" s="18" t="s">
        <v>602</v>
      </c>
      <c r="BM811" s="233" t="s">
        <v>724</v>
      </c>
    </row>
    <row r="812" s="12" customFormat="1" ht="22.8" customHeight="1">
      <c r="A812" s="12"/>
      <c r="B812" s="207"/>
      <c r="C812" s="208"/>
      <c r="D812" s="209" t="s">
        <v>73</v>
      </c>
      <c r="E812" s="220" t="s">
        <v>725</v>
      </c>
      <c r="F812" s="220" t="s">
        <v>106</v>
      </c>
      <c r="G812" s="208"/>
      <c r="H812" s="208"/>
      <c r="I812" s="208"/>
      <c r="J812" s="221">
        <f>BK812</f>
        <v>43200</v>
      </c>
      <c r="K812" s="208"/>
      <c r="L812" s="212"/>
      <c r="M812" s="213"/>
      <c r="N812" s="214"/>
      <c r="O812" s="214"/>
      <c r="P812" s="215">
        <f>SUM(P813:P815)</f>
        <v>0</v>
      </c>
      <c r="Q812" s="214"/>
      <c r="R812" s="215">
        <f>SUM(R813:R815)</f>
        <v>0</v>
      </c>
      <c r="S812" s="214"/>
      <c r="T812" s="216">
        <f>SUM(T813:T815)</f>
        <v>0</v>
      </c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R812" s="217" t="s">
        <v>83</v>
      </c>
      <c r="AT812" s="218" t="s">
        <v>73</v>
      </c>
      <c r="AU812" s="218" t="s">
        <v>81</v>
      </c>
      <c r="AY812" s="217" t="s">
        <v>278</v>
      </c>
      <c r="BK812" s="219">
        <f>SUM(BK813:BK815)</f>
        <v>43200</v>
      </c>
    </row>
    <row r="813" s="2" customFormat="1" ht="24.15" customHeight="1">
      <c r="A813" s="33"/>
      <c r="B813" s="34"/>
      <c r="C813" s="222" t="s">
        <v>726</v>
      </c>
      <c r="D813" s="222" t="s">
        <v>280</v>
      </c>
      <c r="E813" s="223" t="s">
        <v>727</v>
      </c>
      <c r="F813" s="224" t="s">
        <v>728</v>
      </c>
      <c r="G813" s="225" t="s">
        <v>675</v>
      </c>
      <c r="H813" s="226">
        <v>32</v>
      </c>
      <c r="I813" s="227">
        <v>450</v>
      </c>
      <c r="J813" s="227">
        <f>ROUND(I813*H813,2)</f>
        <v>14400</v>
      </c>
      <c r="K813" s="228"/>
      <c r="L813" s="39"/>
      <c r="M813" s="229" t="s">
        <v>1</v>
      </c>
      <c r="N813" s="230" t="s">
        <v>39</v>
      </c>
      <c r="O813" s="231">
        <v>0</v>
      </c>
      <c r="P813" s="231">
        <f>O813*H813</f>
        <v>0</v>
      </c>
      <c r="Q813" s="231">
        <v>0</v>
      </c>
      <c r="R813" s="231">
        <f>Q813*H813</f>
        <v>0</v>
      </c>
      <c r="S813" s="231">
        <v>0</v>
      </c>
      <c r="T813" s="232">
        <f>S813*H813</f>
        <v>0</v>
      </c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R813" s="233" t="s">
        <v>602</v>
      </c>
      <c r="AT813" s="233" t="s">
        <v>280</v>
      </c>
      <c r="AU813" s="233" t="s">
        <v>83</v>
      </c>
      <c r="AY813" s="18" t="s">
        <v>278</v>
      </c>
      <c r="BE813" s="234">
        <f>IF(N813="základní",J813,0)</f>
        <v>14400</v>
      </c>
      <c r="BF813" s="234">
        <f>IF(N813="snížená",J813,0)</f>
        <v>0</v>
      </c>
      <c r="BG813" s="234">
        <f>IF(N813="zákl. přenesená",J813,0)</f>
        <v>0</v>
      </c>
      <c r="BH813" s="234">
        <f>IF(N813="sníž. přenesená",J813,0)</f>
        <v>0</v>
      </c>
      <c r="BI813" s="234">
        <f>IF(N813="nulová",J813,0)</f>
        <v>0</v>
      </c>
      <c r="BJ813" s="18" t="s">
        <v>81</v>
      </c>
      <c r="BK813" s="234">
        <f>ROUND(I813*H813,2)</f>
        <v>14400</v>
      </c>
      <c r="BL813" s="18" t="s">
        <v>602</v>
      </c>
      <c r="BM813" s="233" t="s">
        <v>729</v>
      </c>
    </row>
    <row r="814" s="2" customFormat="1" ht="24.15" customHeight="1">
      <c r="A814" s="33"/>
      <c r="B814" s="34"/>
      <c r="C814" s="222" t="s">
        <v>730</v>
      </c>
      <c r="D814" s="222" t="s">
        <v>280</v>
      </c>
      <c r="E814" s="223" t="s">
        <v>731</v>
      </c>
      <c r="F814" s="224" t="s">
        <v>732</v>
      </c>
      <c r="G814" s="225" t="s">
        <v>675</v>
      </c>
      <c r="H814" s="226">
        <v>32</v>
      </c>
      <c r="I814" s="227">
        <v>450</v>
      </c>
      <c r="J814" s="227">
        <f>ROUND(I814*H814,2)</f>
        <v>14400</v>
      </c>
      <c r="K814" s="228"/>
      <c r="L814" s="39"/>
      <c r="M814" s="229" t="s">
        <v>1</v>
      </c>
      <c r="N814" s="230" t="s">
        <v>39</v>
      </c>
      <c r="O814" s="231">
        <v>0</v>
      </c>
      <c r="P814" s="231">
        <f>O814*H814</f>
        <v>0</v>
      </c>
      <c r="Q814" s="231">
        <v>0</v>
      </c>
      <c r="R814" s="231">
        <f>Q814*H814</f>
        <v>0</v>
      </c>
      <c r="S814" s="231">
        <v>0</v>
      </c>
      <c r="T814" s="232">
        <f>S814*H814</f>
        <v>0</v>
      </c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R814" s="233" t="s">
        <v>602</v>
      </c>
      <c r="AT814" s="233" t="s">
        <v>280</v>
      </c>
      <c r="AU814" s="233" t="s">
        <v>83</v>
      </c>
      <c r="AY814" s="18" t="s">
        <v>278</v>
      </c>
      <c r="BE814" s="234">
        <f>IF(N814="základní",J814,0)</f>
        <v>14400</v>
      </c>
      <c r="BF814" s="234">
        <f>IF(N814="snížená",J814,0)</f>
        <v>0</v>
      </c>
      <c r="BG814" s="234">
        <f>IF(N814="zákl. přenesená",J814,0)</f>
        <v>0</v>
      </c>
      <c r="BH814" s="234">
        <f>IF(N814="sníž. přenesená",J814,0)</f>
        <v>0</v>
      </c>
      <c r="BI814" s="234">
        <f>IF(N814="nulová",J814,0)</f>
        <v>0</v>
      </c>
      <c r="BJ814" s="18" t="s">
        <v>81</v>
      </c>
      <c r="BK814" s="234">
        <f>ROUND(I814*H814,2)</f>
        <v>14400</v>
      </c>
      <c r="BL814" s="18" t="s">
        <v>602</v>
      </c>
      <c r="BM814" s="233" t="s">
        <v>733</v>
      </c>
    </row>
    <row r="815" s="2" customFormat="1" ht="24.15" customHeight="1">
      <c r="A815" s="33"/>
      <c r="B815" s="34"/>
      <c r="C815" s="222" t="s">
        <v>734</v>
      </c>
      <c r="D815" s="222" t="s">
        <v>280</v>
      </c>
      <c r="E815" s="223" t="s">
        <v>735</v>
      </c>
      <c r="F815" s="224" t="s">
        <v>736</v>
      </c>
      <c r="G815" s="225" t="s">
        <v>675</v>
      </c>
      <c r="H815" s="226">
        <v>32</v>
      </c>
      <c r="I815" s="227">
        <v>450</v>
      </c>
      <c r="J815" s="227">
        <f>ROUND(I815*H815,2)</f>
        <v>14400</v>
      </c>
      <c r="K815" s="228"/>
      <c r="L815" s="39"/>
      <c r="M815" s="229" t="s">
        <v>1</v>
      </c>
      <c r="N815" s="230" t="s">
        <v>39</v>
      </c>
      <c r="O815" s="231">
        <v>0</v>
      </c>
      <c r="P815" s="231">
        <f>O815*H815</f>
        <v>0</v>
      </c>
      <c r="Q815" s="231">
        <v>0</v>
      </c>
      <c r="R815" s="231">
        <f>Q815*H815</f>
        <v>0</v>
      </c>
      <c r="S815" s="231">
        <v>0</v>
      </c>
      <c r="T815" s="232">
        <f>S815*H815</f>
        <v>0</v>
      </c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R815" s="233" t="s">
        <v>602</v>
      </c>
      <c r="AT815" s="233" t="s">
        <v>280</v>
      </c>
      <c r="AU815" s="233" t="s">
        <v>83</v>
      </c>
      <c r="AY815" s="18" t="s">
        <v>278</v>
      </c>
      <c r="BE815" s="234">
        <f>IF(N815="základní",J815,0)</f>
        <v>14400</v>
      </c>
      <c r="BF815" s="234">
        <f>IF(N815="snížená",J815,0)</f>
        <v>0</v>
      </c>
      <c r="BG815" s="234">
        <f>IF(N815="zákl. přenesená",J815,0)</f>
        <v>0</v>
      </c>
      <c r="BH815" s="234">
        <f>IF(N815="sníž. přenesená",J815,0)</f>
        <v>0</v>
      </c>
      <c r="BI815" s="234">
        <f>IF(N815="nulová",J815,0)</f>
        <v>0</v>
      </c>
      <c r="BJ815" s="18" t="s">
        <v>81</v>
      </c>
      <c r="BK815" s="234">
        <f>ROUND(I815*H815,2)</f>
        <v>14400</v>
      </c>
      <c r="BL815" s="18" t="s">
        <v>602</v>
      </c>
      <c r="BM815" s="233" t="s">
        <v>737</v>
      </c>
    </row>
    <row r="816" s="12" customFormat="1" ht="22.8" customHeight="1">
      <c r="A816" s="12"/>
      <c r="B816" s="207"/>
      <c r="C816" s="208"/>
      <c r="D816" s="209" t="s">
        <v>73</v>
      </c>
      <c r="E816" s="220" t="s">
        <v>738</v>
      </c>
      <c r="F816" s="220" t="s">
        <v>739</v>
      </c>
      <c r="G816" s="208"/>
      <c r="H816" s="208"/>
      <c r="I816" s="208"/>
      <c r="J816" s="221">
        <f>BK816</f>
        <v>158744.66</v>
      </c>
      <c r="K816" s="208"/>
      <c r="L816" s="212"/>
      <c r="M816" s="213"/>
      <c r="N816" s="214"/>
      <c r="O816" s="214"/>
      <c r="P816" s="215">
        <f>P817</f>
        <v>341.96315999999996</v>
      </c>
      <c r="Q816" s="214"/>
      <c r="R816" s="215">
        <f>R817</f>
        <v>0</v>
      </c>
      <c r="S816" s="214"/>
      <c r="T816" s="216">
        <f>T817</f>
        <v>28.848950899999998</v>
      </c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R816" s="217" t="s">
        <v>83</v>
      </c>
      <c r="AT816" s="218" t="s">
        <v>73</v>
      </c>
      <c r="AU816" s="218" t="s">
        <v>81</v>
      </c>
      <c r="AY816" s="217" t="s">
        <v>278</v>
      </c>
      <c r="BK816" s="219">
        <f>BK817</f>
        <v>158744.66</v>
      </c>
    </row>
    <row r="817" s="2" customFormat="1" ht="24.15" customHeight="1">
      <c r="A817" s="33"/>
      <c r="B817" s="34"/>
      <c r="C817" s="222" t="s">
        <v>740</v>
      </c>
      <c r="D817" s="222" t="s">
        <v>280</v>
      </c>
      <c r="E817" s="223" t="s">
        <v>741</v>
      </c>
      <c r="F817" s="224" t="s">
        <v>742</v>
      </c>
      <c r="G817" s="225" t="s">
        <v>318</v>
      </c>
      <c r="H817" s="226">
        <v>1676.29</v>
      </c>
      <c r="I817" s="227">
        <v>94.700000000000003</v>
      </c>
      <c r="J817" s="227">
        <f>ROUND(I817*H817,2)</f>
        <v>158744.66</v>
      </c>
      <c r="K817" s="228"/>
      <c r="L817" s="39"/>
      <c r="M817" s="229" t="s">
        <v>1</v>
      </c>
      <c r="N817" s="230" t="s">
        <v>39</v>
      </c>
      <c r="O817" s="231">
        <v>0.20399999999999999</v>
      </c>
      <c r="P817" s="231">
        <f>O817*H817</f>
        <v>341.96315999999996</v>
      </c>
      <c r="Q817" s="231">
        <v>0</v>
      </c>
      <c r="R817" s="231">
        <f>Q817*H817</f>
        <v>0</v>
      </c>
      <c r="S817" s="231">
        <v>0.01721</v>
      </c>
      <c r="T817" s="232">
        <f>S817*H817</f>
        <v>28.848950899999998</v>
      </c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R817" s="233" t="s">
        <v>602</v>
      </c>
      <c r="AT817" s="233" t="s">
        <v>280</v>
      </c>
      <c r="AU817" s="233" t="s">
        <v>83</v>
      </c>
      <c r="AY817" s="18" t="s">
        <v>278</v>
      </c>
      <c r="BE817" s="234">
        <f>IF(N817="základní",J817,0)</f>
        <v>158744.66</v>
      </c>
      <c r="BF817" s="234">
        <f>IF(N817="snížená",J817,0)</f>
        <v>0</v>
      </c>
      <c r="BG817" s="234">
        <f>IF(N817="zákl. přenesená",J817,0)</f>
        <v>0</v>
      </c>
      <c r="BH817" s="234">
        <f>IF(N817="sníž. přenesená",J817,0)</f>
        <v>0</v>
      </c>
      <c r="BI817" s="234">
        <f>IF(N817="nulová",J817,0)</f>
        <v>0</v>
      </c>
      <c r="BJ817" s="18" t="s">
        <v>81</v>
      </c>
      <c r="BK817" s="234">
        <f>ROUND(I817*H817,2)</f>
        <v>158744.66</v>
      </c>
      <c r="BL817" s="18" t="s">
        <v>602</v>
      </c>
      <c r="BM817" s="233" t="s">
        <v>743</v>
      </c>
    </row>
    <row r="818" s="12" customFormat="1" ht="22.8" customHeight="1">
      <c r="A818" s="12"/>
      <c r="B818" s="207"/>
      <c r="C818" s="208"/>
      <c r="D818" s="209" t="s">
        <v>73</v>
      </c>
      <c r="E818" s="220" t="s">
        <v>744</v>
      </c>
      <c r="F818" s="220" t="s">
        <v>745</v>
      </c>
      <c r="G818" s="208"/>
      <c r="H818" s="208"/>
      <c r="I818" s="208"/>
      <c r="J818" s="221">
        <f>BK818</f>
        <v>6683.3999999999996</v>
      </c>
      <c r="K818" s="208"/>
      <c r="L818" s="212"/>
      <c r="M818" s="213"/>
      <c r="N818" s="214"/>
      <c r="O818" s="214"/>
      <c r="P818" s="215">
        <f>SUM(P819:P847)</f>
        <v>9.4900000000000002</v>
      </c>
      <c r="Q818" s="214"/>
      <c r="R818" s="215">
        <f>SUM(R819:R847)</f>
        <v>0</v>
      </c>
      <c r="S818" s="214"/>
      <c r="T818" s="216">
        <f>SUM(T819:T847)</f>
        <v>3.6280000000000001</v>
      </c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R818" s="217" t="s">
        <v>83</v>
      </c>
      <c r="AT818" s="218" t="s">
        <v>73</v>
      </c>
      <c r="AU818" s="218" t="s">
        <v>81</v>
      </c>
      <c r="AY818" s="217" t="s">
        <v>278</v>
      </c>
      <c r="BK818" s="219">
        <f>SUM(BK819:BK847)</f>
        <v>6683.3999999999996</v>
      </c>
    </row>
    <row r="819" s="2" customFormat="1" ht="24.15" customHeight="1">
      <c r="A819" s="33"/>
      <c r="B819" s="34"/>
      <c r="C819" s="222" t="s">
        <v>746</v>
      </c>
      <c r="D819" s="222" t="s">
        <v>280</v>
      </c>
      <c r="E819" s="223" t="s">
        <v>747</v>
      </c>
      <c r="F819" s="224" t="s">
        <v>748</v>
      </c>
      <c r="G819" s="225" t="s">
        <v>749</v>
      </c>
      <c r="H819" s="226">
        <v>80</v>
      </c>
      <c r="I819" s="227">
        <v>35.200000000000003</v>
      </c>
      <c r="J819" s="227">
        <f>ROUND(I819*H819,2)</f>
        <v>2816</v>
      </c>
      <c r="K819" s="228"/>
      <c r="L819" s="39"/>
      <c r="M819" s="229" t="s">
        <v>1</v>
      </c>
      <c r="N819" s="230" t="s">
        <v>39</v>
      </c>
      <c r="O819" s="231">
        <v>0.050000000000000003</v>
      </c>
      <c r="P819" s="231">
        <f>O819*H819</f>
        <v>4</v>
      </c>
      <c r="Q819" s="231">
        <v>0</v>
      </c>
      <c r="R819" s="231">
        <f>Q819*H819</f>
        <v>0</v>
      </c>
      <c r="S819" s="231">
        <v>0.024</v>
      </c>
      <c r="T819" s="232">
        <f>S819*H819</f>
        <v>1.9199999999999999</v>
      </c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R819" s="233" t="s">
        <v>602</v>
      </c>
      <c r="AT819" s="233" t="s">
        <v>280</v>
      </c>
      <c r="AU819" s="233" t="s">
        <v>83</v>
      </c>
      <c r="AY819" s="18" t="s">
        <v>278</v>
      </c>
      <c r="BE819" s="234">
        <f>IF(N819="základní",J819,0)</f>
        <v>2816</v>
      </c>
      <c r="BF819" s="234">
        <f>IF(N819="snížená",J819,0)</f>
        <v>0</v>
      </c>
      <c r="BG819" s="234">
        <f>IF(N819="zákl. přenesená",J819,0)</f>
        <v>0</v>
      </c>
      <c r="BH819" s="234">
        <f>IF(N819="sníž. přenesená",J819,0)</f>
        <v>0</v>
      </c>
      <c r="BI819" s="234">
        <f>IF(N819="nulová",J819,0)</f>
        <v>0</v>
      </c>
      <c r="BJ819" s="18" t="s">
        <v>81</v>
      </c>
      <c r="BK819" s="234">
        <f>ROUND(I819*H819,2)</f>
        <v>2816</v>
      </c>
      <c r="BL819" s="18" t="s">
        <v>602</v>
      </c>
      <c r="BM819" s="233" t="s">
        <v>750</v>
      </c>
    </row>
    <row r="820" s="13" customFormat="1">
      <c r="A820" s="13"/>
      <c r="B820" s="235"/>
      <c r="C820" s="236"/>
      <c r="D820" s="237" t="s">
        <v>285</v>
      </c>
      <c r="E820" s="238" t="s">
        <v>1</v>
      </c>
      <c r="F820" s="239" t="s">
        <v>751</v>
      </c>
      <c r="G820" s="236"/>
      <c r="H820" s="240">
        <v>4</v>
      </c>
      <c r="I820" s="236"/>
      <c r="J820" s="236"/>
      <c r="K820" s="236"/>
      <c r="L820" s="241"/>
      <c r="M820" s="242"/>
      <c r="N820" s="243"/>
      <c r="O820" s="243"/>
      <c r="P820" s="243"/>
      <c r="Q820" s="243"/>
      <c r="R820" s="243"/>
      <c r="S820" s="243"/>
      <c r="T820" s="244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5" t="s">
        <v>285</v>
      </c>
      <c r="AU820" s="245" t="s">
        <v>83</v>
      </c>
      <c r="AV820" s="13" t="s">
        <v>83</v>
      </c>
      <c r="AW820" s="13" t="s">
        <v>30</v>
      </c>
      <c r="AX820" s="13" t="s">
        <v>74</v>
      </c>
      <c r="AY820" s="245" t="s">
        <v>278</v>
      </c>
    </row>
    <row r="821" s="13" customFormat="1">
      <c r="A821" s="13"/>
      <c r="B821" s="235"/>
      <c r="C821" s="236"/>
      <c r="D821" s="237" t="s">
        <v>285</v>
      </c>
      <c r="E821" s="238" t="s">
        <v>1</v>
      </c>
      <c r="F821" s="239" t="s">
        <v>752</v>
      </c>
      <c r="G821" s="236"/>
      <c r="H821" s="240">
        <v>1</v>
      </c>
      <c r="I821" s="236"/>
      <c r="J821" s="236"/>
      <c r="K821" s="236"/>
      <c r="L821" s="241"/>
      <c r="M821" s="242"/>
      <c r="N821" s="243"/>
      <c r="O821" s="243"/>
      <c r="P821" s="243"/>
      <c r="Q821" s="243"/>
      <c r="R821" s="243"/>
      <c r="S821" s="243"/>
      <c r="T821" s="24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5" t="s">
        <v>285</v>
      </c>
      <c r="AU821" s="245" t="s">
        <v>83</v>
      </c>
      <c r="AV821" s="13" t="s">
        <v>83</v>
      </c>
      <c r="AW821" s="13" t="s">
        <v>30</v>
      </c>
      <c r="AX821" s="13" t="s">
        <v>74</v>
      </c>
      <c r="AY821" s="245" t="s">
        <v>278</v>
      </c>
    </row>
    <row r="822" s="13" customFormat="1">
      <c r="A822" s="13"/>
      <c r="B822" s="235"/>
      <c r="C822" s="236"/>
      <c r="D822" s="237" t="s">
        <v>285</v>
      </c>
      <c r="E822" s="238" t="s">
        <v>1</v>
      </c>
      <c r="F822" s="239" t="s">
        <v>753</v>
      </c>
      <c r="G822" s="236"/>
      <c r="H822" s="240">
        <v>16</v>
      </c>
      <c r="I822" s="236"/>
      <c r="J822" s="236"/>
      <c r="K822" s="236"/>
      <c r="L822" s="241"/>
      <c r="M822" s="242"/>
      <c r="N822" s="243"/>
      <c r="O822" s="243"/>
      <c r="P822" s="243"/>
      <c r="Q822" s="243"/>
      <c r="R822" s="243"/>
      <c r="S822" s="243"/>
      <c r="T822" s="24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5" t="s">
        <v>285</v>
      </c>
      <c r="AU822" s="245" t="s">
        <v>83</v>
      </c>
      <c r="AV822" s="13" t="s">
        <v>83</v>
      </c>
      <c r="AW822" s="13" t="s">
        <v>30</v>
      </c>
      <c r="AX822" s="13" t="s">
        <v>74</v>
      </c>
      <c r="AY822" s="245" t="s">
        <v>278</v>
      </c>
    </row>
    <row r="823" s="13" customFormat="1">
      <c r="A823" s="13"/>
      <c r="B823" s="235"/>
      <c r="C823" s="236"/>
      <c r="D823" s="237" t="s">
        <v>285</v>
      </c>
      <c r="E823" s="238" t="s">
        <v>1</v>
      </c>
      <c r="F823" s="239" t="s">
        <v>754</v>
      </c>
      <c r="G823" s="236"/>
      <c r="H823" s="240">
        <v>1</v>
      </c>
      <c r="I823" s="236"/>
      <c r="J823" s="236"/>
      <c r="K823" s="236"/>
      <c r="L823" s="241"/>
      <c r="M823" s="242"/>
      <c r="N823" s="243"/>
      <c r="O823" s="243"/>
      <c r="P823" s="243"/>
      <c r="Q823" s="243"/>
      <c r="R823" s="243"/>
      <c r="S823" s="243"/>
      <c r="T823" s="244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5" t="s">
        <v>285</v>
      </c>
      <c r="AU823" s="245" t="s">
        <v>83</v>
      </c>
      <c r="AV823" s="13" t="s">
        <v>83</v>
      </c>
      <c r="AW823" s="13" t="s">
        <v>30</v>
      </c>
      <c r="AX823" s="13" t="s">
        <v>74</v>
      </c>
      <c r="AY823" s="245" t="s">
        <v>278</v>
      </c>
    </row>
    <row r="824" s="13" customFormat="1">
      <c r="A824" s="13"/>
      <c r="B824" s="235"/>
      <c r="C824" s="236"/>
      <c r="D824" s="237" t="s">
        <v>285</v>
      </c>
      <c r="E824" s="238" t="s">
        <v>1</v>
      </c>
      <c r="F824" s="239" t="s">
        <v>755</v>
      </c>
      <c r="G824" s="236"/>
      <c r="H824" s="240">
        <v>2</v>
      </c>
      <c r="I824" s="236"/>
      <c r="J824" s="236"/>
      <c r="K824" s="236"/>
      <c r="L824" s="241"/>
      <c r="M824" s="242"/>
      <c r="N824" s="243"/>
      <c r="O824" s="243"/>
      <c r="P824" s="243"/>
      <c r="Q824" s="243"/>
      <c r="R824" s="243"/>
      <c r="S824" s="243"/>
      <c r="T824" s="24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5" t="s">
        <v>285</v>
      </c>
      <c r="AU824" s="245" t="s">
        <v>83</v>
      </c>
      <c r="AV824" s="13" t="s">
        <v>83</v>
      </c>
      <c r="AW824" s="13" t="s">
        <v>30</v>
      </c>
      <c r="AX824" s="13" t="s">
        <v>74</v>
      </c>
      <c r="AY824" s="245" t="s">
        <v>278</v>
      </c>
    </row>
    <row r="825" s="13" customFormat="1">
      <c r="A825" s="13"/>
      <c r="B825" s="235"/>
      <c r="C825" s="236"/>
      <c r="D825" s="237" t="s">
        <v>285</v>
      </c>
      <c r="E825" s="238" t="s">
        <v>1</v>
      </c>
      <c r="F825" s="239" t="s">
        <v>756</v>
      </c>
      <c r="G825" s="236"/>
      <c r="H825" s="240">
        <v>1</v>
      </c>
      <c r="I825" s="236"/>
      <c r="J825" s="236"/>
      <c r="K825" s="236"/>
      <c r="L825" s="241"/>
      <c r="M825" s="242"/>
      <c r="N825" s="243"/>
      <c r="O825" s="243"/>
      <c r="P825" s="243"/>
      <c r="Q825" s="243"/>
      <c r="R825" s="243"/>
      <c r="S825" s="243"/>
      <c r="T825" s="24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5" t="s">
        <v>285</v>
      </c>
      <c r="AU825" s="245" t="s">
        <v>83</v>
      </c>
      <c r="AV825" s="13" t="s">
        <v>83</v>
      </c>
      <c r="AW825" s="13" t="s">
        <v>30</v>
      </c>
      <c r="AX825" s="13" t="s">
        <v>74</v>
      </c>
      <c r="AY825" s="245" t="s">
        <v>278</v>
      </c>
    </row>
    <row r="826" s="13" customFormat="1">
      <c r="A826" s="13"/>
      <c r="B826" s="235"/>
      <c r="C826" s="236"/>
      <c r="D826" s="237" t="s">
        <v>285</v>
      </c>
      <c r="E826" s="238" t="s">
        <v>1</v>
      </c>
      <c r="F826" s="239" t="s">
        <v>757</v>
      </c>
      <c r="G826" s="236"/>
      <c r="H826" s="240">
        <v>22</v>
      </c>
      <c r="I826" s="236"/>
      <c r="J826" s="236"/>
      <c r="K826" s="236"/>
      <c r="L826" s="241"/>
      <c r="M826" s="242"/>
      <c r="N826" s="243"/>
      <c r="O826" s="243"/>
      <c r="P826" s="243"/>
      <c r="Q826" s="243"/>
      <c r="R826" s="243"/>
      <c r="S826" s="243"/>
      <c r="T826" s="244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5" t="s">
        <v>285</v>
      </c>
      <c r="AU826" s="245" t="s">
        <v>83</v>
      </c>
      <c r="AV826" s="13" t="s">
        <v>83</v>
      </c>
      <c r="AW826" s="13" t="s">
        <v>30</v>
      </c>
      <c r="AX826" s="13" t="s">
        <v>74</v>
      </c>
      <c r="AY826" s="245" t="s">
        <v>278</v>
      </c>
    </row>
    <row r="827" s="13" customFormat="1">
      <c r="A827" s="13"/>
      <c r="B827" s="235"/>
      <c r="C827" s="236"/>
      <c r="D827" s="237" t="s">
        <v>285</v>
      </c>
      <c r="E827" s="238" t="s">
        <v>1</v>
      </c>
      <c r="F827" s="239" t="s">
        <v>758</v>
      </c>
      <c r="G827" s="236"/>
      <c r="H827" s="240">
        <v>5</v>
      </c>
      <c r="I827" s="236"/>
      <c r="J827" s="236"/>
      <c r="K827" s="236"/>
      <c r="L827" s="241"/>
      <c r="M827" s="242"/>
      <c r="N827" s="243"/>
      <c r="O827" s="243"/>
      <c r="P827" s="243"/>
      <c r="Q827" s="243"/>
      <c r="R827" s="243"/>
      <c r="S827" s="243"/>
      <c r="T827" s="244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5" t="s">
        <v>285</v>
      </c>
      <c r="AU827" s="245" t="s">
        <v>83</v>
      </c>
      <c r="AV827" s="13" t="s">
        <v>83</v>
      </c>
      <c r="AW827" s="13" t="s">
        <v>30</v>
      </c>
      <c r="AX827" s="13" t="s">
        <v>74</v>
      </c>
      <c r="AY827" s="245" t="s">
        <v>278</v>
      </c>
    </row>
    <row r="828" s="13" customFormat="1">
      <c r="A828" s="13"/>
      <c r="B828" s="235"/>
      <c r="C828" s="236"/>
      <c r="D828" s="237" t="s">
        <v>285</v>
      </c>
      <c r="E828" s="238" t="s">
        <v>1</v>
      </c>
      <c r="F828" s="239" t="s">
        <v>759</v>
      </c>
      <c r="G828" s="236"/>
      <c r="H828" s="240">
        <v>18</v>
      </c>
      <c r="I828" s="236"/>
      <c r="J828" s="236"/>
      <c r="K828" s="236"/>
      <c r="L828" s="241"/>
      <c r="M828" s="242"/>
      <c r="N828" s="243"/>
      <c r="O828" s="243"/>
      <c r="P828" s="243"/>
      <c r="Q828" s="243"/>
      <c r="R828" s="243"/>
      <c r="S828" s="243"/>
      <c r="T828" s="24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5" t="s">
        <v>285</v>
      </c>
      <c r="AU828" s="245" t="s">
        <v>83</v>
      </c>
      <c r="AV828" s="13" t="s">
        <v>83</v>
      </c>
      <c r="AW828" s="13" t="s">
        <v>30</v>
      </c>
      <c r="AX828" s="13" t="s">
        <v>74</v>
      </c>
      <c r="AY828" s="245" t="s">
        <v>278</v>
      </c>
    </row>
    <row r="829" s="13" customFormat="1">
      <c r="A829" s="13"/>
      <c r="B829" s="235"/>
      <c r="C829" s="236"/>
      <c r="D829" s="237" t="s">
        <v>285</v>
      </c>
      <c r="E829" s="238" t="s">
        <v>1</v>
      </c>
      <c r="F829" s="239" t="s">
        <v>760</v>
      </c>
      <c r="G829" s="236"/>
      <c r="H829" s="240">
        <v>3</v>
      </c>
      <c r="I829" s="236"/>
      <c r="J829" s="236"/>
      <c r="K829" s="236"/>
      <c r="L829" s="241"/>
      <c r="M829" s="242"/>
      <c r="N829" s="243"/>
      <c r="O829" s="243"/>
      <c r="P829" s="243"/>
      <c r="Q829" s="243"/>
      <c r="R829" s="243"/>
      <c r="S829" s="243"/>
      <c r="T829" s="244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5" t="s">
        <v>285</v>
      </c>
      <c r="AU829" s="245" t="s">
        <v>83</v>
      </c>
      <c r="AV829" s="13" t="s">
        <v>83</v>
      </c>
      <c r="AW829" s="13" t="s">
        <v>30</v>
      </c>
      <c r="AX829" s="13" t="s">
        <v>74</v>
      </c>
      <c r="AY829" s="245" t="s">
        <v>278</v>
      </c>
    </row>
    <row r="830" s="13" customFormat="1">
      <c r="A830" s="13"/>
      <c r="B830" s="235"/>
      <c r="C830" s="236"/>
      <c r="D830" s="237" t="s">
        <v>285</v>
      </c>
      <c r="E830" s="238" t="s">
        <v>1</v>
      </c>
      <c r="F830" s="239" t="s">
        <v>761</v>
      </c>
      <c r="G830" s="236"/>
      <c r="H830" s="240">
        <v>3</v>
      </c>
      <c r="I830" s="236"/>
      <c r="J830" s="236"/>
      <c r="K830" s="236"/>
      <c r="L830" s="241"/>
      <c r="M830" s="242"/>
      <c r="N830" s="243"/>
      <c r="O830" s="243"/>
      <c r="P830" s="243"/>
      <c r="Q830" s="243"/>
      <c r="R830" s="243"/>
      <c r="S830" s="243"/>
      <c r="T830" s="24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5" t="s">
        <v>285</v>
      </c>
      <c r="AU830" s="245" t="s">
        <v>83</v>
      </c>
      <c r="AV830" s="13" t="s">
        <v>83</v>
      </c>
      <c r="AW830" s="13" t="s">
        <v>30</v>
      </c>
      <c r="AX830" s="13" t="s">
        <v>74</v>
      </c>
      <c r="AY830" s="245" t="s">
        <v>278</v>
      </c>
    </row>
    <row r="831" s="13" customFormat="1">
      <c r="A831" s="13"/>
      <c r="B831" s="235"/>
      <c r="C831" s="236"/>
      <c r="D831" s="237" t="s">
        <v>285</v>
      </c>
      <c r="E831" s="238" t="s">
        <v>1</v>
      </c>
      <c r="F831" s="239" t="s">
        <v>762</v>
      </c>
      <c r="G831" s="236"/>
      <c r="H831" s="240">
        <v>2</v>
      </c>
      <c r="I831" s="236"/>
      <c r="J831" s="236"/>
      <c r="K831" s="236"/>
      <c r="L831" s="241"/>
      <c r="M831" s="242"/>
      <c r="N831" s="243"/>
      <c r="O831" s="243"/>
      <c r="P831" s="243"/>
      <c r="Q831" s="243"/>
      <c r="R831" s="243"/>
      <c r="S831" s="243"/>
      <c r="T831" s="244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5" t="s">
        <v>285</v>
      </c>
      <c r="AU831" s="245" t="s">
        <v>83</v>
      </c>
      <c r="AV831" s="13" t="s">
        <v>83</v>
      </c>
      <c r="AW831" s="13" t="s">
        <v>30</v>
      </c>
      <c r="AX831" s="13" t="s">
        <v>74</v>
      </c>
      <c r="AY831" s="245" t="s">
        <v>278</v>
      </c>
    </row>
    <row r="832" s="13" customFormat="1">
      <c r="A832" s="13"/>
      <c r="B832" s="235"/>
      <c r="C832" s="236"/>
      <c r="D832" s="237" t="s">
        <v>285</v>
      </c>
      <c r="E832" s="238" t="s">
        <v>1</v>
      </c>
      <c r="F832" s="239" t="s">
        <v>763</v>
      </c>
      <c r="G832" s="236"/>
      <c r="H832" s="240">
        <v>1</v>
      </c>
      <c r="I832" s="236"/>
      <c r="J832" s="236"/>
      <c r="K832" s="236"/>
      <c r="L832" s="241"/>
      <c r="M832" s="242"/>
      <c r="N832" s="243"/>
      <c r="O832" s="243"/>
      <c r="P832" s="243"/>
      <c r="Q832" s="243"/>
      <c r="R832" s="243"/>
      <c r="S832" s="243"/>
      <c r="T832" s="244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5" t="s">
        <v>285</v>
      </c>
      <c r="AU832" s="245" t="s">
        <v>83</v>
      </c>
      <c r="AV832" s="13" t="s">
        <v>83</v>
      </c>
      <c r="AW832" s="13" t="s">
        <v>30</v>
      </c>
      <c r="AX832" s="13" t="s">
        <v>74</v>
      </c>
      <c r="AY832" s="245" t="s">
        <v>278</v>
      </c>
    </row>
    <row r="833" s="13" customFormat="1">
      <c r="A833" s="13"/>
      <c r="B833" s="235"/>
      <c r="C833" s="236"/>
      <c r="D833" s="237" t="s">
        <v>285</v>
      </c>
      <c r="E833" s="238" t="s">
        <v>1</v>
      </c>
      <c r="F833" s="239" t="s">
        <v>764</v>
      </c>
      <c r="G833" s="236"/>
      <c r="H833" s="240">
        <v>1</v>
      </c>
      <c r="I833" s="236"/>
      <c r="J833" s="236"/>
      <c r="K833" s="236"/>
      <c r="L833" s="241"/>
      <c r="M833" s="242"/>
      <c r="N833" s="243"/>
      <c r="O833" s="243"/>
      <c r="P833" s="243"/>
      <c r="Q833" s="243"/>
      <c r="R833" s="243"/>
      <c r="S833" s="243"/>
      <c r="T833" s="244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5" t="s">
        <v>285</v>
      </c>
      <c r="AU833" s="245" t="s">
        <v>83</v>
      </c>
      <c r="AV833" s="13" t="s">
        <v>83</v>
      </c>
      <c r="AW833" s="13" t="s">
        <v>30</v>
      </c>
      <c r="AX833" s="13" t="s">
        <v>74</v>
      </c>
      <c r="AY833" s="245" t="s">
        <v>278</v>
      </c>
    </row>
    <row r="834" s="14" customFormat="1">
      <c r="A834" s="14"/>
      <c r="B834" s="246"/>
      <c r="C834" s="247"/>
      <c r="D834" s="237" t="s">
        <v>285</v>
      </c>
      <c r="E834" s="248" t="s">
        <v>1</v>
      </c>
      <c r="F834" s="249" t="s">
        <v>287</v>
      </c>
      <c r="G834" s="247"/>
      <c r="H834" s="250">
        <v>80</v>
      </c>
      <c r="I834" s="247"/>
      <c r="J834" s="247"/>
      <c r="K834" s="247"/>
      <c r="L834" s="251"/>
      <c r="M834" s="252"/>
      <c r="N834" s="253"/>
      <c r="O834" s="253"/>
      <c r="P834" s="253"/>
      <c r="Q834" s="253"/>
      <c r="R834" s="253"/>
      <c r="S834" s="253"/>
      <c r="T834" s="25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5" t="s">
        <v>285</v>
      </c>
      <c r="AU834" s="255" t="s">
        <v>83</v>
      </c>
      <c r="AV834" s="14" t="s">
        <v>116</v>
      </c>
      <c r="AW834" s="14" t="s">
        <v>30</v>
      </c>
      <c r="AX834" s="14" t="s">
        <v>81</v>
      </c>
      <c r="AY834" s="255" t="s">
        <v>278</v>
      </c>
    </row>
    <row r="835" s="2" customFormat="1" ht="24.15" customHeight="1">
      <c r="A835" s="33"/>
      <c r="B835" s="34"/>
      <c r="C835" s="222" t="s">
        <v>765</v>
      </c>
      <c r="D835" s="222" t="s">
        <v>280</v>
      </c>
      <c r="E835" s="223" t="s">
        <v>766</v>
      </c>
      <c r="F835" s="224" t="s">
        <v>767</v>
      </c>
      <c r="G835" s="225" t="s">
        <v>749</v>
      </c>
      <c r="H835" s="226">
        <v>61</v>
      </c>
      <c r="I835" s="227">
        <v>63.399999999999999</v>
      </c>
      <c r="J835" s="227">
        <f>ROUND(I835*H835,2)</f>
        <v>3867.4000000000001</v>
      </c>
      <c r="K835" s="228"/>
      <c r="L835" s="39"/>
      <c r="M835" s="229" t="s">
        <v>1</v>
      </c>
      <c r="N835" s="230" t="s">
        <v>39</v>
      </c>
      <c r="O835" s="231">
        <v>0.089999999999999997</v>
      </c>
      <c r="P835" s="231">
        <f>O835*H835</f>
        <v>5.4900000000000002</v>
      </c>
      <c r="Q835" s="231">
        <v>0</v>
      </c>
      <c r="R835" s="231">
        <f>Q835*H835</f>
        <v>0</v>
      </c>
      <c r="S835" s="231">
        <v>0.028000000000000001</v>
      </c>
      <c r="T835" s="232">
        <f>S835*H835</f>
        <v>1.708</v>
      </c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R835" s="233" t="s">
        <v>602</v>
      </c>
      <c r="AT835" s="233" t="s">
        <v>280</v>
      </c>
      <c r="AU835" s="233" t="s">
        <v>83</v>
      </c>
      <c r="AY835" s="18" t="s">
        <v>278</v>
      </c>
      <c r="BE835" s="234">
        <f>IF(N835="základní",J835,0)</f>
        <v>3867.4000000000001</v>
      </c>
      <c r="BF835" s="234">
        <f>IF(N835="snížená",J835,0)</f>
        <v>0</v>
      </c>
      <c r="BG835" s="234">
        <f>IF(N835="zákl. přenesená",J835,0)</f>
        <v>0</v>
      </c>
      <c r="BH835" s="234">
        <f>IF(N835="sníž. přenesená",J835,0)</f>
        <v>0</v>
      </c>
      <c r="BI835" s="234">
        <f>IF(N835="nulová",J835,0)</f>
        <v>0</v>
      </c>
      <c r="BJ835" s="18" t="s">
        <v>81</v>
      </c>
      <c r="BK835" s="234">
        <f>ROUND(I835*H835,2)</f>
        <v>3867.4000000000001</v>
      </c>
      <c r="BL835" s="18" t="s">
        <v>602</v>
      </c>
      <c r="BM835" s="233" t="s">
        <v>768</v>
      </c>
    </row>
    <row r="836" s="13" customFormat="1">
      <c r="A836" s="13"/>
      <c r="B836" s="235"/>
      <c r="C836" s="236"/>
      <c r="D836" s="237" t="s">
        <v>285</v>
      </c>
      <c r="E836" s="238" t="s">
        <v>1</v>
      </c>
      <c r="F836" s="239" t="s">
        <v>769</v>
      </c>
      <c r="G836" s="236"/>
      <c r="H836" s="240">
        <v>22</v>
      </c>
      <c r="I836" s="236"/>
      <c r="J836" s="236"/>
      <c r="K836" s="236"/>
      <c r="L836" s="241"/>
      <c r="M836" s="242"/>
      <c r="N836" s="243"/>
      <c r="O836" s="243"/>
      <c r="P836" s="243"/>
      <c r="Q836" s="243"/>
      <c r="R836" s="243"/>
      <c r="S836" s="243"/>
      <c r="T836" s="24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5" t="s">
        <v>285</v>
      </c>
      <c r="AU836" s="245" t="s">
        <v>83</v>
      </c>
      <c r="AV836" s="13" t="s">
        <v>83</v>
      </c>
      <c r="AW836" s="13" t="s">
        <v>30</v>
      </c>
      <c r="AX836" s="13" t="s">
        <v>74</v>
      </c>
      <c r="AY836" s="245" t="s">
        <v>278</v>
      </c>
    </row>
    <row r="837" s="13" customFormat="1">
      <c r="A837" s="13"/>
      <c r="B837" s="235"/>
      <c r="C837" s="236"/>
      <c r="D837" s="237" t="s">
        <v>285</v>
      </c>
      <c r="E837" s="238" t="s">
        <v>1</v>
      </c>
      <c r="F837" s="239" t="s">
        <v>770</v>
      </c>
      <c r="G837" s="236"/>
      <c r="H837" s="240">
        <v>18</v>
      </c>
      <c r="I837" s="236"/>
      <c r="J837" s="236"/>
      <c r="K837" s="236"/>
      <c r="L837" s="241"/>
      <c r="M837" s="242"/>
      <c r="N837" s="243"/>
      <c r="O837" s="243"/>
      <c r="P837" s="243"/>
      <c r="Q837" s="243"/>
      <c r="R837" s="243"/>
      <c r="S837" s="243"/>
      <c r="T837" s="24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5" t="s">
        <v>285</v>
      </c>
      <c r="AU837" s="245" t="s">
        <v>83</v>
      </c>
      <c r="AV837" s="13" t="s">
        <v>83</v>
      </c>
      <c r="AW837" s="13" t="s">
        <v>30</v>
      </c>
      <c r="AX837" s="13" t="s">
        <v>74</v>
      </c>
      <c r="AY837" s="245" t="s">
        <v>278</v>
      </c>
    </row>
    <row r="838" s="13" customFormat="1">
      <c r="A838" s="13"/>
      <c r="B838" s="235"/>
      <c r="C838" s="236"/>
      <c r="D838" s="237" t="s">
        <v>285</v>
      </c>
      <c r="E838" s="238" t="s">
        <v>1</v>
      </c>
      <c r="F838" s="239" t="s">
        <v>771</v>
      </c>
      <c r="G838" s="236"/>
      <c r="H838" s="240">
        <v>5</v>
      </c>
      <c r="I838" s="236"/>
      <c r="J838" s="236"/>
      <c r="K838" s="236"/>
      <c r="L838" s="241"/>
      <c r="M838" s="242"/>
      <c r="N838" s="243"/>
      <c r="O838" s="243"/>
      <c r="P838" s="243"/>
      <c r="Q838" s="243"/>
      <c r="R838" s="243"/>
      <c r="S838" s="243"/>
      <c r="T838" s="24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5" t="s">
        <v>285</v>
      </c>
      <c r="AU838" s="245" t="s">
        <v>83</v>
      </c>
      <c r="AV838" s="13" t="s">
        <v>83</v>
      </c>
      <c r="AW838" s="13" t="s">
        <v>30</v>
      </c>
      <c r="AX838" s="13" t="s">
        <v>74</v>
      </c>
      <c r="AY838" s="245" t="s">
        <v>278</v>
      </c>
    </row>
    <row r="839" s="13" customFormat="1">
      <c r="A839" s="13"/>
      <c r="B839" s="235"/>
      <c r="C839" s="236"/>
      <c r="D839" s="237" t="s">
        <v>285</v>
      </c>
      <c r="E839" s="238" t="s">
        <v>1</v>
      </c>
      <c r="F839" s="239" t="s">
        <v>772</v>
      </c>
      <c r="G839" s="236"/>
      <c r="H839" s="240">
        <v>5</v>
      </c>
      <c r="I839" s="236"/>
      <c r="J839" s="236"/>
      <c r="K839" s="236"/>
      <c r="L839" s="241"/>
      <c r="M839" s="242"/>
      <c r="N839" s="243"/>
      <c r="O839" s="243"/>
      <c r="P839" s="243"/>
      <c r="Q839" s="243"/>
      <c r="R839" s="243"/>
      <c r="S839" s="243"/>
      <c r="T839" s="24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5" t="s">
        <v>285</v>
      </c>
      <c r="AU839" s="245" t="s">
        <v>83</v>
      </c>
      <c r="AV839" s="13" t="s">
        <v>83</v>
      </c>
      <c r="AW839" s="13" t="s">
        <v>30</v>
      </c>
      <c r="AX839" s="13" t="s">
        <v>74</v>
      </c>
      <c r="AY839" s="245" t="s">
        <v>278</v>
      </c>
    </row>
    <row r="840" s="13" customFormat="1">
      <c r="A840" s="13"/>
      <c r="B840" s="235"/>
      <c r="C840" s="236"/>
      <c r="D840" s="237" t="s">
        <v>285</v>
      </c>
      <c r="E840" s="238" t="s">
        <v>1</v>
      </c>
      <c r="F840" s="239" t="s">
        <v>773</v>
      </c>
      <c r="G840" s="236"/>
      <c r="H840" s="240">
        <v>2</v>
      </c>
      <c r="I840" s="236"/>
      <c r="J840" s="236"/>
      <c r="K840" s="236"/>
      <c r="L840" s="241"/>
      <c r="M840" s="242"/>
      <c r="N840" s="243"/>
      <c r="O840" s="243"/>
      <c r="P840" s="243"/>
      <c r="Q840" s="243"/>
      <c r="R840" s="243"/>
      <c r="S840" s="243"/>
      <c r="T840" s="24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5" t="s">
        <v>285</v>
      </c>
      <c r="AU840" s="245" t="s">
        <v>83</v>
      </c>
      <c r="AV840" s="13" t="s">
        <v>83</v>
      </c>
      <c r="AW840" s="13" t="s">
        <v>30</v>
      </c>
      <c r="AX840" s="13" t="s">
        <v>74</v>
      </c>
      <c r="AY840" s="245" t="s">
        <v>278</v>
      </c>
    </row>
    <row r="841" s="13" customFormat="1">
      <c r="A841" s="13"/>
      <c r="B841" s="235"/>
      <c r="C841" s="236"/>
      <c r="D841" s="237" t="s">
        <v>285</v>
      </c>
      <c r="E841" s="238" t="s">
        <v>1</v>
      </c>
      <c r="F841" s="239" t="s">
        <v>774</v>
      </c>
      <c r="G841" s="236"/>
      <c r="H841" s="240">
        <v>2</v>
      </c>
      <c r="I841" s="236"/>
      <c r="J841" s="236"/>
      <c r="K841" s="236"/>
      <c r="L841" s="241"/>
      <c r="M841" s="242"/>
      <c r="N841" s="243"/>
      <c r="O841" s="243"/>
      <c r="P841" s="243"/>
      <c r="Q841" s="243"/>
      <c r="R841" s="243"/>
      <c r="S841" s="243"/>
      <c r="T841" s="24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5" t="s">
        <v>285</v>
      </c>
      <c r="AU841" s="245" t="s">
        <v>83</v>
      </c>
      <c r="AV841" s="13" t="s">
        <v>83</v>
      </c>
      <c r="AW841" s="13" t="s">
        <v>30</v>
      </c>
      <c r="AX841" s="13" t="s">
        <v>74</v>
      </c>
      <c r="AY841" s="245" t="s">
        <v>278</v>
      </c>
    </row>
    <row r="842" s="13" customFormat="1">
      <c r="A842" s="13"/>
      <c r="B842" s="235"/>
      <c r="C842" s="236"/>
      <c r="D842" s="237" t="s">
        <v>285</v>
      </c>
      <c r="E842" s="238" t="s">
        <v>1</v>
      </c>
      <c r="F842" s="239" t="s">
        <v>775</v>
      </c>
      <c r="G842" s="236"/>
      <c r="H842" s="240">
        <v>2</v>
      </c>
      <c r="I842" s="236"/>
      <c r="J842" s="236"/>
      <c r="K842" s="236"/>
      <c r="L842" s="241"/>
      <c r="M842" s="242"/>
      <c r="N842" s="243"/>
      <c r="O842" s="243"/>
      <c r="P842" s="243"/>
      <c r="Q842" s="243"/>
      <c r="R842" s="243"/>
      <c r="S842" s="243"/>
      <c r="T842" s="244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5" t="s">
        <v>285</v>
      </c>
      <c r="AU842" s="245" t="s">
        <v>83</v>
      </c>
      <c r="AV842" s="13" t="s">
        <v>83</v>
      </c>
      <c r="AW842" s="13" t="s">
        <v>30</v>
      </c>
      <c r="AX842" s="13" t="s">
        <v>74</v>
      </c>
      <c r="AY842" s="245" t="s">
        <v>278</v>
      </c>
    </row>
    <row r="843" s="13" customFormat="1">
      <c r="A843" s="13"/>
      <c r="B843" s="235"/>
      <c r="C843" s="236"/>
      <c r="D843" s="237" t="s">
        <v>285</v>
      </c>
      <c r="E843" s="238" t="s">
        <v>1</v>
      </c>
      <c r="F843" s="239" t="s">
        <v>776</v>
      </c>
      <c r="G843" s="236"/>
      <c r="H843" s="240">
        <v>2</v>
      </c>
      <c r="I843" s="236"/>
      <c r="J843" s="236"/>
      <c r="K843" s="236"/>
      <c r="L843" s="241"/>
      <c r="M843" s="242"/>
      <c r="N843" s="243"/>
      <c r="O843" s="243"/>
      <c r="P843" s="243"/>
      <c r="Q843" s="243"/>
      <c r="R843" s="243"/>
      <c r="S843" s="243"/>
      <c r="T843" s="244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5" t="s">
        <v>285</v>
      </c>
      <c r="AU843" s="245" t="s">
        <v>83</v>
      </c>
      <c r="AV843" s="13" t="s">
        <v>83</v>
      </c>
      <c r="AW843" s="13" t="s">
        <v>30</v>
      </c>
      <c r="AX843" s="13" t="s">
        <v>74</v>
      </c>
      <c r="AY843" s="245" t="s">
        <v>278</v>
      </c>
    </row>
    <row r="844" s="13" customFormat="1">
      <c r="A844" s="13"/>
      <c r="B844" s="235"/>
      <c r="C844" s="236"/>
      <c r="D844" s="237" t="s">
        <v>285</v>
      </c>
      <c r="E844" s="238" t="s">
        <v>1</v>
      </c>
      <c r="F844" s="239" t="s">
        <v>777</v>
      </c>
      <c r="G844" s="236"/>
      <c r="H844" s="240">
        <v>1</v>
      </c>
      <c r="I844" s="236"/>
      <c r="J844" s="236"/>
      <c r="K844" s="236"/>
      <c r="L844" s="241"/>
      <c r="M844" s="242"/>
      <c r="N844" s="243"/>
      <c r="O844" s="243"/>
      <c r="P844" s="243"/>
      <c r="Q844" s="243"/>
      <c r="R844" s="243"/>
      <c r="S844" s="243"/>
      <c r="T844" s="244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5" t="s">
        <v>285</v>
      </c>
      <c r="AU844" s="245" t="s">
        <v>83</v>
      </c>
      <c r="AV844" s="13" t="s">
        <v>83</v>
      </c>
      <c r="AW844" s="13" t="s">
        <v>30</v>
      </c>
      <c r="AX844" s="13" t="s">
        <v>74</v>
      </c>
      <c r="AY844" s="245" t="s">
        <v>278</v>
      </c>
    </row>
    <row r="845" s="13" customFormat="1">
      <c r="A845" s="13"/>
      <c r="B845" s="235"/>
      <c r="C845" s="236"/>
      <c r="D845" s="237" t="s">
        <v>285</v>
      </c>
      <c r="E845" s="238" t="s">
        <v>1</v>
      </c>
      <c r="F845" s="239" t="s">
        <v>778</v>
      </c>
      <c r="G845" s="236"/>
      <c r="H845" s="240">
        <v>1</v>
      </c>
      <c r="I845" s="236"/>
      <c r="J845" s="236"/>
      <c r="K845" s="236"/>
      <c r="L845" s="241"/>
      <c r="M845" s="242"/>
      <c r="N845" s="243"/>
      <c r="O845" s="243"/>
      <c r="P845" s="243"/>
      <c r="Q845" s="243"/>
      <c r="R845" s="243"/>
      <c r="S845" s="243"/>
      <c r="T845" s="244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5" t="s">
        <v>285</v>
      </c>
      <c r="AU845" s="245" t="s">
        <v>83</v>
      </c>
      <c r="AV845" s="13" t="s">
        <v>83</v>
      </c>
      <c r="AW845" s="13" t="s">
        <v>30</v>
      </c>
      <c r="AX845" s="13" t="s">
        <v>74</v>
      </c>
      <c r="AY845" s="245" t="s">
        <v>278</v>
      </c>
    </row>
    <row r="846" s="13" customFormat="1">
      <c r="A846" s="13"/>
      <c r="B846" s="235"/>
      <c r="C846" s="236"/>
      <c r="D846" s="237" t="s">
        <v>285</v>
      </c>
      <c r="E846" s="238" t="s">
        <v>1</v>
      </c>
      <c r="F846" s="239" t="s">
        <v>779</v>
      </c>
      <c r="G846" s="236"/>
      <c r="H846" s="240">
        <v>1</v>
      </c>
      <c r="I846" s="236"/>
      <c r="J846" s="236"/>
      <c r="K846" s="236"/>
      <c r="L846" s="241"/>
      <c r="M846" s="242"/>
      <c r="N846" s="243"/>
      <c r="O846" s="243"/>
      <c r="P846" s="243"/>
      <c r="Q846" s="243"/>
      <c r="R846" s="243"/>
      <c r="S846" s="243"/>
      <c r="T846" s="244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5" t="s">
        <v>285</v>
      </c>
      <c r="AU846" s="245" t="s">
        <v>83</v>
      </c>
      <c r="AV846" s="13" t="s">
        <v>83</v>
      </c>
      <c r="AW846" s="13" t="s">
        <v>30</v>
      </c>
      <c r="AX846" s="13" t="s">
        <v>74</v>
      </c>
      <c r="AY846" s="245" t="s">
        <v>278</v>
      </c>
    </row>
    <row r="847" s="14" customFormat="1">
      <c r="A847" s="14"/>
      <c r="B847" s="246"/>
      <c r="C847" s="247"/>
      <c r="D847" s="237" t="s">
        <v>285</v>
      </c>
      <c r="E847" s="248" t="s">
        <v>1</v>
      </c>
      <c r="F847" s="249" t="s">
        <v>287</v>
      </c>
      <c r="G847" s="247"/>
      <c r="H847" s="250">
        <v>61</v>
      </c>
      <c r="I847" s="247"/>
      <c r="J847" s="247"/>
      <c r="K847" s="247"/>
      <c r="L847" s="251"/>
      <c r="M847" s="252"/>
      <c r="N847" s="253"/>
      <c r="O847" s="253"/>
      <c r="P847" s="253"/>
      <c r="Q847" s="253"/>
      <c r="R847" s="253"/>
      <c r="S847" s="253"/>
      <c r="T847" s="25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5" t="s">
        <v>285</v>
      </c>
      <c r="AU847" s="255" t="s">
        <v>83</v>
      </c>
      <c r="AV847" s="14" t="s">
        <v>116</v>
      </c>
      <c r="AW847" s="14" t="s">
        <v>30</v>
      </c>
      <c r="AX847" s="14" t="s">
        <v>81</v>
      </c>
      <c r="AY847" s="255" t="s">
        <v>278</v>
      </c>
    </row>
    <row r="848" s="12" customFormat="1" ht="22.8" customHeight="1">
      <c r="A848" s="12"/>
      <c r="B848" s="207"/>
      <c r="C848" s="208"/>
      <c r="D848" s="209" t="s">
        <v>73</v>
      </c>
      <c r="E848" s="220" t="s">
        <v>780</v>
      </c>
      <c r="F848" s="220" t="s">
        <v>781</v>
      </c>
      <c r="G848" s="208"/>
      <c r="H848" s="208"/>
      <c r="I848" s="208"/>
      <c r="J848" s="221">
        <f>BK848</f>
        <v>23888.310000000001</v>
      </c>
      <c r="K848" s="208"/>
      <c r="L848" s="212"/>
      <c r="M848" s="213"/>
      <c r="N848" s="214"/>
      <c r="O848" s="214"/>
      <c r="P848" s="215">
        <f>SUM(P849:P892)</f>
        <v>51.435189999999999</v>
      </c>
      <c r="Q848" s="214"/>
      <c r="R848" s="215">
        <f>SUM(R849:R892)</f>
        <v>0</v>
      </c>
      <c r="S848" s="214"/>
      <c r="T848" s="216">
        <f>SUM(T849:T892)</f>
        <v>7.5969129999999998</v>
      </c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R848" s="217" t="s">
        <v>83</v>
      </c>
      <c r="AT848" s="218" t="s">
        <v>73</v>
      </c>
      <c r="AU848" s="218" t="s">
        <v>81</v>
      </c>
      <c r="AY848" s="217" t="s">
        <v>278</v>
      </c>
      <c r="BK848" s="219">
        <f>SUM(BK849:BK892)</f>
        <v>23888.310000000001</v>
      </c>
    </row>
    <row r="849" s="2" customFormat="1" ht="16.5" customHeight="1">
      <c r="A849" s="33"/>
      <c r="B849" s="34"/>
      <c r="C849" s="222" t="s">
        <v>782</v>
      </c>
      <c r="D849" s="222" t="s">
        <v>280</v>
      </c>
      <c r="E849" s="223" t="s">
        <v>783</v>
      </c>
      <c r="F849" s="224" t="s">
        <v>784</v>
      </c>
      <c r="G849" s="225" t="s">
        <v>318</v>
      </c>
      <c r="H849" s="226">
        <v>215.21000000000001</v>
      </c>
      <c r="I849" s="227">
        <v>111</v>
      </c>
      <c r="J849" s="227">
        <f>ROUND(I849*H849,2)</f>
        <v>23888.310000000001</v>
      </c>
      <c r="K849" s="228"/>
      <c r="L849" s="39"/>
      <c r="M849" s="229" t="s">
        <v>1</v>
      </c>
      <c r="N849" s="230" t="s">
        <v>39</v>
      </c>
      <c r="O849" s="231">
        <v>0.23899999999999999</v>
      </c>
      <c r="P849" s="231">
        <f>O849*H849</f>
        <v>51.435189999999999</v>
      </c>
      <c r="Q849" s="231">
        <v>0</v>
      </c>
      <c r="R849" s="231">
        <f>Q849*H849</f>
        <v>0</v>
      </c>
      <c r="S849" s="231">
        <v>0.035299999999999998</v>
      </c>
      <c r="T849" s="232">
        <f>S849*H849</f>
        <v>7.5969129999999998</v>
      </c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R849" s="233" t="s">
        <v>602</v>
      </c>
      <c r="AT849" s="233" t="s">
        <v>280</v>
      </c>
      <c r="AU849" s="233" t="s">
        <v>83</v>
      </c>
      <c r="AY849" s="18" t="s">
        <v>278</v>
      </c>
      <c r="BE849" s="234">
        <f>IF(N849="základní",J849,0)</f>
        <v>23888.310000000001</v>
      </c>
      <c r="BF849" s="234">
        <f>IF(N849="snížená",J849,0)</f>
        <v>0</v>
      </c>
      <c r="BG849" s="234">
        <f>IF(N849="zákl. přenesená",J849,0)</f>
        <v>0</v>
      </c>
      <c r="BH849" s="234">
        <f>IF(N849="sníž. přenesená",J849,0)</f>
        <v>0</v>
      </c>
      <c r="BI849" s="234">
        <f>IF(N849="nulová",J849,0)</f>
        <v>0</v>
      </c>
      <c r="BJ849" s="18" t="s">
        <v>81</v>
      </c>
      <c r="BK849" s="234">
        <f>ROUND(I849*H849,2)</f>
        <v>23888.310000000001</v>
      </c>
      <c r="BL849" s="18" t="s">
        <v>602</v>
      </c>
      <c r="BM849" s="233" t="s">
        <v>785</v>
      </c>
    </row>
    <row r="850" s="13" customFormat="1">
      <c r="A850" s="13"/>
      <c r="B850" s="235"/>
      <c r="C850" s="236"/>
      <c r="D850" s="237" t="s">
        <v>285</v>
      </c>
      <c r="E850" s="238" t="s">
        <v>1</v>
      </c>
      <c r="F850" s="239" t="s">
        <v>786</v>
      </c>
      <c r="G850" s="236"/>
      <c r="H850" s="240">
        <v>2.5800000000000001</v>
      </c>
      <c r="I850" s="236"/>
      <c r="J850" s="236"/>
      <c r="K850" s="236"/>
      <c r="L850" s="241"/>
      <c r="M850" s="242"/>
      <c r="N850" s="243"/>
      <c r="O850" s="243"/>
      <c r="P850" s="243"/>
      <c r="Q850" s="243"/>
      <c r="R850" s="243"/>
      <c r="S850" s="243"/>
      <c r="T850" s="244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5" t="s">
        <v>285</v>
      </c>
      <c r="AU850" s="245" t="s">
        <v>83</v>
      </c>
      <c r="AV850" s="13" t="s">
        <v>83</v>
      </c>
      <c r="AW850" s="13" t="s">
        <v>30</v>
      </c>
      <c r="AX850" s="13" t="s">
        <v>74</v>
      </c>
      <c r="AY850" s="245" t="s">
        <v>278</v>
      </c>
    </row>
    <row r="851" s="13" customFormat="1">
      <c r="A851" s="13"/>
      <c r="B851" s="235"/>
      <c r="C851" s="236"/>
      <c r="D851" s="237" t="s">
        <v>285</v>
      </c>
      <c r="E851" s="238" t="s">
        <v>1</v>
      </c>
      <c r="F851" s="239" t="s">
        <v>787</v>
      </c>
      <c r="G851" s="236"/>
      <c r="H851" s="240">
        <v>7.9500000000000002</v>
      </c>
      <c r="I851" s="236"/>
      <c r="J851" s="236"/>
      <c r="K851" s="236"/>
      <c r="L851" s="241"/>
      <c r="M851" s="242"/>
      <c r="N851" s="243"/>
      <c r="O851" s="243"/>
      <c r="P851" s="243"/>
      <c r="Q851" s="243"/>
      <c r="R851" s="243"/>
      <c r="S851" s="243"/>
      <c r="T851" s="244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5" t="s">
        <v>285</v>
      </c>
      <c r="AU851" s="245" t="s">
        <v>83</v>
      </c>
      <c r="AV851" s="13" t="s">
        <v>83</v>
      </c>
      <c r="AW851" s="13" t="s">
        <v>30</v>
      </c>
      <c r="AX851" s="13" t="s">
        <v>74</v>
      </c>
      <c r="AY851" s="245" t="s">
        <v>278</v>
      </c>
    </row>
    <row r="852" s="13" customFormat="1">
      <c r="A852" s="13"/>
      <c r="B852" s="235"/>
      <c r="C852" s="236"/>
      <c r="D852" s="237" t="s">
        <v>285</v>
      </c>
      <c r="E852" s="238" t="s">
        <v>1</v>
      </c>
      <c r="F852" s="239" t="s">
        <v>788</v>
      </c>
      <c r="G852" s="236"/>
      <c r="H852" s="240">
        <v>2.9399999999999999</v>
      </c>
      <c r="I852" s="236"/>
      <c r="J852" s="236"/>
      <c r="K852" s="236"/>
      <c r="L852" s="241"/>
      <c r="M852" s="242"/>
      <c r="N852" s="243"/>
      <c r="O852" s="243"/>
      <c r="P852" s="243"/>
      <c r="Q852" s="243"/>
      <c r="R852" s="243"/>
      <c r="S852" s="243"/>
      <c r="T852" s="244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5" t="s">
        <v>285</v>
      </c>
      <c r="AU852" s="245" t="s">
        <v>83</v>
      </c>
      <c r="AV852" s="13" t="s">
        <v>83</v>
      </c>
      <c r="AW852" s="13" t="s">
        <v>30</v>
      </c>
      <c r="AX852" s="13" t="s">
        <v>74</v>
      </c>
      <c r="AY852" s="245" t="s">
        <v>278</v>
      </c>
    </row>
    <row r="853" s="13" customFormat="1">
      <c r="A853" s="13"/>
      <c r="B853" s="235"/>
      <c r="C853" s="236"/>
      <c r="D853" s="237" t="s">
        <v>285</v>
      </c>
      <c r="E853" s="238" t="s">
        <v>1</v>
      </c>
      <c r="F853" s="239" t="s">
        <v>789</v>
      </c>
      <c r="G853" s="236"/>
      <c r="H853" s="240">
        <v>7.7000000000000002</v>
      </c>
      <c r="I853" s="236"/>
      <c r="J853" s="236"/>
      <c r="K853" s="236"/>
      <c r="L853" s="241"/>
      <c r="M853" s="242"/>
      <c r="N853" s="243"/>
      <c r="O853" s="243"/>
      <c r="P853" s="243"/>
      <c r="Q853" s="243"/>
      <c r="R853" s="243"/>
      <c r="S853" s="243"/>
      <c r="T853" s="244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5" t="s">
        <v>285</v>
      </c>
      <c r="AU853" s="245" t="s">
        <v>83</v>
      </c>
      <c r="AV853" s="13" t="s">
        <v>83</v>
      </c>
      <c r="AW853" s="13" t="s">
        <v>30</v>
      </c>
      <c r="AX853" s="13" t="s">
        <v>74</v>
      </c>
      <c r="AY853" s="245" t="s">
        <v>278</v>
      </c>
    </row>
    <row r="854" s="13" customFormat="1">
      <c r="A854" s="13"/>
      <c r="B854" s="235"/>
      <c r="C854" s="236"/>
      <c r="D854" s="237" t="s">
        <v>285</v>
      </c>
      <c r="E854" s="238" t="s">
        <v>1</v>
      </c>
      <c r="F854" s="239" t="s">
        <v>790</v>
      </c>
      <c r="G854" s="236"/>
      <c r="H854" s="240">
        <v>6.6500000000000004</v>
      </c>
      <c r="I854" s="236"/>
      <c r="J854" s="236"/>
      <c r="K854" s="236"/>
      <c r="L854" s="241"/>
      <c r="M854" s="242"/>
      <c r="N854" s="243"/>
      <c r="O854" s="243"/>
      <c r="P854" s="243"/>
      <c r="Q854" s="243"/>
      <c r="R854" s="243"/>
      <c r="S854" s="243"/>
      <c r="T854" s="244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5" t="s">
        <v>285</v>
      </c>
      <c r="AU854" s="245" t="s">
        <v>83</v>
      </c>
      <c r="AV854" s="13" t="s">
        <v>83</v>
      </c>
      <c r="AW854" s="13" t="s">
        <v>30</v>
      </c>
      <c r="AX854" s="13" t="s">
        <v>74</v>
      </c>
      <c r="AY854" s="245" t="s">
        <v>278</v>
      </c>
    </row>
    <row r="855" s="13" customFormat="1">
      <c r="A855" s="13"/>
      <c r="B855" s="235"/>
      <c r="C855" s="236"/>
      <c r="D855" s="237" t="s">
        <v>285</v>
      </c>
      <c r="E855" s="238" t="s">
        <v>1</v>
      </c>
      <c r="F855" s="239" t="s">
        <v>791</v>
      </c>
      <c r="G855" s="236"/>
      <c r="H855" s="240">
        <v>7.1500000000000004</v>
      </c>
      <c r="I855" s="236"/>
      <c r="J855" s="236"/>
      <c r="K855" s="236"/>
      <c r="L855" s="241"/>
      <c r="M855" s="242"/>
      <c r="N855" s="243"/>
      <c r="O855" s="243"/>
      <c r="P855" s="243"/>
      <c r="Q855" s="243"/>
      <c r="R855" s="243"/>
      <c r="S855" s="243"/>
      <c r="T855" s="244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5" t="s">
        <v>285</v>
      </c>
      <c r="AU855" s="245" t="s">
        <v>83</v>
      </c>
      <c r="AV855" s="13" t="s">
        <v>83</v>
      </c>
      <c r="AW855" s="13" t="s">
        <v>30</v>
      </c>
      <c r="AX855" s="13" t="s">
        <v>74</v>
      </c>
      <c r="AY855" s="245" t="s">
        <v>278</v>
      </c>
    </row>
    <row r="856" s="13" customFormat="1">
      <c r="A856" s="13"/>
      <c r="B856" s="235"/>
      <c r="C856" s="236"/>
      <c r="D856" s="237" t="s">
        <v>285</v>
      </c>
      <c r="E856" s="238" t="s">
        <v>1</v>
      </c>
      <c r="F856" s="239" t="s">
        <v>792</v>
      </c>
      <c r="G856" s="236"/>
      <c r="H856" s="240">
        <v>26.969999999999999</v>
      </c>
      <c r="I856" s="236"/>
      <c r="J856" s="236"/>
      <c r="K856" s="236"/>
      <c r="L856" s="241"/>
      <c r="M856" s="242"/>
      <c r="N856" s="243"/>
      <c r="O856" s="243"/>
      <c r="P856" s="243"/>
      <c r="Q856" s="243"/>
      <c r="R856" s="243"/>
      <c r="S856" s="243"/>
      <c r="T856" s="244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5" t="s">
        <v>285</v>
      </c>
      <c r="AU856" s="245" t="s">
        <v>83</v>
      </c>
      <c r="AV856" s="13" t="s">
        <v>83</v>
      </c>
      <c r="AW856" s="13" t="s">
        <v>30</v>
      </c>
      <c r="AX856" s="13" t="s">
        <v>74</v>
      </c>
      <c r="AY856" s="245" t="s">
        <v>278</v>
      </c>
    </row>
    <row r="857" s="13" customFormat="1">
      <c r="A857" s="13"/>
      <c r="B857" s="235"/>
      <c r="C857" s="236"/>
      <c r="D857" s="237" t="s">
        <v>285</v>
      </c>
      <c r="E857" s="238" t="s">
        <v>1</v>
      </c>
      <c r="F857" s="239" t="s">
        <v>793</v>
      </c>
      <c r="G857" s="236"/>
      <c r="H857" s="240">
        <v>1.6599999999999999</v>
      </c>
      <c r="I857" s="236"/>
      <c r="J857" s="236"/>
      <c r="K857" s="236"/>
      <c r="L857" s="241"/>
      <c r="M857" s="242"/>
      <c r="N857" s="243"/>
      <c r="O857" s="243"/>
      <c r="P857" s="243"/>
      <c r="Q857" s="243"/>
      <c r="R857" s="243"/>
      <c r="S857" s="243"/>
      <c r="T857" s="244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5" t="s">
        <v>285</v>
      </c>
      <c r="AU857" s="245" t="s">
        <v>83</v>
      </c>
      <c r="AV857" s="13" t="s">
        <v>83</v>
      </c>
      <c r="AW857" s="13" t="s">
        <v>30</v>
      </c>
      <c r="AX857" s="13" t="s">
        <v>74</v>
      </c>
      <c r="AY857" s="245" t="s">
        <v>278</v>
      </c>
    </row>
    <row r="858" s="13" customFormat="1">
      <c r="A858" s="13"/>
      <c r="B858" s="235"/>
      <c r="C858" s="236"/>
      <c r="D858" s="237" t="s">
        <v>285</v>
      </c>
      <c r="E858" s="238" t="s">
        <v>1</v>
      </c>
      <c r="F858" s="239" t="s">
        <v>794</v>
      </c>
      <c r="G858" s="236"/>
      <c r="H858" s="240">
        <v>4.4299999999999997</v>
      </c>
      <c r="I858" s="236"/>
      <c r="J858" s="236"/>
      <c r="K858" s="236"/>
      <c r="L858" s="241"/>
      <c r="M858" s="242"/>
      <c r="N858" s="243"/>
      <c r="O858" s="243"/>
      <c r="P858" s="243"/>
      <c r="Q858" s="243"/>
      <c r="R858" s="243"/>
      <c r="S858" s="243"/>
      <c r="T858" s="24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5" t="s">
        <v>285</v>
      </c>
      <c r="AU858" s="245" t="s">
        <v>83</v>
      </c>
      <c r="AV858" s="13" t="s">
        <v>83</v>
      </c>
      <c r="AW858" s="13" t="s">
        <v>30</v>
      </c>
      <c r="AX858" s="13" t="s">
        <v>74</v>
      </c>
      <c r="AY858" s="245" t="s">
        <v>278</v>
      </c>
    </row>
    <row r="859" s="13" customFormat="1">
      <c r="A859" s="13"/>
      <c r="B859" s="235"/>
      <c r="C859" s="236"/>
      <c r="D859" s="237" t="s">
        <v>285</v>
      </c>
      <c r="E859" s="238" t="s">
        <v>1</v>
      </c>
      <c r="F859" s="239" t="s">
        <v>795</v>
      </c>
      <c r="G859" s="236"/>
      <c r="H859" s="240">
        <v>14.77</v>
      </c>
      <c r="I859" s="236"/>
      <c r="J859" s="236"/>
      <c r="K859" s="236"/>
      <c r="L859" s="241"/>
      <c r="M859" s="242"/>
      <c r="N859" s="243"/>
      <c r="O859" s="243"/>
      <c r="P859" s="243"/>
      <c r="Q859" s="243"/>
      <c r="R859" s="243"/>
      <c r="S859" s="243"/>
      <c r="T859" s="244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5" t="s">
        <v>285</v>
      </c>
      <c r="AU859" s="245" t="s">
        <v>83</v>
      </c>
      <c r="AV859" s="13" t="s">
        <v>83</v>
      </c>
      <c r="AW859" s="13" t="s">
        <v>30</v>
      </c>
      <c r="AX859" s="13" t="s">
        <v>74</v>
      </c>
      <c r="AY859" s="245" t="s">
        <v>278</v>
      </c>
    </row>
    <row r="860" s="13" customFormat="1">
      <c r="A860" s="13"/>
      <c r="B860" s="235"/>
      <c r="C860" s="236"/>
      <c r="D860" s="237" t="s">
        <v>285</v>
      </c>
      <c r="E860" s="238" t="s">
        <v>1</v>
      </c>
      <c r="F860" s="239" t="s">
        <v>796</v>
      </c>
      <c r="G860" s="236"/>
      <c r="H860" s="240">
        <v>27.309999999999999</v>
      </c>
      <c r="I860" s="236"/>
      <c r="J860" s="236"/>
      <c r="K860" s="236"/>
      <c r="L860" s="241"/>
      <c r="M860" s="242"/>
      <c r="N860" s="243"/>
      <c r="O860" s="243"/>
      <c r="P860" s="243"/>
      <c r="Q860" s="243"/>
      <c r="R860" s="243"/>
      <c r="S860" s="243"/>
      <c r="T860" s="244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5" t="s">
        <v>285</v>
      </c>
      <c r="AU860" s="245" t="s">
        <v>83</v>
      </c>
      <c r="AV860" s="13" t="s">
        <v>83</v>
      </c>
      <c r="AW860" s="13" t="s">
        <v>30</v>
      </c>
      <c r="AX860" s="13" t="s">
        <v>74</v>
      </c>
      <c r="AY860" s="245" t="s">
        <v>278</v>
      </c>
    </row>
    <row r="861" s="15" customFormat="1">
      <c r="A861" s="15"/>
      <c r="B861" s="256"/>
      <c r="C861" s="257"/>
      <c r="D861" s="237" t="s">
        <v>285</v>
      </c>
      <c r="E861" s="258" t="s">
        <v>1</v>
      </c>
      <c r="F861" s="259" t="s">
        <v>462</v>
      </c>
      <c r="G861" s="257"/>
      <c r="H861" s="260">
        <v>110.11</v>
      </c>
      <c r="I861" s="257"/>
      <c r="J861" s="257"/>
      <c r="K861" s="257"/>
      <c r="L861" s="261"/>
      <c r="M861" s="262"/>
      <c r="N861" s="263"/>
      <c r="O861" s="263"/>
      <c r="P861" s="263"/>
      <c r="Q861" s="263"/>
      <c r="R861" s="263"/>
      <c r="S861" s="263"/>
      <c r="T861" s="264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65" t="s">
        <v>285</v>
      </c>
      <c r="AU861" s="265" t="s">
        <v>83</v>
      </c>
      <c r="AV861" s="15" t="s">
        <v>91</v>
      </c>
      <c r="AW861" s="15" t="s">
        <v>30</v>
      </c>
      <c r="AX861" s="15" t="s">
        <v>74</v>
      </c>
      <c r="AY861" s="265" t="s">
        <v>278</v>
      </c>
    </row>
    <row r="862" s="13" customFormat="1">
      <c r="A862" s="13"/>
      <c r="B862" s="235"/>
      <c r="C862" s="236"/>
      <c r="D862" s="237" t="s">
        <v>285</v>
      </c>
      <c r="E862" s="238" t="s">
        <v>1</v>
      </c>
      <c r="F862" s="239" t="s">
        <v>797</v>
      </c>
      <c r="G862" s="236"/>
      <c r="H862" s="240">
        <v>4.0499999999999998</v>
      </c>
      <c r="I862" s="236"/>
      <c r="J862" s="236"/>
      <c r="K862" s="236"/>
      <c r="L862" s="241"/>
      <c r="M862" s="242"/>
      <c r="N862" s="243"/>
      <c r="O862" s="243"/>
      <c r="P862" s="243"/>
      <c r="Q862" s="243"/>
      <c r="R862" s="243"/>
      <c r="S862" s="243"/>
      <c r="T862" s="24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5" t="s">
        <v>285</v>
      </c>
      <c r="AU862" s="245" t="s">
        <v>83</v>
      </c>
      <c r="AV862" s="13" t="s">
        <v>83</v>
      </c>
      <c r="AW862" s="13" t="s">
        <v>30</v>
      </c>
      <c r="AX862" s="13" t="s">
        <v>74</v>
      </c>
      <c r="AY862" s="245" t="s">
        <v>278</v>
      </c>
    </row>
    <row r="863" s="13" customFormat="1">
      <c r="A863" s="13"/>
      <c r="B863" s="235"/>
      <c r="C863" s="236"/>
      <c r="D863" s="237" t="s">
        <v>285</v>
      </c>
      <c r="E863" s="238" t="s">
        <v>1</v>
      </c>
      <c r="F863" s="239" t="s">
        <v>798</v>
      </c>
      <c r="G863" s="236"/>
      <c r="H863" s="240">
        <v>10.92</v>
      </c>
      <c r="I863" s="236"/>
      <c r="J863" s="236"/>
      <c r="K863" s="236"/>
      <c r="L863" s="241"/>
      <c r="M863" s="242"/>
      <c r="N863" s="243"/>
      <c r="O863" s="243"/>
      <c r="P863" s="243"/>
      <c r="Q863" s="243"/>
      <c r="R863" s="243"/>
      <c r="S863" s="243"/>
      <c r="T863" s="24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5" t="s">
        <v>285</v>
      </c>
      <c r="AU863" s="245" t="s">
        <v>83</v>
      </c>
      <c r="AV863" s="13" t="s">
        <v>83</v>
      </c>
      <c r="AW863" s="13" t="s">
        <v>30</v>
      </c>
      <c r="AX863" s="13" t="s">
        <v>74</v>
      </c>
      <c r="AY863" s="245" t="s">
        <v>278</v>
      </c>
    </row>
    <row r="864" s="13" customFormat="1">
      <c r="A864" s="13"/>
      <c r="B864" s="235"/>
      <c r="C864" s="236"/>
      <c r="D864" s="237" t="s">
        <v>285</v>
      </c>
      <c r="E864" s="238" t="s">
        <v>1</v>
      </c>
      <c r="F864" s="239" t="s">
        <v>799</v>
      </c>
      <c r="G864" s="236"/>
      <c r="H864" s="240">
        <v>2.8999999999999999</v>
      </c>
      <c r="I864" s="236"/>
      <c r="J864" s="236"/>
      <c r="K864" s="236"/>
      <c r="L864" s="241"/>
      <c r="M864" s="242"/>
      <c r="N864" s="243"/>
      <c r="O864" s="243"/>
      <c r="P864" s="243"/>
      <c r="Q864" s="243"/>
      <c r="R864" s="243"/>
      <c r="S864" s="243"/>
      <c r="T864" s="24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5" t="s">
        <v>285</v>
      </c>
      <c r="AU864" s="245" t="s">
        <v>83</v>
      </c>
      <c r="AV864" s="13" t="s">
        <v>83</v>
      </c>
      <c r="AW864" s="13" t="s">
        <v>30</v>
      </c>
      <c r="AX864" s="13" t="s">
        <v>74</v>
      </c>
      <c r="AY864" s="245" t="s">
        <v>278</v>
      </c>
    </row>
    <row r="865" s="13" customFormat="1">
      <c r="A865" s="13"/>
      <c r="B865" s="235"/>
      <c r="C865" s="236"/>
      <c r="D865" s="237" t="s">
        <v>285</v>
      </c>
      <c r="E865" s="238" t="s">
        <v>1</v>
      </c>
      <c r="F865" s="239" t="s">
        <v>800</v>
      </c>
      <c r="G865" s="236"/>
      <c r="H865" s="240">
        <v>1.26</v>
      </c>
      <c r="I865" s="236"/>
      <c r="J865" s="236"/>
      <c r="K865" s="236"/>
      <c r="L865" s="241"/>
      <c r="M865" s="242"/>
      <c r="N865" s="243"/>
      <c r="O865" s="243"/>
      <c r="P865" s="243"/>
      <c r="Q865" s="243"/>
      <c r="R865" s="243"/>
      <c r="S865" s="243"/>
      <c r="T865" s="244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5" t="s">
        <v>285</v>
      </c>
      <c r="AU865" s="245" t="s">
        <v>83</v>
      </c>
      <c r="AV865" s="13" t="s">
        <v>83</v>
      </c>
      <c r="AW865" s="13" t="s">
        <v>30</v>
      </c>
      <c r="AX865" s="13" t="s">
        <v>74</v>
      </c>
      <c r="AY865" s="245" t="s">
        <v>278</v>
      </c>
    </row>
    <row r="866" s="13" customFormat="1">
      <c r="A866" s="13"/>
      <c r="B866" s="235"/>
      <c r="C866" s="236"/>
      <c r="D866" s="237" t="s">
        <v>285</v>
      </c>
      <c r="E866" s="238" t="s">
        <v>1</v>
      </c>
      <c r="F866" s="239" t="s">
        <v>801</v>
      </c>
      <c r="G866" s="236"/>
      <c r="H866" s="240">
        <v>2.4500000000000002</v>
      </c>
      <c r="I866" s="236"/>
      <c r="J866" s="236"/>
      <c r="K866" s="236"/>
      <c r="L866" s="241"/>
      <c r="M866" s="242"/>
      <c r="N866" s="243"/>
      <c r="O866" s="243"/>
      <c r="P866" s="243"/>
      <c r="Q866" s="243"/>
      <c r="R866" s="243"/>
      <c r="S866" s="243"/>
      <c r="T866" s="244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5" t="s">
        <v>285</v>
      </c>
      <c r="AU866" s="245" t="s">
        <v>83</v>
      </c>
      <c r="AV866" s="13" t="s">
        <v>83</v>
      </c>
      <c r="AW866" s="13" t="s">
        <v>30</v>
      </c>
      <c r="AX866" s="13" t="s">
        <v>74</v>
      </c>
      <c r="AY866" s="245" t="s">
        <v>278</v>
      </c>
    </row>
    <row r="867" s="13" customFormat="1">
      <c r="A867" s="13"/>
      <c r="B867" s="235"/>
      <c r="C867" s="236"/>
      <c r="D867" s="237" t="s">
        <v>285</v>
      </c>
      <c r="E867" s="238" t="s">
        <v>1</v>
      </c>
      <c r="F867" s="239" t="s">
        <v>802</v>
      </c>
      <c r="G867" s="236"/>
      <c r="H867" s="240">
        <v>2.2000000000000002</v>
      </c>
      <c r="I867" s="236"/>
      <c r="J867" s="236"/>
      <c r="K867" s="236"/>
      <c r="L867" s="241"/>
      <c r="M867" s="242"/>
      <c r="N867" s="243"/>
      <c r="O867" s="243"/>
      <c r="P867" s="243"/>
      <c r="Q867" s="243"/>
      <c r="R867" s="243"/>
      <c r="S867" s="243"/>
      <c r="T867" s="244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5" t="s">
        <v>285</v>
      </c>
      <c r="AU867" s="245" t="s">
        <v>83</v>
      </c>
      <c r="AV867" s="13" t="s">
        <v>83</v>
      </c>
      <c r="AW867" s="13" t="s">
        <v>30</v>
      </c>
      <c r="AX867" s="13" t="s">
        <v>74</v>
      </c>
      <c r="AY867" s="245" t="s">
        <v>278</v>
      </c>
    </row>
    <row r="868" s="13" customFormat="1">
      <c r="A868" s="13"/>
      <c r="B868" s="235"/>
      <c r="C868" s="236"/>
      <c r="D868" s="237" t="s">
        <v>285</v>
      </c>
      <c r="E868" s="238" t="s">
        <v>1</v>
      </c>
      <c r="F868" s="239" t="s">
        <v>803</v>
      </c>
      <c r="G868" s="236"/>
      <c r="H868" s="240">
        <v>2.2000000000000002</v>
      </c>
      <c r="I868" s="236"/>
      <c r="J868" s="236"/>
      <c r="K868" s="236"/>
      <c r="L868" s="241"/>
      <c r="M868" s="242"/>
      <c r="N868" s="243"/>
      <c r="O868" s="243"/>
      <c r="P868" s="243"/>
      <c r="Q868" s="243"/>
      <c r="R868" s="243"/>
      <c r="S868" s="243"/>
      <c r="T868" s="244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5" t="s">
        <v>285</v>
      </c>
      <c r="AU868" s="245" t="s">
        <v>83</v>
      </c>
      <c r="AV868" s="13" t="s">
        <v>83</v>
      </c>
      <c r="AW868" s="13" t="s">
        <v>30</v>
      </c>
      <c r="AX868" s="13" t="s">
        <v>74</v>
      </c>
      <c r="AY868" s="245" t="s">
        <v>278</v>
      </c>
    </row>
    <row r="869" s="13" customFormat="1">
      <c r="A869" s="13"/>
      <c r="B869" s="235"/>
      <c r="C869" s="236"/>
      <c r="D869" s="237" t="s">
        <v>285</v>
      </c>
      <c r="E869" s="238" t="s">
        <v>1</v>
      </c>
      <c r="F869" s="239" t="s">
        <v>804</v>
      </c>
      <c r="G869" s="236"/>
      <c r="H869" s="240">
        <v>2.3500000000000001</v>
      </c>
      <c r="I869" s="236"/>
      <c r="J869" s="236"/>
      <c r="K869" s="236"/>
      <c r="L869" s="241"/>
      <c r="M869" s="242"/>
      <c r="N869" s="243"/>
      <c r="O869" s="243"/>
      <c r="P869" s="243"/>
      <c r="Q869" s="243"/>
      <c r="R869" s="243"/>
      <c r="S869" s="243"/>
      <c r="T869" s="244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5" t="s">
        <v>285</v>
      </c>
      <c r="AU869" s="245" t="s">
        <v>83</v>
      </c>
      <c r="AV869" s="13" t="s">
        <v>83</v>
      </c>
      <c r="AW869" s="13" t="s">
        <v>30</v>
      </c>
      <c r="AX869" s="13" t="s">
        <v>74</v>
      </c>
      <c r="AY869" s="245" t="s">
        <v>278</v>
      </c>
    </row>
    <row r="870" s="13" customFormat="1">
      <c r="A870" s="13"/>
      <c r="B870" s="235"/>
      <c r="C870" s="236"/>
      <c r="D870" s="237" t="s">
        <v>285</v>
      </c>
      <c r="E870" s="238" t="s">
        <v>1</v>
      </c>
      <c r="F870" s="239" t="s">
        <v>805</v>
      </c>
      <c r="G870" s="236"/>
      <c r="H870" s="240">
        <v>7.1600000000000001</v>
      </c>
      <c r="I870" s="236"/>
      <c r="J870" s="236"/>
      <c r="K870" s="236"/>
      <c r="L870" s="241"/>
      <c r="M870" s="242"/>
      <c r="N870" s="243"/>
      <c r="O870" s="243"/>
      <c r="P870" s="243"/>
      <c r="Q870" s="243"/>
      <c r="R870" s="243"/>
      <c r="S870" s="243"/>
      <c r="T870" s="24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5" t="s">
        <v>285</v>
      </c>
      <c r="AU870" s="245" t="s">
        <v>83</v>
      </c>
      <c r="AV870" s="13" t="s">
        <v>83</v>
      </c>
      <c r="AW870" s="13" t="s">
        <v>30</v>
      </c>
      <c r="AX870" s="13" t="s">
        <v>74</v>
      </c>
      <c r="AY870" s="245" t="s">
        <v>278</v>
      </c>
    </row>
    <row r="871" s="13" customFormat="1">
      <c r="A871" s="13"/>
      <c r="B871" s="235"/>
      <c r="C871" s="236"/>
      <c r="D871" s="237" t="s">
        <v>285</v>
      </c>
      <c r="E871" s="238" t="s">
        <v>1</v>
      </c>
      <c r="F871" s="239" t="s">
        <v>806</v>
      </c>
      <c r="G871" s="236"/>
      <c r="H871" s="240">
        <v>2.1000000000000001</v>
      </c>
      <c r="I871" s="236"/>
      <c r="J871" s="236"/>
      <c r="K871" s="236"/>
      <c r="L871" s="241"/>
      <c r="M871" s="242"/>
      <c r="N871" s="243"/>
      <c r="O871" s="243"/>
      <c r="P871" s="243"/>
      <c r="Q871" s="243"/>
      <c r="R871" s="243"/>
      <c r="S871" s="243"/>
      <c r="T871" s="244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5" t="s">
        <v>285</v>
      </c>
      <c r="AU871" s="245" t="s">
        <v>83</v>
      </c>
      <c r="AV871" s="13" t="s">
        <v>83</v>
      </c>
      <c r="AW871" s="13" t="s">
        <v>30</v>
      </c>
      <c r="AX871" s="13" t="s">
        <v>74</v>
      </c>
      <c r="AY871" s="245" t="s">
        <v>278</v>
      </c>
    </row>
    <row r="872" s="13" customFormat="1">
      <c r="A872" s="13"/>
      <c r="B872" s="235"/>
      <c r="C872" s="236"/>
      <c r="D872" s="237" t="s">
        <v>285</v>
      </c>
      <c r="E872" s="238" t="s">
        <v>1</v>
      </c>
      <c r="F872" s="239" t="s">
        <v>807</v>
      </c>
      <c r="G872" s="236"/>
      <c r="H872" s="240">
        <v>6.9800000000000004</v>
      </c>
      <c r="I872" s="236"/>
      <c r="J872" s="236"/>
      <c r="K872" s="236"/>
      <c r="L872" s="241"/>
      <c r="M872" s="242"/>
      <c r="N872" s="243"/>
      <c r="O872" s="243"/>
      <c r="P872" s="243"/>
      <c r="Q872" s="243"/>
      <c r="R872" s="243"/>
      <c r="S872" s="243"/>
      <c r="T872" s="244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5" t="s">
        <v>285</v>
      </c>
      <c r="AU872" s="245" t="s">
        <v>83</v>
      </c>
      <c r="AV872" s="13" t="s">
        <v>83</v>
      </c>
      <c r="AW872" s="13" t="s">
        <v>30</v>
      </c>
      <c r="AX872" s="13" t="s">
        <v>74</v>
      </c>
      <c r="AY872" s="245" t="s">
        <v>278</v>
      </c>
    </row>
    <row r="873" s="13" customFormat="1">
      <c r="A873" s="13"/>
      <c r="B873" s="235"/>
      <c r="C873" s="236"/>
      <c r="D873" s="237" t="s">
        <v>285</v>
      </c>
      <c r="E873" s="238" t="s">
        <v>1</v>
      </c>
      <c r="F873" s="239" t="s">
        <v>808</v>
      </c>
      <c r="G873" s="236"/>
      <c r="H873" s="240">
        <v>3.6800000000000002</v>
      </c>
      <c r="I873" s="236"/>
      <c r="J873" s="236"/>
      <c r="K873" s="236"/>
      <c r="L873" s="241"/>
      <c r="M873" s="242"/>
      <c r="N873" s="243"/>
      <c r="O873" s="243"/>
      <c r="P873" s="243"/>
      <c r="Q873" s="243"/>
      <c r="R873" s="243"/>
      <c r="S873" s="243"/>
      <c r="T873" s="244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5" t="s">
        <v>285</v>
      </c>
      <c r="AU873" s="245" t="s">
        <v>83</v>
      </c>
      <c r="AV873" s="13" t="s">
        <v>83</v>
      </c>
      <c r="AW873" s="13" t="s">
        <v>30</v>
      </c>
      <c r="AX873" s="13" t="s">
        <v>74</v>
      </c>
      <c r="AY873" s="245" t="s">
        <v>278</v>
      </c>
    </row>
    <row r="874" s="13" customFormat="1">
      <c r="A874" s="13"/>
      <c r="B874" s="235"/>
      <c r="C874" s="236"/>
      <c r="D874" s="237" t="s">
        <v>285</v>
      </c>
      <c r="E874" s="238" t="s">
        <v>1</v>
      </c>
      <c r="F874" s="239" t="s">
        <v>809</v>
      </c>
      <c r="G874" s="236"/>
      <c r="H874" s="240">
        <v>3.0800000000000001</v>
      </c>
      <c r="I874" s="236"/>
      <c r="J874" s="236"/>
      <c r="K874" s="236"/>
      <c r="L874" s="241"/>
      <c r="M874" s="242"/>
      <c r="N874" s="243"/>
      <c r="O874" s="243"/>
      <c r="P874" s="243"/>
      <c r="Q874" s="243"/>
      <c r="R874" s="243"/>
      <c r="S874" s="243"/>
      <c r="T874" s="244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5" t="s">
        <v>285</v>
      </c>
      <c r="AU874" s="245" t="s">
        <v>83</v>
      </c>
      <c r="AV874" s="13" t="s">
        <v>83</v>
      </c>
      <c r="AW874" s="13" t="s">
        <v>30</v>
      </c>
      <c r="AX874" s="13" t="s">
        <v>74</v>
      </c>
      <c r="AY874" s="245" t="s">
        <v>278</v>
      </c>
    </row>
    <row r="875" s="13" customFormat="1">
      <c r="A875" s="13"/>
      <c r="B875" s="235"/>
      <c r="C875" s="236"/>
      <c r="D875" s="237" t="s">
        <v>285</v>
      </c>
      <c r="E875" s="238" t="s">
        <v>1</v>
      </c>
      <c r="F875" s="239" t="s">
        <v>810</v>
      </c>
      <c r="G875" s="236"/>
      <c r="H875" s="240">
        <v>3.0800000000000001</v>
      </c>
      <c r="I875" s="236"/>
      <c r="J875" s="236"/>
      <c r="K875" s="236"/>
      <c r="L875" s="241"/>
      <c r="M875" s="242"/>
      <c r="N875" s="243"/>
      <c r="O875" s="243"/>
      <c r="P875" s="243"/>
      <c r="Q875" s="243"/>
      <c r="R875" s="243"/>
      <c r="S875" s="243"/>
      <c r="T875" s="244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5" t="s">
        <v>285</v>
      </c>
      <c r="AU875" s="245" t="s">
        <v>83</v>
      </c>
      <c r="AV875" s="13" t="s">
        <v>83</v>
      </c>
      <c r="AW875" s="13" t="s">
        <v>30</v>
      </c>
      <c r="AX875" s="13" t="s">
        <v>74</v>
      </c>
      <c r="AY875" s="245" t="s">
        <v>278</v>
      </c>
    </row>
    <row r="876" s="13" customFormat="1">
      <c r="A876" s="13"/>
      <c r="B876" s="235"/>
      <c r="C876" s="236"/>
      <c r="D876" s="237" t="s">
        <v>285</v>
      </c>
      <c r="E876" s="238" t="s">
        <v>1</v>
      </c>
      <c r="F876" s="239" t="s">
        <v>811</v>
      </c>
      <c r="G876" s="236"/>
      <c r="H876" s="240">
        <v>7.4199999999999999</v>
      </c>
      <c r="I876" s="236"/>
      <c r="J876" s="236"/>
      <c r="K876" s="236"/>
      <c r="L876" s="241"/>
      <c r="M876" s="242"/>
      <c r="N876" s="243"/>
      <c r="O876" s="243"/>
      <c r="P876" s="243"/>
      <c r="Q876" s="243"/>
      <c r="R876" s="243"/>
      <c r="S876" s="243"/>
      <c r="T876" s="244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5" t="s">
        <v>285</v>
      </c>
      <c r="AU876" s="245" t="s">
        <v>83</v>
      </c>
      <c r="AV876" s="13" t="s">
        <v>83</v>
      </c>
      <c r="AW876" s="13" t="s">
        <v>30</v>
      </c>
      <c r="AX876" s="13" t="s">
        <v>74</v>
      </c>
      <c r="AY876" s="245" t="s">
        <v>278</v>
      </c>
    </row>
    <row r="877" s="13" customFormat="1">
      <c r="A877" s="13"/>
      <c r="B877" s="235"/>
      <c r="C877" s="236"/>
      <c r="D877" s="237" t="s">
        <v>285</v>
      </c>
      <c r="E877" s="238" t="s">
        <v>1</v>
      </c>
      <c r="F877" s="239" t="s">
        <v>812</v>
      </c>
      <c r="G877" s="236"/>
      <c r="H877" s="240">
        <v>3.7400000000000002</v>
      </c>
      <c r="I877" s="236"/>
      <c r="J877" s="236"/>
      <c r="K877" s="236"/>
      <c r="L877" s="241"/>
      <c r="M877" s="242"/>
      <c r="N877" s="243"/>
      <c r="O877" s="243"/>
      <c r="P877" s="243"/>
      <c r="Q877" s="243"/>
      <c r="R877" s="243"/>
      <c r="S877" s="243"/>
      <c r="T877" s="24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5" t="s">
        <v>285</v>
      </c>
      <c r="AU877" s="245" t="s">
        <v>83</v>
      </c>
      <c r="AV877" s="13" t="s">
        <v>83</v>
      </c>
      <c r="AW877" s="13" t="s">
        <v>30</v>
      </c>
      <c r="AX877" s="13" t="s">
        <v>74</v>
      </c>
      <c r="AY877" s="245" t="s">
        <v>278</v>
      </c>
    </row>
    <row r="878" s="13" customFormat="1">
      <c r="A878" s="13"/>
      <c r="B878" s="235"/>
      <c r="C878" s="236"/>
      <c r="D878" s="237" t="s">
        <v>285</v>
      </c>
      <c r="E878" s="238" t="s">
        <v>1</v>
      </c>
      <c r="F878" s="239" t="s">
        <v>813</v>
      </c>
      <c r="G878" s="236"/>
      <c r="H878" s="240">
        <v>4.4299999999999997</v>
      </c>
      <c r="I878" s="236"/>
      <c r="J878" s="236"/>
      <c r="K878" s="236"/>
      <c r="L878" s="241"/>
      <c r="M878" s="242"/>
      <c r="N878" s="243"/>
      <c r="O878" s="243"/>
      <c r="P878" s="243"/>
      <c r="Q878" s="243"/>
      <c r="R878" s="243"/>
      <c r="S878" s="243"/>
      <c r="T878" s="244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5" t="s">
        <v>285</v>
      </c>
      <c r="AU878" s="245" t="s">
        <v>83</v>
      </c>
      <c r="AV878" s="13" t="s">
        <v>83</v>
      </c>
      <c r="AW878" s="13" t="s">
        <v>30</v>
      </c>
      <c r="AX878" s="13" t="s">
        <v>74</v>
      </c>
      <c r="AY878" s="245" t="s">
        <v>278</v>
      </c>
    </row>
    <row r="879" s="13" customFormat="1">
      <c r="A879" s="13"/>
      <c r="B879" s="235"/>
      <c r="C879" s="236"/>
      <c r="D879" s="237" t="s">
        <v>285</v>
      </c>
      <c r="E879" s="238" t="s">
        <v>1</v>
      </c>
      <c r="F879" s="239" t="s">
        <v>814</v>
      </c>
      <c r="G879" s="236"/>
      <c r="H879" s="240">
        <v>1.22</v>
      </c>
      <c r="I879" s="236"/>
      <c r="J879" s="236"/>
      <c r="K879" s="236"/>
      <c r="L879" s="241"/>
      <c r="M879" s="242"/>
      <c r="N879" s="243"/>
      <c r="O879" s="243"/>
      <c r="P879" s="243"/>
      <c r="Q879" s="243"/>
      <c r="R879" s="243"/>
      <c r="S879" s="243"/>
      <c r="T879" s="244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5" t="s">
        <v>285</v>
      </c>
      <c r="AU879" s="245" t="s">
        <v>83</v>
      </c>
      <c r="AV879" s="13" t="s">
        <v>83</v>
      </c>
      <c r="AW879" s="13" t="s">
        <v>30</v>
      </c>
      <c r="AX879" s="13" t="s">
        <v>74</v>
      </c>
      <c r="AY879" s="245" t="s">
        <v>278</v>
      </c>
    </row>
    <row r="880" s="13" customFormat="1">
      <c r="A880" s="13"/>
      <c r="B880" s="235"/>
      <c r="C880" s="236"/>
      <c r="D880" s="237" t="s">
        <v>285</v>
      </c>
      <c r="E880" s="238" t="s">
        <v>1</v>
      </c>
      <c r="F880" s="239" t="s">
        <v>815</v>
      </c>
      <c r="G880" s="236"/>
      <c r="H880" s="240">
        <v>4.1600000000000001</v>
      </c>
      <c r="I880" s="236"/>
      <c r="J880" s="236"/>
      <c r="K880" s="236"/>
      <c r="L880" s="241"/>
      <c r="M880" s="242"/>
      <c r="N880" s="243"/>
      <c r="O880" s="243"/>
      <c r="P880" s="243"/>
      <c r="Q880" s="243"/>
      <c r="R880" s="243"/>
      <c r="S880" s="243"/>
      <c r="T880" s="244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5" t="s">
        <v>285</v>
      </c>
      <c r="AU880" s="245" t="s">
        <v>83</v>
      </c>
      <c r="AV880" s="13" t="s">
        <v>83</v>
      </c>
      <c r="AW880" s="13" t="s">
        <v>30</v>
      </c>
      <c r="AX880" s="13" t="s">
        <v>74</v>
      </c>
      <c r="AY880" s="245" t="s">
        <v>278</v>
      </c>
    </row>
    <row r="881" s="13" customFormat="1">
      <c r="A881" s="13"/>
      <c r="B881" s="235"/>
      <c r="C881" s="236"/>
      <c r="D881" s="237" t="s">
        <v>285</v>
      </c>
      <c r="E881" s="238" t="s">
        <v>1</v>
      </c>
      <c r="F881" s="239" t="s">
        <v>816</v>
      </c>
      <c r="G881" s="236"/>
      <c r="H881" s="240">
        <v>1.3700000000000001</v>
      </c>
      <c r="I881" s="236"/>
      <c r="J881" s="236"/>
      <c r="K881" s="236"/>
      <c r="L881" s="241"/>
      <c r="M881" s="242"/>
      <c r="N881" s="243"/>
      <c r="O881" s="243"/>
      <c r="P881" s="243"/>
      <c r="Q881" s="243"/>
      <c r="R881" s="243"/>
      <c r="S881" s="243"/>
      <c r="T881" s="244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5" t="s">
        <v>285</v>
      </c>
      <c r="AU881" s="245" t="s">
        <v>83</v>
      </c>
      <c r="AV881" s="13" t="s">
        <v>83</v>
      </c>
      <c r="AW881" s="13" t="s">
        <v>30</v>
      </c>
      <c r="AX881" s="13" t="s">
        <v>74</v>
      </c>
      <c r="AY881" s="245" t="s">
        <v>278</v>
      </c>
    </row>
    <row r="882" s="13" customFormat="1">
      <c r="A882" s="13"/>
      <c r="B882" s="235"/>
      <c r="C882" s="236"/>
      <c r="D882" s="237" t="s">
        <v>285</v>
      </c>
      <c r="E882" s="238" t="s">
        <v>1</v>
      </c>
      <c r="F882" s="239" t="s">
        <v>817</v>
      </c>
      <c r="G882" s="236"/>
      <c r="H882" s="240">
        <v>4.1500000000000004</v>
      </c>
      <c r="I882" s="236"/>
      <c r="J882" s="236"/>
      <c r="K882" s="236"/>
      <c r="L882" s="241"/>
      <c r="M882" s="242"/>
      <c r="N882" s="243"/>
      <c r="O882" s="243"/>
      <c r="P882" s="243"/>
      <c r="Q882" s="243"/>
      <c r="R882" s="243"/>
      <c r="S882" s="243"/>
      <c r="T882" s="244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5" t="s">
        <v>285</v>
      </c>
      <c r="AU882" s="245" t="s">
        <v>83</v>
      </c>
      <c r="AV882" s="13" t="s">
        <v>83</v>
      </c>
      <c r="AW882" s="13" t="s">
        <v>30</v>
      </c>
      <c r="AX882" s="13" t="s">
        <v>74</v>
      </c>
      <c r="AY882" s="245" t="s">
        <v>278</v>
      </c>
    </row>
    <row r="883" s="15" customFormat="1">
      <c r="A883" s="15"/>
      <c r="B883" s="256"/>
      <c r="C883" s="257"/>
      <c r="D883" s="237" t="s">
        <v>285</v>
      </c>
      <c r="E883" s="258" t="s">
        <v>1</v>
      </c>
      <c r="F883" s="259" t="s">
        <v>524</v>
      </c>
      <c r="G883" s="257"/>
      <c r="H883" s="260">
        <v>80.900000000000006</v>
      </c>
      <c r="I883" s="257"/>
      <c r="J883" s="257"/>
      <c r="K883" s="257"/>
      <c r="L883" s="261"/>
      <c r="M883" s="262"/>
      <c r="N883" s="263"/>
      <c r="O883" s="263"/>
      <c r="P883" s="263"/>
      <c r="Q883" s="263"/>
      <c r="R883" s="263"/>
      <c r="S883" s="263"/>
      <c r="T883" s="264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65" t="s">
        <v>285</v>
      </c>
      <c r="AU883" s="265" t="s">
        <v>83</v>
      </c>
      <c r="AV883" s="15" t="s">
        <v>91</v>
      </c>
      <c r="AW883" s="15" t="s">
        <v>30</v>
      </c>
      <c r="AX883" s="15" t="s">
        <v>74</v>
      </c>
      <c r="AY883" s="265" t="s">
        <v>278</v>
      </c>
    </row>
    <row r="884" s="13" customFormat="1">
      <c r="A884" s="13"/>
      <c r="B884" s="235"/>
      <c r="C884" s="236"/>
      <c r="D884" s="237" t="s">
        <v>285</v>
      </c>
      <c r="E884" s="238" t="s">
        <v>1</v>
      </c>
      <c r="F884" s="239" t="s">
        <v>818</v>
      </c>
      <c r="G884" s="236"/>
      <c r="H884" s="240">
        <v>9.4100000000000001</v>
      </c>
      <c r="I884" s="236"/>
      <c r="J884" s="236"/>
      <c r="K884" s="236"/>
      <c r="L884" s="241"/>
      <c r="M884" s="242"/>
      <c r="N884" s="243"/>
      <c r="O884" s="243"/>
      <c r="P884" s="243"/>
      <c r="Q884" s="243"/>
      <c r="R884" s="243"/>
      <c r="S884" s="243"/>
      <c r="T884" s="244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5" t="s">
        <v>285</v>
      </c>
      <c r="AU884" s="245" t="s">
        <v>83</v>
      </c>
      <c r="AV884" s="13" t="s">
        <v>83</v>
      </c>
      <c r="AW884" s="13" t="s">
        <v>30</v>
      </c>
      <c r="AX884" s="13" t="s">
        <v>74</v>
      </c>
      <c r="AY884" s="245" t="s">
        <v>278</v>
      </c>
    </row>
    <row r="885" s="13" customFormat="1">
      <c r="A885" s="13"/>
      <c r="B885" s="235"/>
      <c r="C885" s="236"/>
      <c r="D885" s="237" t="s">
        <v>285</v>
      </c>
      <c r="E885" s="238" t="s">
        <v>1</v>
      </c>
      <c r="F885" s="239" t="s">
        <v>819</v>
      </c>
      <c r="G885" s="236"/>
      <c r="H885" s="240">
        <v>1.26</v>
      </c>
      <c r="I885" s="236"/>
      <c r="J885" s="236"/>
      <c r="K885" s="236"/>
      <c r="L885" s="241"/>
      <c r="M885" s="242"/>
      <c r="N885" s="243"/>
      <c r="O885" s="243"/>
      <c r="P885" s="243"/>
      <c r="Q885" s="243"/>
      <c r="R885" s="243"/>
      <c r="S885" s="243"/>
      <c r="T885" s="244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5" t="s">
        <v>285</v>
      </c>
      <c r="AU885" s="245" t="s">
        <v>83</v>
      </c>
      <c r="AV885" s="13" t="s">
        <v>83</v>
      </c>
      <c r="AW885" s="13" t="s">
        <v>30</v>
      </c>
      <c r="AX885" s="13" t="s">
        <v>74</v>
      </c>
      <c r="AY885" s="245" t="s">
        <v>278</v>
      </c>
    </row>
    <row r="886" s="13" customFormat="1">
      <c r="A886" s="13"/>
      <c r="B886" s="235"/>
      <c r="C886" s="236"/>
      <c r="D886" s="237" t="s">
        <v>285</v>
      </c>
      <c r="E886" s="238" t="s">
        <v>1</v>
      </c>
      <c r="F886" s="239" t="s">
        <v>820</v>
      </c>
      <c r="G886" s="236"/>
      <c r="H886" s="240">
        <v>1.4199999999999999</v>
      </c>
      <c r="I886" s="236"/>
      <c r="J886" s="236"/>
      <c r="K886" s="236"/>
      <c r="L886" s="241"/>
      <c r="M886" s="242"/>
      <c r="N886" s="243"/>
      <c r="O886" s="243"/>
      <c r="P886" s="243"/>
      <c r="Q886" s="243"/>
      <c r="R886" s="243"/>
      <c r="S886" s="243"/>
      <c r="T886" s="244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5" t="s">
        <v>285</v>
      </c>
      <c r="AU886" s="245" t="s">
        <v>83</v>
      </c>
      <c r="AV886" s="13" t="s">
        <v>83</v>
      </c>
      <c r="AW886" s="13" t="s">
        <v>30</v>
      </c>
      <c r="AX886" s="13" t="s">
        <v>74</v>
      </c>
      <c r="AY886" s="245" t="s">
        <v>278</v>
      </c>
    </row>
    <row r="887" s="13" customFormat="1">
      <c r="A887" s="13"/>
      <c r="B887" s="235"/>
      <c r="C887" s="236"/>
      <c r="D887" s="237" t="s">
        <v>285</v>
      </c>
      <c r="E887" s="238" t="s">
        <v>1</v>
      </c>
      <c r="F887" s="239" t="s">
        <v>821</v>
      </c>
      <c r="G887" s="236"/>
      <c r="H887" s="240">
        <v>2.54</v>
      </c>
      <c r="I887" s="236"/>
      <c r="J887" s="236"/>
      <c r="K887" s="236"/>
      <c r="L887" s="241"/>
      <c r="M887" s="242"/>
      <c r="N887" s="243"/>
      <c r="O887" s="243"/>
      <c r="P887" s="243"/>
      <c r="Q887" s="243"/>
      <c r="R887" s="243"/>
      <c r="S887" s="243"/>
      <c r="T887" s="244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5" t="s">
        <v>285</v>
      </c>
      <c r="AU887" s="245" t="s">
        <v>83</v>
      </c>
      <c r="AV887" s="13" t="s">
        <v>83</v>
      </c>
      <c r="AW887" s="13" t="s">
        <v>30</v>
      </c>
      <c r="AX887" s="13" t="s">
        <v>74</v>
      </c>
      <c r="AY887" s="245" t="s">
        <v>278</v>
      </c>
    </row>
    <row r="888" s="13" customFormat="1">
      <c r="A888" s="13"/>
      <c r="B888" s="235"/>
      <c r="C888" s="236"/>
      <c r="D888" s="237" t="s">
        <v>285</v>
      </c>
      <c r="E888" s="238" t="s">
        <v>1</v>
      </c>
      <c r="F888" s="239" t="s">
        <v>822</v>
      </c>
      <c r="G888" s="236"/>
      <c r="H888" s="240">
        <v>3.5299999999999998</v>
      </c>
      <c r="I888" s="236"/>
      <c r="J888" s="236"/>
      <c r="K888" s="236"/>
      <c r="L888" s="241"/>
      <c r="M888" s="242"/>
      <c r="N888" s="243"/>
      <c r="O888" s="243"/>
      <c r="P888" s="243"/>
      <c r="Q888" s="243"/>
      <c r="R888" s="243"/>
      <c r="S888" s="243"/>
      <c r="T888" s="244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5" t="s">
        <v>285</v>
      </c>
      <c r="AU888" s="245" t="s">
        <v>83</v>
      </c>
      <c r="AV888" s="13" t="s">
        <v>83</v>
      </c>
      <c r="AW888" s="13" t="s">
        <v>30</v>
      </c>
      <c r="AX888" s="13" t="s">
        <v>74</v>
      </c>
      <c r="AY888" s="245" t="s">
        <v>278</v>
      </c>
    </row>
    <row r="889" s="13" customFormat="1">
      <c r="A889" s="13"/>
      <c r="B889" s="235"/>
      <c r="C889" s="236"/>
      <c r="D889" s="237" t="s">
        <v>285</v>
      </c>
      <c r="E889" s="238" t="s">
        <v>1</v>
      </c>
      <c r="F889" s="239" t="s">
        <v>823</v>
      </c>
      <c r="G889" s="236"/>
      <c r="H889" s="240">
        <v>3.46</v>
      </c>
      <c r="I889" s="236"/>
      <c r="J889" s="236"/>
      <c r="K889" s="236"/>
      <c r="L889" s="241"/>
      <c r="M889" s="242"/>
      <c r="N889" s="243"/>
      <c r="O889" s="243"/>
      <c r="P889" s="243"/>
      <c r="Q889" s="243"/>
      <c r="R889" s="243"/>
      <c r="S889" s="243"/>
      <c r="T889" s="244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5" t="s">
        <v>285</v>
      </c>
      <c r="AU889" s="245" t="s">
        <v>83</v>
      </c>
      <c r="AV889" s="13" t="s">
        <v>83</v>
      </c>
      <c r="AW889" s="13" t="s">
        <v>30</v>
      </c>
      <c r="AX889" s="13" t="s">
        <v>74</v>
      </c>
      <c r="AY889" s="245" t="s">
        <v>278</v>
      </c>
    </row>
    <row r="890" s="13" customFormat="1">
      <c r="A890" s="13"/>
      <c r="B890" s="235"/>
      <c r="C890" s="236"/>
      <c r="D890" s="237" t="s">
        <v>285</v>
      </c>
      <c r="E890" s="238" t="s">
        <v>1</v>
      </c>
      <c r="F890" s="239" t="s">
        <v>824</v>
      </c>
      <c r="G890" s="236"/>
      <c r="H890" s="240">
        <v>2.5800000000000001</v>
      </c>
      <c r="I890" s="236"/>
      <c r="J890" s="236"/>
      <c r="K890" s="236"/>
      <c r="L890" s="241"/>
      <c r="M890" s="242"/>
      <c r="N890" s="243"/>
      <c r="O890" s="243"/>
      <c r="P890" s="243"/>
      <c r="Q890" s="243"/>
      <c r="R890" s="243"/>
      <c r="S890" s="243"/>
      <c r="T890" s="244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5" t="s">
        <v>285</v>
      </c>
      <c r="AU890" s="245" t="s">
        <v>83</v>
      </c>
      <c r="AV890" s="13" t="s">
        <v>83</v>
      </c>
      <c r="AW890" s="13" t="s">
        <v>30</v>
      </c>
      <c r="AX890" s="13" t="s">
        <v>74</v>
      </c>
      <c r="AY890" s="245" t="s">
        <v>278</v>
      </c>
    </row>
    <row r="891" s="15" customFormat="1">
      <c r="A891" s="15"/>
      <c r="B891" s="256"/>
      <c r="C891" s="257"/>
      <c r="D891" s="237" t="s">
        <v>285</v>
      </c>
      <c r="E891" s="258" t="s">
        <v>1</v>
      </c>
      <c r="F891" s="259" t="s">
        <v>545</v>
      </c>
      <c r="G891" s="257"/>
      <c r="H891" s="260">
        <v>24.199999999999999</v>
      </c>
      <c r="I891" s="257"/>
      <c r="J891" s="257"/>
      <c r="K891" s="257"/>
      <c r="L891" s="261"/>
      <c r="M891" s="262"/>
      <c r="N891" s="263"/>
      <c r="O891" s="263"/>
      <c r="P891" s="263"/>
      <c r="Q891" s="263"/>
      <c r="R891" s="263"/>
      <c r="S891" s="263"/>
      <c r="T891" s="264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T891" s="265" t="s">
        <v>285</v>
      </c>
      <c r="AU891" s="265" t="s">
        <v>83</v>
      </c>
      <c r="AV891" s="15" t="s">
        <v>91</v>
      </c>
      <c r="AW891" s="15" t="s">
        <v>30</v>
      </c>
      <c r="AX891" s="15" t="s">
        <v>74</v>
      </c>
      <c r="AY891" s="265" t="s">
        <v>278</v>
      </c>
    </row>
    <row r="892" s="14" customFormat="1">
      <c r="A892" s="14"/>
      <c r="B892" s="246"/>
      <c r="C892" s="247"/>
      <c r="D892" s="237" t="s">
        <v>285</v>
      </c>
      <c r="E892" s="248" t="s">
        <v>1</v>
      </c>
      <c r="F892" s="249" t="s">
        <v>287</v>
      </c>
      <c r="G892" s="247"/>
      <c r="H892" s="250">
        <v>215.21000000000001</v>
      </c>
      <c r="I892" s="247"/>
      <c r="J892" s="247"/>
      <c r="K892" s="247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285</v>
      </c>
      <c r="AU892" s="255" t="s">
        <v>83</v>
      </c>
      <c r="AV892" s="14" t="s">
        <v>116</v>
      </c>
      <c r="AW892" s="14" t="s">
        <v>30</v>
      </c>
      <c r="AX892" s="14" t="s">
        <v>81</v>
      </c>
      <c r="AY892" s="255" t="s">
        <v>278</v>
      </c>
    </row>
    <row r="893" s="12" customFormat="1" ht="22.8" customHeight="1">
      <c r="A893" s="12"/>
      <c r="B893" s="207"/>
      <c r="C893" s="208"/>
      <c r="D893" s="209" t="s">
        <v>73</v>
      </c>
      <c r="E893" s="220" t="s">
        <v>825</v>
      </c>
      <c r="F893" s="220" t="s">
        <v>826</v>
      </c>
      <c r="G893" s="208"/>
      <c r="H893" s="208"/>
      <c r="I893" s="208"/>
      <c r="J893" s="221">
        <f>BK893</f>
        <v>123217.51000000001</v>
      </c>
      <c r="K893" s="208"/>
      <c r="L893" s="212"/>
      <c r="M893" s="213"/>
      <c r="N893" s="214"/>
      <c r="O893" s="214"/>
      <c r="P893" s="215">
        <f>SUM(P894:P1067)</f>
        <v>205.278255</v>
      </c>
      <c r="Q893" s="214"/>
      <c r="R893" s="215">
        <f>SUM(R894:R1067)</f>
        <v>0</v>
      </c>
      <c r="S893" s="214"/>
      <c r="T893" s="216">
        <f>SUM(T894:T1067)</f>
        <v>4.0729519000000005</v>
      </c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R893" s="217" t="s">
        <v>83</v>
      </c>
      <c r="AT893" s="218" t="s">
        <v>73</v>
      </c>
      <c r="AU893" s="218" t="s">
        <v>81</v>
      </c>
      <c r="AY893" s="217" t="s">
        <v>278</v>
      </c>
      <c r="BK893" s="219">
        <f>SUM(BK894:BK1067)</f>
        <v>123217.51000000001</v>
      </c>
    </row>
    <row r="894" s="2" customFormat="1" ht="24.15" customHeight="1">
      <c r="A894" s="33"/>
      <c r="B894" s="34"/>
      <c r="C894" s="222" t="s">
        <v>827</v>
      </c>
      <c r="D894" s="222" t="s">
        <v>280</v>
      </c>
      <c r="E894" s="223" t="s">
        <v>828</v>
      </c>
      <c r="F894" s="224" t="s">
        <v>829</v>
      </c>
      <c r="G894" s="225" t="s">
        <v>318</v>
      </c>
      <c r="H894" s="226">
        <v>1445.8900000000001</v>
      </c>
      <c r="I894" s="227">
        <v>68</v>
      </c>
      <c r="J894" s="227">
        <f>ROUND(I894*H894,2)</f>
        <v>98320.520000000004</v>
      </c>
      <c r="K894" s="228"/>
      <c r="L894" s="39"/>
      <c r="M894" s="229" t="s">
        <v>1</v>
      </c>
      <c r="N894" s="230" t="s">
        <v>39</v>
      </c>
      <c r="O894" s="231">
        <v>0.105</v>
      </c>
      <c r="P894" s="231">
        <f>O894*H894</f>
        <v>151.81845000000001</v>
      </c>
      <c r="Q894" s="231">
        <v>0</v>
      </c>
      <c r="R894" s="231">
        <f>Q894*H894</f>
        <v>0</v>
      </c>
      <c r="S894" s="231">
        <v>0.0025000000000000001</v>
      </c>
      <c r="T894" s="232">
        <f>S894*H894</f>
        <v>3.6147250000000004</v>
      </c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R894" s="233" t="s">
        <v>602</v>
      </c>
      <c r="AT894" s="233" t="s">
        <v>280</v>
      </c>
      <c r="AU894" s="233" t="s">
        <v>83</v>
      </c>
      <c r="AY894" s="18" t="s">
        <v>278</v>
      </c>
      <c r="BE894" s="234">
        <f>IF(N894="základní",J894,0)</f>
        <v>98320.520000000004</v>
      </c>
      <c r="BF894" s="234">
        <f>IF(N894="snížená",J894,0)</f>
        <v>0</v>
      </c>
      <c r="BG894" s="234">
        <f>IF(N894="zákl. přenesená",J894,0)</f>
        <v>0</v>
      </c>
      <c r="BH894" s="234">
        <f>IF(N894="sníž. přenesená",J894,0)</f>
        <v>0</v>
      </c>
      <c r="BI894" s="234">
        <f>IF(N894="nulová",J894,0)</f>
        <v>0</v>
      </c>
      <c r="BJ894" s="18" t="s">
        <v>81</v>
      </c>
      <c r="BK894" s="234">
        <f>ROUND(I894*H894,2)</f>
        <v>98320.520000000004</v>
      </c>
      <c r="BL894" s="18" t="s">
        <v>602</v>
      </c>
      <c r="BM894" s="233" t="s">
        <v>830</v>
      </c>
    </row>
    <row r="895" s="13" customFormat="1">
      <c r="A895" s="13"/>
      <c r="B895" s="235"/>
      <c r="C895" s="236"/>
      <c r="D895" s="237" t="s">
        <v>285</v>
      </c>
      <c r="E895" s="238" t="s">
        <v>1</v>
      </c>
      <c r="F895" s="239" t="s">
        <v>831</v>
      </c>
      <c r="G895" s="236"/>
      <c r="H895" s="240">
        <v>11.4</v>
      </c>
      <c r="I895" s="236"/>
      <c r="J895" s="236"/>
      <c r="K895" s="236"/>
      <c r="L895" s="241"/>
      <c r="M895" s="242"/>
      <c r="N895" s="243"/>
      <c r="O895" s="243"/>
      <c r="P895" s="243"/>
      <c r="Q895" s="243"/>
      <c r="R895" s="243"/>
      <c r="S895" s="243"/>
      <c r="T895" s="244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5" t="s">
        <v>285</v>
      </c>
      <c r="AU895" s="245" t="s">
        <v>83</v>
      </c>
      <c r="AV895" s="13" t="s">
        <v>83</v>
      </c>
      <c r="AW895" s="13" t="s">
        <v>30</v>
      </c>
      <c r="AX895" s="13" t="s">
        <v>74</v>
      </c>
      <c r="AY895" s="245" t="s">
        <v>278</v>
      </c>
    </row>
    <row r="896" s="13" customFormat="1">
      <c r="A896" s="13"/>
      <c r="B896" s="235"/>
      <c r="C896" s="236"/>
      <c r="D896" s="237" t="s">
        <v>285</v>
      </c>
      <c r="E896" s="238" t="s">
        <v>1</v>
      </c>
      <c r="F896" s="239" t="s">
        <v>832</v>
      </c>
      <c r="G896" s="236"/>
      <c r="H896" s="240">
        <v>14.970000000000001</v>
      </c>
      <c r="I896" s="236"/>
      <c r="J896" s="236"/>
      <c r="K896" s="236"/>
      <c r="L896" s="241"/>
      <c r="M896" s="242"/>
      <c r="N896" s="243"/>
      <c r="O896" s="243"/>
      <c r="P896" s="243"/>
      <c r="Q896" s="243"/>
      <c r="R896" s="243"/>
      <c r="S896" s="243"/>
      <c r="T896" s="244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5" t="s">
        <v>285</v>
      </c>
      <c r="AU896" s="245" t="s">
        <v>83</v>
      </c>
      <c r="AV896" s="13" t="s">
        <v>83</v>
      </c>
      <c r="AW896" s="13" t="s">
        <v>30</v>
      </c>
      <c r="AX896" s="13" t="s">
        <v>74</v>
      </c>
      <c r="AY896" s="245" t="s">
        <v>278</v>
      </c>
    </row>
    <row r="897" s="13" customFormat="1">
      <c r="A897" s="13"/>
      <c r="B897" s="235"/>
      <c r="C897" s="236"/>
      <c r="D897" s="237" t="s">
        <v>285</v>
      </c>
      <c r="E897" s="238" t="s">
        <v>1</v>
      </c>
      <c r="F897" s="239" t="s">
        <v>833</v>
      </c>
      <c r="G897" s="236"/>
      <c r="H897" s="240">
        <v>16.5</v>
      </c>
      <c r="I897" s="236"/>
      <c r="J897" s="236"/>
      <c r="K897" s="236"/>
      <c r="L897" s="241"/>
      <c r="M897" s="242"/>
      <c r="N897" s="243"/>
      <c r="O897" s="243"/>
      <c r="P897" s="243"/>
      <c r="Q897" s="243"/>
      <c r="R897" s="243"/>
      <c r="S897" s="243"/>
      <c r="T897" s="244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5" t="s">
        <v>285</v>
      </c>
      <c r="AU897" s="245" t="s">
        <v>83</v>
      </c>
      <c r="AV897" s="13" t="s">
        <v>83</v>
      </c>
      <c r="AW897" s="13" t="s">
        <v>30</v>
      </c>
      <c r="AX897" s="13" t="s">
        <v>74</v>
      </c>
      <c r="AY897" s="245" t="s">
        <v>278</v>
      </c>
    </row>
    <row r="898" s="13" customFormat="1">
      <c r="A898" s="13"/>
      <c r="B898" s="235"/>
      <c r="C898" s="236"/>
      <c r="D898" s="237" t="s">
        <v>285</v>
      </c>
      <c r="E898" s="238" t="s">
        <v>1</v>
      </c>
      <c r="F898" s="239" t="s">
        <v>834</v>
      </c>
      <c r="G898" s="236"/>
      <c r="H898" s="240">
        <v>9.2400000000000002</v>
      </c>
      <c r="I898" s="236"/>
      <c r="J898" s="236"/>
      <c r="K898" s="236"/>
      <c r="L898" s="241"/>
      <c r="M898" s="242"/>
      <c r="N898" s="243"/>
      <c r="O898" s="243"/>
      <c r="P898" s="243"/>
      <c r="Q898" s="243"/>
      <c r="R898" s="243"/>
      <c r="S898" s="243"/>
      <c r="T898" s="244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5" t="s">
        <v>285</v>
      </c>
      <c r="AU898" s="245" t="s">
        <v>83</v>
      </c>
      <c r="AV898" s="13" t="s">
        <v>83</v>
      </c>
      <c r="AW898" s="13" t="s">
        <v>30</v>
      </c>
      <c r="AX898" s="13" t="s">
        <v>74</v>
      </c>
      <c r="AY898" s="245" t="s">
        <v>278</v>
      </c>
    </row>
    <row r="899" s="13" customFormat="1">
      <c r="A899" s="13"/>
      <c r="B899" s="235"/>
      <c r="C899" s="236"/>
      <c r="D899" s="237" t="s">
        <v>285</v>
      </c>
      <c r="E899" s="238" t="s">
        <v>1</v>
      </c>
      <c r="F899" s="239" t="s">
        <v>835</v>
      </c>
      <c r="G899" s="236"/>
      <c r="H899" s="240">
        <v>2.6400000000000001</v>
      </c>
      <c r="I899" s="236"/>
      <c r="J899" s="236"/>
      <c r="K899" s="236"/>
      <c r="L899" s="241"/>
      <c r="M899" s="242"/>
      <c r="N899" s="243"/>
      <c r="O899" s="243"/>
      <c r="P899" s="243"/>
      <c r="Q899" s="243"/>
      <c r="R899" s="243"/>
      <c r="S899" s="243"/>
      <c r="T899" s="244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5" t="s">
        <v>285</v>
      </c>
      <c r="AU899" s="245" t="s">
        <v>83</v>
      </c>
      <c r="AV899" s="13" t="s">
        <v>83</v>
      </c>
      <c r="AW899" s="13" t="s">
        <v>30</v>
      </c>
      <c r="AX899" s="13" t="s">
        <v>74</v>
      </c>
      <c r="AY899" s="245" t="s">
        <v>278</v>
      </c>
    </row>
    <row r="900" s="13" customFormat="1">
      <c r="A900" s="13"/>
      <c r="B900" s="235"/>
      <c r="C900" s="236"/>
      <c r="D900" s="237" t="s">
        <v>285</v>
      </c>
      <c r="E900" s="238" t="s">
        <v>1</v>
      </c>
      <c r="F900" s="239" t="s">
        <v>836</v>
      </c>
      <c r="G900" s="236"/>
      <c r="H900" s="240">
        <v>15.949999999999999</v>
      </c>
      <c r="I900" s="236"/>
      <c r="J900" s="236"/>
      <c r="K900" s="236"/>
      <c r="L900" s="241"/>
      <c r="M900" s="242"/>
      <c r="N900" s="243"/>
      <c r="O900" s="243"/>
      <c r="P900" s="243"/>
      <c r="Q900" s="243"/>
      <c r="R900" s="243"/>
      <c r="S900" s="243"/>
      <c r="T900" s="244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5" t="s">
        <v>285</v>
      </c>
      <c r="AU900" s="245" t="s">
        <v>83</v>
      </c>
      <c r="AV900" s="13" t="s">
        <v>83</v>
      </c>
      <c r="AW900" s="13" t="s">
        <v>30</v>
      </c>
      <c r="AX900" s="13" t="s">
        <v>74</v>
      </c>
      <c r="AY900" s="245" t="s">
        <v>278</v>
      </c>
    </row>
    <row r="901" s="13" customFormat="1">
      <c r="A901" s="13"/>
      <c r="B901" s="235"/>
      <c r="C901" s="236"/>
      <c r="D901" s="237" t="s">
        <v>285</v>
      </c>
      <c r="E901" s="238" t="s">
        <v>1</v>
      </c>
      <c r="F901" s="239" t="s">
        <v>837</v>
      </c>
      <c r="G901" s="236"/>
      <c r="H901" s="240">
        <v>12.970000000000001</v>
      </c>
      <c r="I901" s="236"/>
      <c r="J901" s="236"/>
      <c r="K901" s="236"/>
      <c r="L901" s="241"/>
      <c r="M901" s="242"/>
      <c r="N901" s="243"/>
      <c r="O901" s="243"/>
      <c r="P901" s="243"/>
      <c r="Q901" s="243"/>
      <c r="R901" s="243"/>
      <c r="S901" s="243"/>
      <c r="T901" s="244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5" t="s">
        <v>285</v>
      </c>
      <c r="AU901" s="245" t="s">
        <v>83</v>
      </c>
      <c r="AV901" s="13" t="s">
        <v>83</v>
      </c>
      <c r="AW901" s="13" t="s">
        <v>30</v>
      </c>
      <c r="AX901" s="13" t="s">
        <v>74</v>
      </c>
      <c r="AY901" s="245" t="s">
        <v>278</v>
      </c>
    </row>
    <row r="902" s="13" customFormat="1">
      <c r="A902" s="13"/>
      <c r="B902" s="235"/>
      <c r="C902" s="236"/>
      <c r="D902" s="237" t="s">
        <v>285</v>
      </c>
      <c r="E902" s="238" t="s">
        <v>1</v>
      </c>
      <c r="F902" s="239" t="s">
        <v>838</v>
      </c>
      <c r="G902" s="236"/>
      <c r="H902" s="240">
        <v>42.640000000000001</v>
      </c>
      <c r="I902" s="236"/>
      <c r="J902" s="236"/>
      <c r="K902" s="236"/>
      <c r="L902" s="241"/>
      <c r="M902" s="242"/>
      <c r="N902" s="243"/>
      <c r="O902" s="243"/>
      <c r="P902" s="243"/>
      <c r="Q902" s="243"/>
      <c r="R902" s="243"/>
      <c r="S902" s="243"/>
      <c r="T902" s="244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5" t="s">
        <v>285</v>
      </c>
      <c r="AU902" s="245" t="s">
        <v>83</v>
      </c>
      <c r="AV902" s="13" t="s">
        <v>83</v>
      </c>
      <c r="AW902" s="13" t="s">
        <v>30</v>
      </c>
      <c r="AX902" s="13" t="s">
        <v>74</v>
      </c>
      <c r="AY902" s="245" t="s">
        <v>278</v>
      </c>
    </row>
    <row r="903" s="13" customFormat="1">
      <c r="A903" s="13"/>
      <c r="B903" s="235"/>
      <c r="C903" s="236"/>
      <c r="D903" s="237" t="s">
        <v>285</v>
      </c>
      <c r="E903" s="238" t="s">
        <v>1</v>
      </c>
      <c r="F903" s="239" t="s">
        <v>839</v>
      </c>
      <c r="G903" s="236"/>
      <c r="H903" s="240">
        <v>24.18</v>
      </c>
      <c r="I903" s="236"/>
      <c r="J903" s="236"/>
      <c r="K903" s="236"/>
      <c r="L903" s="241"/>
      <c r="M903" s="242"/>
      <c r="N903" s="243"/>
      <c r="O903" s="243"/>
      <c r="P903" s="243"/>
      <c r="Q903" s="243"/>
      <c r="R903" s="243"/>
      <c r="S903" s="243"/>
      <c r="T903" s="244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5" t="s">
        <v>285</v>
      </c>
      <c r="AU903" s="245" t="s">
        <v>83</v>
      </c>
      <c r="AV903" s="13" t="s">
        <v>83</v>
      </c>
      <c r="AW903" s="13" t="s">
        <v>30</v>
      </c>
      <c r="AX903" s="13" t="s">
        <v>74</v>
      </c>
      <c r="AY903" s="245" t="s">
        <v>278</v>
      </c>
    </row>
    <row r="904" s="13" customFormat="1">
      <c r="A904" s="13"/>
      <c r="B904" s="235"/>
      <c r="C904" s="236"/>
      <c r="D904" s="237" t="s">
        <v>285</v>
      </c>
      <c r="E904" s="238" t="s">
        <v>1</v>
      </c>
      <c r="F904" s="239" t="s">
        <v>840</v>
      </c>
      <c r="G904" s="236"/>
      <c r="H904" s="240">
        <v>91.280000000000001</v>
      </c>
      <c r="I904" s="236"/>
      <c r="J904" s="236"/>
      <c r="K904" s="236"/>
      <c r="L904" s="241"/>
      <c r="M904" s="242"/>
      <c r="N904" s="243"/>
      <c r="O904" s="243"/>
      <c r="P904" s="243"/>
      <c r="Q904" s="243"/>
      <c r="R904" s="243"/>
      <c r="S904" s="243"/>
      <c r="T904" s="244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5" t="s">
        <v>285</v>
      </c>
      <c r="AU904" s="245" t="s">
        <v>83</v>
      </c>
      <c r="AV904" s="13" t="s">
        <v>83</v>
      </c>
      <c r="AW904" s="13" t="s">
        <v>30</v>
      </c>
      <c r="AX904" s="13" t="s">
        <v>74</v>
      </c>
      <c r="AY904" s="245" t="s">
        <v>278</v>
      </c>
    </row>
    <row r="905" s="13" customFormat="1">
      <c r="A905" s="13"/>
      <c r="B905" s="235"/>
      <c r="C905" s="236"/>
      <c r="D905" s="237" t="s">
        <v>285</v>
      </c>
      <c r="E905" s="238" t="s">
        <v>1</v>
      </c>
      <c r="F905" s="239" t="s">
        <v>841</v>
      </c>
      <c r="G905" s="236"/>
      <c r="H905" s="240">
        <v>17.309999999999999</v>
      </c>
      <c r="I905" s="236"/>
      <c r="J905" s="236"/>
      <c r="K905" s="236"/>
      <c r="L905" s="241"/>
      <c r="M905" s="242"/>
      <c r="N905" s="243"/>
      <c r="O905" s="243"/>
      <c r="P905" s="243"/>
      <c r="Q905" s="243"/>
      <c r="R905" s="243"/>
      <c r="S905" s="243"/>
      <c r="T905" s="244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5" t="s">
        <v>285</v>
      </c>
      <c r="AU905" s="245" t="s">
        <v>83</v>
      </c>
      <c r="AV905" s="13" t="s">
        <v>83</v>
      </c>
      <c r="AW905" s="13" t="s">
        <v>30</v>
      </c>
      <c r="AX905" s="13" t="s">
        <v>74</v>
      </c>
      <c r="AY905" s="245" t="s">
        <v>278</v>
      </c>
    </row>
    <row r="906" s="13" customFormat="1">
      <c r="A906" s="13"/>
      <c r="B906" s="235"/>
      <c r="C906" s="236"/>
      <c r="D906" s="237" t="s">
        <v>285</v>
      </c>
      <c r="E906" s="238" t="s">
        <v>1</v>
      </c>
      <c r="F906" s="239" t="s">
        <v>842</v>
      </c>
      <c r="G906" s="236"/>
      <c r="H906" s="240">
        <v>7.1799999999999997</v>
      </c>
      <c r="I906" s="236"/>
      <c r="J906" s="236"/>
      <c r="K906" s="236"/>
      <c r="L906" s="241"/>
      <c r="M906" s="242"/>
      <c r="N906" s="243"/>
      <c r="O906" s="243"/>
      <c r="P906" s="243"/>
      <c r="Q906" s="243"/>
      <c r="R906" s="243"/>
      <c r="S906" s="243"/>
      <c r="T906" s="244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5" t="s">
        <v>285</v>
      </c>
      <c r="AU906" s="245" t="s">
        <v>83</v>
      </c>
      <c r="AV906" s="13" t="s">
        <v>83</v>
      </c>
      <c r="AW906" s="13" t="s">
        <v>30</v>
      </c>
      <c r="AX906" s="13" t="s">
        <v>74</v>
      </c>
      <c r="AY906" s="245" t="s">
        <v>278</v>
      </c>
    </row>
    <row r="907" s="13" customFormat="1">
      <c r="A907" s="13"/>
      <c r="B907" s="235"/>
      <c r="C907" s="236"/>
      <c r="D907" s="237" t="s">
        <v>285</v>
      </c>
      <c r="E907" s="238" t="s">
        <v>1</v>
      </c>
      <c r="F907" s="239" t="s">
        <v>843</v>
      </c>
      <c r="G907" s="236"/>
      <c r="H907" s="240">
        <v>4.6600000000000001</v>
      </c>
      <c r="I907" s="236"/>
      <c r="J907" s="236"/>
      <c r="K907" s="236"/>
      <c r="L907" s="241"/>
      <c r="M907" s="242"/>
      <c r="N907" s="243"/>
      <c r="O907" s="243"/>
      <c r="P907" s="243"/>
      <c r="Q907" s="243"/>
      <c r="R907" s="243"/>
      <c r="S907" s="243"/>
      <c r="T907" s="244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5" t="s">
        <v>285</v>
      </c>
      <c r="AU907" s="245" t="s">
        <v>83</v>
      </c>
      <c r="AV907" s="13" t="s">
        <v>83</v>
      </c>
      <c r="AW907" s="13" t="s">
        <v>30</v>
      </c>
      <c r="AX907" s="13" t="s">
        <v>74</v>
      </c>
      <c r="AY907" s="245" t="s">
        <v>278</v>
      </c>
    </row>
    <row r="908" s="13" customFormat="1">
      <c r="A908" s="13"/>
      <c r="B908" s="235"/>
      <c r="C908" s="236"/>
      <c r="D908" s="237" t="s">
        <v>285</v>
      </c>
      <c r="E908" s="238" t="s">
        <v>1</v>
      </c>
      <c r="F908" s="239" t="s">
        <v>844</v>
      </c>
      <c r="G908" s="236"/>
      <c r="H908" s="240">
        <v>23.420000000000002</v>
      </c>
      <c r="I908" s="236"/>
      <c r="J908" s="236"/>
      <c r="K908" s="236"/>
      <c r="L908" s="241"/>
      <c r="M908" s="242"/>
      <c r="N908" s="243"/>
      <c r="O908" s="243"/>
      <c r="P908" s="243"/>
      <c r="Q908" s="243"/>
      <c r="R908" s="243"/>
      <c r="S908" s="243"/>
      <c r="T908" s="244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5" t="s">
        <v>285</v>
      </c>
      <c r="AU908" s="245" t="s">
        <v>83</v>
      </c>
      <c r="AV908" s="13" t="s">
        <v>83</v>
      </c>
      <c r="AW908" s="13" t="s">
        <v>30</v>
      </c>
      <c r="AX908" s="13" t="s">
        <v>74</v>
      </c>
      <c r="AY908" s="245" t="s">
        <v>278</v>
      </c>
    </row>
    <row r="909" s="13" customFormat="1">
      <c r="A909" s="13"/>
      <c r="B909" s="235"/>
      <c r="C909" s="236"/>
      <c r="D909" s="237" t="s">
        <v>285</v>
      </c>
      <c r="E909" s="238" t="s">
        <v>1</v>
      </c>
      <c r="F909" s="239" t="s">
        <v>845</v>
      </c>
      <c r="G909" s="236"/>
      <c r="H909" s="240">
        <v>3.77</v>
      </c>
      <c r="I909" s="236"/>
      <c r="J909" s="236"/>
      <c r="K909" s="236"/>
      <c r="L909" s="241"/>
      <c r="M909" s="242"/>
      <c r="N909" s="243"/>
      <c r="O909" s="243"/>
      <c r="P909" s="243"/>
      <c r="Q909" s="243"/>
      <c r="R909" s="243"/>
      <c r="S909" s="243"/>
      <c r="T909" s="244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5" t="s">
        <v>285</v>
      </c>
      <c r="AU909" s="245" t="s">
        <v>83</v>
      </c>
      <c r="AV909" s="13" t="s">
        <v>83</v>
      </c>
      <c r="AW909" s="13" t="s">
        <v>30</v>
      </c>
      <c r="AX909" s="13" t="s">
        <v>74</v>
      </c>
      <c r="AY909" s="245" t="s">
        <v>278</v>
      </c>
    </row>
    <row r="910" s="13" customFormat="1">
      <c r="A910" s="13"/>
      <c r="B910" s="235"/>
      <c r="C910" s="236"/>
      <c r="D910" s="237" t="s">
        <v>285</v>
      </c>
      <c r="E910" s="238" t="s">
        <v>1</v>
      </c>
      <c r="F910" s="239" t="s">
        <v>846</v>
      </c>
      <c r="G910" s="236"/>
      <c r="H910" s="240">
        <v>1.46</v>
      </c>
      <c r="I910" s="236"/>
      <c r="J910" s="236"/>
      <c r="K910" s="236"/>
      <c r="L910" s="241"/>
      <c r="M910" s="242"/>
      <c r="N910" s="243"/>
      <c r="O910" s="243"/>
      <c r="P910" s="243"/>
      <c r="Q910" s="243"/>
      <c r="R910" s="243"/>
      <c r="S910" s="243"/>
      <c r="T910" s="244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5" t="s">
        <v>285</v>
      </c>
      <c r="AU910" s="245" t="s">
        <v>83</v>
      </c>
      <c r="AV910" s="13" t="s">
        <v>83</v>
      </c>
      <c r="AW910" s="13" t="s">
        <v>30</v>
      </c>
      <c r="AX910" s="13" t="s">
        <v>74</v>
      </c>
      <c r="AY910" s="245" t="s">
        <v>278</v>
      </c>
    </row>
    <row r="911" s="13" customFormat="1">
      <c r="A911" s="13"/>
      <c r="B911" s="235"/>
      <c r="C911" s="236"/>
      <c r="D911" s="237" t="s">
        <v>285</v>
      </c>
      <c r="E911" s="238" t="s">
        <v>1</v>
      </c>
      <c r="F911" s="239" t="s">
        <v>847</v>
      </c>
      <c r="G911" s="236"/>
      <c r="H911" s="240">
        <v>2.3199999999999998</v>
      </c>
      <c r="I911" s="236"/>
      <c r="J911" s="236"/>
      <c r="K911" s="236"/>
      <c r="L911" s="241"/>
      <c r="M911" s="242"/>
      <c r="N911" s="243"/>
      <c r="O911" s="243"/>
      <c r="P911" s="243"/>
      <c r="Q911" s="243"/>
      <c r="R911" s="243"/>
      <c r="S911" s="243"/>
      <c r="T911" s="244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5" t="s">
        <v>285</v>
      </c>
      <c r="AU911" s="245" t="s">
        <v>83</v>
      </c>
      <c r="AV911" s="13" t="s">
        <v>83</v>
      </c>
      <c r="AW911" s="13" t="s">
        <v>30</v>
      </c>
      <c r="AX911" s="13" t="s">
        <v>74</v>
      </c>
      <c r="AY911" s="245" t="s">
        <v>278</v>
      </c>
    </row>
    <row r="912" s="13" customFormat="1">
      <c r="A912" s="13"/>
      <c r="B912" s="235"/>
      <c r="C912" s="236"/>
      <c r="D912" s="237" t="s">
        <v>285</v>
      </c>
      <c r="E912" s="238" t="s">
        <v>1</v>
      </c>
      <c r="F912" s="239" t="s">
        <v>848</v>
      </c>
      <c r="G912" s="236"/>
      <c r="H912" s="240">
        <v>4.1799999999999997</v>
      </c>
      <c r="I912" s="236"/>
      <c r="J912" s="236"/>
      <c r="K912" s="236"/>
      <c r="L912" s="241"/>
      <c r="M912" s="242"/>
      <c r="N912" s="243"/>
      <c r="O912" s="243"/>
      <c r="P912" s="243"/>
      <c r="Q912" s="243"/>
      <c r="R912" s="243"/>
      <c r="S912" s="243"/>
      <c r="T912" s="244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5" t="s">
        <v>285</v>
      </c>
      <c r="AU912" s="245" t="s">
        <v>83</v>
      </c>
      <c r="AV912" s="13" t="s">
        <v>83</v>
      </c>
      <c r="AW912" s="13" t="s">
        <v>30</v>
      </c>
      <c r="AX912" s="13" t="s">
        <v>74</v>
      </c>
      <c r="AY912" s="245" t="s">
        <v>278</v>
      </c>
    </row>
    <row r="913" s="13" customFormat="1">
      <c r="A913" s="13"/>
      <c r="B913" s="235"/>
      <c r="C913" s="236"/>
      <c r="D913" s="237" t="s">
        <v>285</v>
      </c>
      <c r="E913" s="238" t="s">
        <v>1</v>
      </c>
      <c r="F913" s="239" t="s">
        <v>849</v>
      </c>
      <c r="G913" s="236"/>
      <c r="H913" s="240">
        <v>8.3599999999999994</v>
      </c>
      <c r="I913" s="236"/>
      <c r="J913" s="236"/>
      <c r="K913" s="236"/>
      <c r="L913" s="241"/>
      <c r="M913" s="242"/>
      <c r="N913" s="243"/>
      <c r="O913" s="243"/>
      <c r="P913" s="243"/>
      <c r="Q913" s="243"/>
      <c r="R913" s="243"/>
      <c r="S913" s="243"/>
      <c r="T913" s="244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5" t="s">
        <v>285</v>
      </c>
      <c r="AU913" s="245" t="s">
        <v>83</v>
      </c>
      <c r="AV913" s="13" t="s">
        <v>83</v>
      </c>
      <c r="AW913" s="13" t="s">
        <v>30</v>
      </c>
      <c r="AX913" s="13" t="s">
        <v>74</v>
      </c>
      <c r="AY913" s="245" t="s">
        <v>278</v>
      </c>
    </row>
    <row r="914" s="13" customFormat="1">
      <c r="A914" s="13"/>
      <c r="B914" s="235"/>
      <c r="C914" s="236"/>
      <c r="D914" s="237" t="s">
        <v>285</v>
      </c>
      <c r="E914" s="238" t="s">
        <v>1</v>
      </c>
      <c r="F914" s="239" t="s">
        <v>850</v>
      </c>
      <c r="G914" s="236"/>
      <c r="H914" s="240">
        <v>12.18</v>
      </c>
      <c r="I914" s="236"/>
      <c r="J914" s="236"/>
      <c r="K914" s="236"/>
      <c r="L914" s="241"/>
      <c r="M914" s="242"/>
      <c r="N914" s="243"/>
      <c r="O914" s="243"/>
      <c r="P914" s="243"/>
      <c r="Q914" s="243"/>
      <c r="R914" s="243"/>
      <c r="S914" s="243"/>
      <c r="T914" s="244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5" t="s">
        <v>285</v>
      </c>
      <c r="AU914" s="245" t="s">
        <v>83</v>
      </c>
      <c r="AV914" s="13" t="s">
        <v>83</v>
      </c>
      <c r="AW914" s="13" t="s">
        <v>30</v>
      </c>
      <c r="AX914" s="13" t="s">
        <v>74</v>
      </c>
      <c r="AY914" s="245" t="s">
        <v>278</v>
      </c>
    </row>
    <row r="915" s="13" customFormat="1">
      <c r="A915" s="13"/>
      <c r="B915" s="235"/>
      <c r="C915" s="236"/>
      <c r="D915" s="237" t="s">
        <v>285</v>
      </c>
      <c r="E915" s="238" t="s">
        <v>1</v>
      </c>
      <c r="F915" s="239" t="s">
        <v>851</v>
      </c>
      <c r="G915" s="236"/>
      <c r="H915" s="240">
        <v>25.440000000000001</v>
      </c>
      <c r="I915" s="236"/>
      <c r="J915" s="236"/>
      <c r="K915" s="236"/>
      <c r="L915" s="241"/>
      <c r="M915" s="242"/>
      <c r="N915" s="243"/>
      <c r="O915" s="243"/>
      <c r="P915" s="243"/>
      <c r="Q915" s="243"/>
      <c r="R915" s="243"/>
      <c r="S915" s="243"/>
      <c r="T915" s="244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5" t="s">
        <v>285</v>
      </c>
      <c r="AU915" s="245" t="s">
        <v>83</v>
      </c>
      <c r="AV915" s="13" t="s">
        <v>83</v>
      </c>
      <c r="AW915" s="13" t="s">
        <v>30</v>
      </c>
      <c r="AX915" s="13" t="s">
        <v>74</v>
      </c>
      <c r="AY915" s="245" t="s">
        <v>278</v>
      </c>
    </row>
    <row r="916" s="13" customFormat="1">
      <c r="A916" s="13"/>
      <c r="B916" s="235"/>
      <c r="C916" s="236"/>
      <c r="D916" s="237" t="s">
        <v>285</v>
      </c>
      <c r="E916" s="238" t="s">
        <v>1</v>
      </c>
      <c r="F916" s="239" t="s">
        <v>852</v>
      </c>
      <c r="G916" s="236"/>
      <c r="H916" s="240">
        <v>27.600000000000001</v>
      </c>
      <c r="I916" s="236"/>
      <c r="J916" s="236"/>
      <c r="K916" s="236"/>
      <c r="L916" s="241"/>
      <c r="M916" s="242"/>
      <c r="N916" s="243"/>
      <c r="O916" s="243"/>
      <c r="P916" s="243"/>
      <c r="Q916" s="243"/>
      <c r="R916" s="243"/>
      <c r="S916" s="243"/>
      <c r="T916" s="244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5" t="s">
        <v>285</v>
      </c>
      <c r="AU916" s="245" t="s">
        <v>83</v>
      </c>
      <c r="AV916" s="13" t="s">
        <v>83</v>
      </c>
      <c r="AW916" s="13" t="s">
        <v>30</v>
      </c>
      <c r="AX916" s="13" t="s">
        <v>74</v>
      </c>
      <c r="AY916" s="245" t="s">
        <v>278</v>
      </c>
    </row>
    <row r="917" s="13" customFormat="1">
      <c r="A917" s="13"/>
      <c r="B917" s="235"/>
      <c r="C917" s="236"/>
      <c r="D917" s="237" t="s">
        <v>285</v>
      </c>
      <c r="E917" s="238" t="s">
        <v>1</v>
      </c>
      <c r="F917" s="239" t="s">
        <v>853</v>
      </c>
      <c r="G917" s="236"/>
      <c r="H917" s="240">
        <v>26.629999999999999</v>
      </c>
      <c r="I917" s="236"/>
      <c r="J917" s="236"/>
      <c r="K917" s="236"/>
      <c r="L917" s="241"/>
      <c r="M917" s="242"/>
      <c r="N917" s="243"/>
      <c r="O917" s="243"/>
      <c r="P917" s="243"/>
      <c r="Q917" s="243"/>
      <c r="R917" s="243"/>
      <c r="S917" s="243"/>
      <c r="T917" s="244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5" t="s">
        <v>285</v>
      </c>
      <c r="AU917" s="245" t="s">
        <v>83</v>
      </c>
      <c r="AV917" s="13" t="s">
        <v>83</v>
      </c>
      <c r="AW917" s="13" t="s">
        <v>30</v>
      </c>
      <c r="AX917" s="13" t="s">
        <v>74</v>
      </c>
      <c r="AY917" s="245" t="s">
        <v>278</v>
      </c>
    </row>
    <row r="918" s="13" customFormat="1">
      <c r="A918" s="13"/>
      <c r="B918" s="235"/>
      <c r="C918" s="236"/>
      <c r="D918" s="237" t="s">
        <v>285</v>
      </c>
      <c r="E918" s="238" t="s">
        <v>1</v>
      </c>
      <c r="F918" s="239" t="s">
        <v>854</v>
      </c>
      <c r="G918" s="236"/>
      <c r="H918" s="240">
        <v>16.059999999999999</v>
      </c>
      <c r="I918" s="236"/>
      <c r="J918" s="236"/>
      <c r="K918" s="236"/>
      <c r="L918" s="241"/>
      <c r="M918" s="242"/>
      <c r="N918" s="243"/>
      <c r="O918" s="243"/>
      <c r="P918" s="243"/>
      <c r="Q918" s="243"/>
      <c r="R918" s="243"/>
      <c r="S918" s="243"/>
      <c r="T918" s="244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5" t="s">
        <v>285</v>
      </c>
      <c r="AU918" s="245" t="s">
        <v>83</v>
      </c>
      <c r="AV918" s="13" t="s">
        <v>83</v>
      </c>
      <c r="AW918" s="13" t="s">
        <v>30</v>
      </c>
      <c r="AX918" s="13" t="s">
        <v>74</v>
      </c>
      <c r="AY918" s="245" t="s">
        <v>278</v>
      </c>
    </row>
    <row r="919" s="13" customFormat="1">
      <c r="A919" s="13"/>
      <c r="B919" s="235"/>
      <c r="C919" s="236"/>
      <c r="D919" s="237" t="s">
        <v>285</v>
      </c>
      <c r="E919" s="238" t="s">
        <v>1</v>
      </c>
      <c r="F919" s="239" t="s">
        <v>855</v>
      </c>
      <c r="G919" s="236"/>
      <c r="H919" s="240">
        <v>7.96</v>
      </c>
      <c r="I919" s="236"/>
      <c r="J919" s="236"/>
      <c r="K919" s="236"/>
      <c r="L919" s="241"/>
      <c r="M919" s="242"/>
      <c r="N919" s="243"/>
      <c r="O919" s="243"/>
      <c r="P919" s="243"/>
      <c r="Q919" s="243"/>
      <c r="R919" s="243"/>
      <c r="S919" s="243"/>
      <c r="T919" s="244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5" t="s">
        <v>285</v>
      </c>
      <c r="AU919" s="245" t="s">
        <v>83</v>
      </c>
      <c r="AV919" s="13" t="s">
        <v>83</v>
      </c>
      <c r="AW919" s="13" t="s">
        <v>30</v>
      </c>
      <c r="AX919" s="13" t="s">
        <v>74</v>
      </c>
      <c r="AY919" s="245" t="s">
        <v>278</v>
      </c>
    </row>
    <row r="920" s="13" customFormat="1">
      <c r="A920" s="13"/>
      <c r="B920" s="235"/>
      <c r="C920" s="236"/>
      <c r="D920" s="237" t="s">
        <v>285</v>
      </c>
      <c r="E920" s="238" t="s">
        <v>1</v>
      </c>
      <c r="F920" s="239" t="s">
        <v>856</v>
      </c>
      <c r="G920" s="236"/>
      <c r="H920" s="240">
        <v>46.149999999999999</v>
      </c>
      <c r="I920" s="236"/>
      <c r="J920" s="236"/>
      <c r="K920" s="236"/>
      <c r="L920" s="241"/>
      <c r="M920" s="242"/>
      <c r="N920" s="243"/>
      <c r="O920" s="243"/>
      <c r="P920" s="243"/>
      <c r="Q920" s="243"/>
      <c r="R920" s="243"/>
      <c r="S920" s="243"/>
      <c r="T920" s="244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5" t="s">
        <v>285</v>
      </c>
      <c r="AU920" s="245" t="s">
        <v>83</v>
      </c>
      <c r="AV920" s="13" t="s">
        <v>83</v>
      </c>
      <c r="AW920" s="13" t="s">
        <v>30</v>
      </c>
      <c r="AX920" s="13" t="s">
        <v>74</v>
      </c>
      <c r="AY920" s="245" t="s">
        <v>278</v>
      </c>
    </row>
    <row r="921" s="13" customFormat="1">
      <c r="A921" s="13"/>
      <c r="B921" s="235"/>
      <c r="C921" s="236"/>
      <c r="D921" s="237" t="s">
        <v>285</v>
      </c>
      <c r="E921" s="238" t="s">
        <v>1</v>
      </c>
      <c r="F921" s="239" t="s">
        <v>857</v>
      </c>
      <c r="G921" s="236"/>
      <c r="H921" s="240">
        <v>30.140000000000001</v>
      </c>
      <c r="I921" s="236"/>
      <c r="J921" s="236"/>
      <c r="K921" s="236"/>
      <c r="L921" s="241"/>
      <c r="M921" s="242"/>
      <c r="N921" s="243"/>
      <c r="O921" s="243"/>
      <c r="P921" s="243"/>
      <c r="Q921" s="243"/>
      <c r="R921" s="243"/>
      <c r="S921" s="243"/>
      <c r="T921" s="244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5" t="s">
        <v>285</v>
      </c>
      <c r="AU921" s="245" t="s">
        <v>83</v>
      </c>
      <c r="AV921" s="13" t="s">
        <v>83</v>
      </c>
      <c r="AW921" s="13" t="s">
        <v>30</v>
      </c>
      <c r="AX921" s="13" t="s">
        <v>74</v>
      </c>
      <c r="AY921" s="245" t="s">
        <v>278</v>
      </c>
    </row>
    <row r="922" s="13" customFormat="1">
      <c r="A922" s="13"/>
      <c r="B922" s="235"/>
      <c r="C922" s="236"/>
      <c r="D922" s="237" t="s">
        <v>285</v>
      </c>
      <c r="E922" s="238" t="s">
        <v>1</v>
      </c>
      <c r="F922" s="239" t="s">
        <v>858</v>
      </c>
      <c r="G922" s="236"/>
      <c r="H922" s="240">
        <v>13.039999999999999</v>
      </c>
      <c r="I922" s="236"/>
      <c r="J922" s="236"/>
      <c r="K922" s="236"/>
      <c r="L922" s="241"/>
      <c r="M922" s="242"/>
      <c r="N922" s="243"/>
      <c r="O922" s="243"/>
      <c r="P922" s="243"/>
      <c r="Q922" s="243"/>
      <c r="R922" s="243"/>
      <c r="S922" s="243"/>
      <c r="T922" s="244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5" t="s">
        <v>285</v>
      </c>
      <c r="AU922" s="245" t="s">
        <v>83</v>
      </c>
      <c r="AV922" s="13" t="s">
        <v>83</v>
      </c>
      <c r="AW922" s="13" t="s">
        <v>30</v>
      </c>
      <c r="AX922" s="13" t="s">
        <v>74</v>
      </c>
      <c r="AY922" s="245" t="s">
        <v>278</v>
      </c>
    </row>
    <row r="923" s="13" customFormat="1">
      <c r="A923" s="13"/>
      <c r="B923" s="235"/>
      <c r="C923" s="236"/>
      <c r="D923" s="237" t="s">
        <v>285</v>
      </c>
      <c r="E923" s="238" t="s">
        <v>1</v>
      </c>
      <c r="F923" s="239" t="s">
        <v>859</v>
      </c>
      <c r="G923" s="236"/>
      <c r="H923" s="240">
        <v>9.2400000000000002</v>
      </c>
      <c r="I923" s="236"/>
      <c r="J923" s="236"/>
      <c r="K923" s="236"/>
      <c r="L923" s="241"/>
      <c r="M923" s="242"/>
      <c r="N923" s="243"/>
      <c r="O923" s="243"/>
      <c r="P923" s="243"/>
      <c r="Q923" s="243"/>
      <c r="R923" s="243"/>
      <c r="S923" s="243"/>
      <c r="T923" s="244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5" t="s">
        <v>285</v>
      </c>
      <c r="AU923" s="245" t="s">
        <v>83</v>
      </c>
      <c r="AV923" s="13" t="s">
        <v>83</v>
      </c>
      <c r="AW923" s="13" t="s">
        <v>30</v>
      </c>
      <c r="AX923" s="13" t="s">
        <v>74</v>
      </c>
      <c r="AY923" s="245" t="s">
        <v>278</v>
      </c>
    </row>
    <row r="924" s="13" customFormat="1">
      <c r="A924" s="13"/>
      <c r="B924" s="235"/>
      <c r="C924" s="236"/>
      <c r="D924" s="237" t="s">
        <v>285</v>
      </c>
      <c r="E924" s="238" t="s">
        <v>1</v>
      </c>
      <c r="F924" s="239" t="s">
        <v>860</v>
      </c>
      <c r="G924" s="236"/>
      <c r="H924" s="240">
        <v>5.8799999999999999</v>
      </c>
      <c r="I924" s="236"/>
      <c r="J924" s="236"/>
      <c r="K924" s="236"/>
      <c r="L924" s="241"/>
      <c r="M924" s="242"/>
      <c r="N924" s="243"/>
      <c r="O924" s="243"/>
      <c r="P924" s="243"/>
      <c r="Q924" s="243"/>
      <c r="R924" s="243"/>
      <c r="S924" s="243"/>
      <c r="T924" s="244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5" t="s">
        <v>285</v>
      </c>
      <c r="AU924" s="245" t="s">
        <v>83</v>
      </c>
      <c r="AV924" s="13" t="s">
        <v>83</v>
      </c>
      <c r="AW924" s="13" t="s">
        <v>30</v>
      </c>
      <c r="AX924" s="13" t="s">
        <v>74</v>
      </c>
      <c r="AY924" s="245" t="s">
        <v>278</v>
      </c>
    </row>
    <row r="925" s="13" customFormat="1">
      <c r="A925" s="13"/>
      <c r="B925" s="235"/>
      <c r="C925" s="236"/>
      <c r="D925" s="237" t="s">
        <v>285</v>
      </c>
      <c r="E925" s="238" t="s">
        <v>1</v>
      </c>
      <c r="F925" s="239" t="s">
        <v>861</v>
      </c>
      <c r="G925" s="236"/>
      <c r="H925" s="240">
        <v>14.65</v>
      </c>
      <c r="I925" s="236"/>
      <c r="J925" s="236"/>
      <c r="K925" s="236"/>
      <c r="L925" s="241"/>
      <c r="M925" s="242"/>
      <c r="N925" s="243"/>
      <c r="O925" s="243"/>
      <c r="P925" s="243"/>
      <c r="Q925" s="243"/>
      <c r="R925" s="243"/>
      <c r="S925" s="243"/>
      <c r="T925" s="244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5" t="s">
        <v>285</v>
      </c>
      <c r="AU925" s="245" t="s">
        <v>83</v>
      </c>
      <c r="AV925" s="13" t="s">
        <v>83</v>
      </c>
      <c r="AW925" s="13" t="s">
        <v>30</v>
      </c>
      <c r="AX925" s="13" t="s">
        <v>74</v>
      </c>
      <c r="AY925" s="245" t="s">
        <v>278</v>
      </c>
    </row>
    <row r="926" s="15" customFormat="1">
      <c r="A926" s="15"/>
      <c r="B926" s="256"/>
      <c r="C926" s="257"/>
      <c r="D926" s="237" t="s">
        <v>285</v>
      </c>
      <c r="E926" s="258" t="s">
        <v>1</v>
      </c>
      <c r="F926" s="259" t="s">
        <v>462</v>
      </c>
      <c r="G926" s="257"/>
      <c r="H926" s="260">
        <v>549.39999999999998</v>
      </c>
      <c r="I926" s="257"/>
      <c r="J926" s="257"/>
      <c r="K926" s="257"/>
      <c r="L926" s="261"/>
      <c r="M926" s="262"/>
      <c r="N926" s="263"/>
      <c r="O926" s="263"/>
      <c r="P926" s="263"/>
      <c r="Q926" s="263"/>
      <c r="R926" s="263"/>
      <c r="S926" s="263"/>
      <c r="T926" s="264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65" t="s">
        <v>285</v>
      </c>
      <c r="AU926" s="265" t="s">
        <v>83</v>
      </c>
      <c r="AV926" s="15" t="s">
        <v>91</v>
      </c>
      <c r="AW926" s="15" t="s">
        <v>30</v>
      </c>
      <c r="AX926" s="15" t="s">
        <v>74</v>
      </c>
      <c r="AY926" s="265" t="s">
        <v>278</v>
      </c>
    </row>
    <row r="927" s="13" customFormat="1">
      <c r="A927" s="13"/>
      <c r="B927" s="235"/>
      <c r="C927" s="236"/>
      <c r="D927" s="237" t="s">
        <v>285</v>
      </c>
      <c r="E927" s="238" t="s">
        <v>1</v>
      </c>
      <c r="F927" s="239" t="s">
        <v>862</v>
      </c>
      <c r="G927" s="236"/>
      <c r="H927" s="240">
        <v>19.800000000000001</v>
      </c>
      <c r="I927" s="236"/>
      <c r="J927" s="236"/>
      <c r="K927" s="236"/>
      <c r="L927" s="241"/>
      <c r="M927" s="242"/>
      <c r="N927" s="243"/>
      <c r="O927" s="243"/>
      <c r="P927" s="243"/>
      <c r="Q927" s="243"/>
      <c r="R927" s="243"/>
      <c r="S927" s="243"/>
      <c r="T927" s="244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5" t="s">
        <v>285</v>
      </c>
      <c r="AU927" s="245" t="s">
        <v>83</v>
      </c>
      <c r="AV927" s="13" t="s">
        <v>83</v>
      </c>
      <c r="AW927" s="13" t="s">
        <v>30</v>
      </c>
      <c r="AX927" s="13" t="s">
        <v>74</v>
      </c>
      <c r="AY927" s="245" t="s">
        <v>278</v>
      </c>
    </row>
    <row r="928" s="13" customFormat="1">
      <c r="A928" s="13"/>
      <c r="B928" s="235"/>
      <c r="C928" s="236"/>
      <c r="D928" s="237" t="s">
        <v>285</v>
      </c>
      <c r="E928" s="238" t="s">
        <v>1</v>
      </c>
      <c r="F928" s="239" t="s">
        <v>863</v>
      </c>
      <c r="G928" s="236"/>
      <c r="H928" s="240">
        <v>8.3300000000000001</v>
      </c>
      <c r="I928" s="236"/>
      <c r="J928" s="236"/>
      <c r="K928" s="236"/>
      <c r="L928" s="241"/>
      <c r="M928" s="242"/>
      <c r="N928" s="243"/>
      <c r="O928" s="243"/>
      <c r="P928" s="243"/>
      <c r="Q928" s="243"/>
      <c r="R928" s="243"/>
      <c r="S928" s="243"/>
      <c r="T928" s="244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5" t="s">
        <v>285</v>
      </c>
      <c r="AU928" s="245" t="s">
        <v>83</v>
      </c>
      <c r="AV928" s="13" t="s">
        <v>83</v>
      </c>
      <c r="AW928" s="13" t="s">
        <v>30</v>
      </c>
      <c r="AX928" s="13" t="s">
        <v>74</v>
      </c>
      <c r="AY928" s="245" t="s">
        <v>278</v>
      </c>
    </row>
    <row r="929" s="13" customFormat="1">
      <c r="A929" s="13"/>
      <c r="B929" s="235"/>
      <c r="C929" s="236"/>
      <c r="D929" s="237" t="s">
        <v>285</v>
      </c>
      <c r="E929" s="238" t="s">
        <v>1</v>
      </c>
      <c r="F929" s="239" t="s">
        <v>864</v>
      </c>
      <c r="G929" s="236"/>
      <c r="H929" s="240">
        <v>17.68</v>
      </c>
      <c r="I929" s="236"/>
      <c r="J929" s="236"/>
      <c r="K929" s="236"/>
      <c r="L929" s="241"/>
      <c r="M929" s="242"/>
      <c r="N929" s="243"/>
      <c r="O929" s="243"/>
      <c r="P929" s="243"/>
      <c r="Q929" s="243"/>
      <c r="R929" s="243"/>
      <c r="S929" s="243"/>
      <c r="T929" s="244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5" t="s">
        <v>285</v>
      </c>
      <c r="AU929" s="245" t="s">
        <v>83</v>
      </c>
      <c r="AV929" s="13" t="s">
        <v>83</v>
      </c>
      <c r="AW929" s="13" t="s">
        <v>30</v>
      </c>
      <c r="AX929" s="13" t="s">
        <v>74</v>
      </c>
      <c r="AY929" s="245" t="s">
        <v>278</v>
      </c>
    </row>
    <row r="930" s="13" customFormat="1">
      <c r="A930" s="13"/>
      <c r="B930" s="235"/>
      <c r="C930" s="236"/>
      <c r="D930" s="237" t="s">
        <v>285</v>
      </c>
      <c r="E930" s="238" t="s">
        <v>1</v>
      </c>
      <c r="F930" s="239" t="s">
        <v>865</v>
      </c>
      <c r="G930" s="236"/>
      <c r="H930" s="240">
        <v>24.890000000000001</v>
      </c>
      <c r="I930" s="236"/>
      <c r="J930" s="236"/>
      <c r="K930" s="236"/>
      <c r="L930" s="241"/>
      <c r="M930" s="242"/>
      <c r="N930" s="243"/>
      <c r="O930" s="243"/>
      <c r="P930" s="243"/>
      <c r="Q930" s="243"/>
      <c r="R930" s="243"/>
      <c r="S930" s="243"/>
      <c r="T930" s="244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5" t="s">
        <v>285</v>
      </c>
      <c r="AU930" s="245" t="s">
        <v>83</v>
      </c>
      <c r="AV930" s="13" t="s">
        <v>83</v>
      </c>
      <c r="AW930" s="13" t="s">
        <v>30</v>
      </c>
      <c r="AX930" s="13" t="s">
        <v>74</v>
      </c>
      <c r="AY930" s="245" t="s">
        <v>278</v>
      </c>
    </row>
    <row r="931" s="13" customFormat="1">
      <c r="A931" s="13"/>
      <c r="B931" s="235"/>
      <c r="C931" s="236"/>
      <c r="D931" s="237" t="s">
        <v>285</v>
      </c>
      <c r="E931" s="238" t="s">
        <v>1</v>
      </c>
      <c r="F931" s="239" t="s">
        <v>866</v>
      </c>
      <c r="G931" s="236"/>
      <c r="H931" s="240">
        <v>25.27</v>
      </c>
      <c r="I931" s="236"/>
      <c r="J931" s="236"/>
      <c r="K931" s="236"/>
      <c r="L931" s="241"/>
      <c r="M931" s="242"/>
      <c r="N931" s="243"/>
      <c r="O931" s="243"/>
      <c r="P931" s="243"/>
      <c r="Q931" s="243"/>
      <c r="R931" s="243"/>
      <c r="S931" s="243"/>
      <c r="T931" s="244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5" t="s">
        <v>285</v>
      </c>
      <c r="AU931" s="245" t="s">
        <v>83</v>
      </c>
      <c r="AV931" s="13" t="s">
        <v>83</v>
      </c>
      <c r="AW931" s="13" t="s">
        <v>30</v>
      </c>
      <c r="AX931" s="13" t="s">
        <v>74</v>
      </c>
      <c r="AY931" s="245" t="s">
        <v>278</v>
      </c>
    </row>
    <row r="932" s="13" customFormat="1">
      <c r="A932" s="13"/>
      <c r="B932" s="235"/>
      <c r="C932" s="236"/>
      <c r="D932" s="237" t="s">
        <v>285</v>
      </c>
      <c r="E932" s="238" t="s">
        <v>1</v>
      </c>
      <c r="F932" s="239" t="s">
        <v>867</v>
      </c>
      <c r="G932" s="236"/>
      <c r="H932" s="240">
        <v>4.2999999999999998</v>
      </c>
      <c r="I932" s="236"/>
      <c r="J932" s="236"/>
      <c r="K932" s="236"/>
      <c r="L932" s="241"/>
      <c r="M932" s="242"/>
      <c r="N932" s="243"/>
      <c r="O932" s="243"/>
      <c r="P932" s="243"/>
      <c r="Q932" s="243"/>
      <c r="R932" s="243"/>
      <c r="S932" s="243"/>
      <c r="T932" s="244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5" t="s">
        <v>285</v>
      </c>
      <c r="AU932" s="245" t="s">
        <v>83</v>
      </c>
      <c r="AV932" s="13" t="s">
        <v>83</v>
      </c>
      <c r="AW932" s="13" t="s">
        <v>30</v>
      </c>
      <c r="AX932" s="13" t="s">
        <v>74</v>
      </c>
      <c r="AY932" s="245" t="s">
        <v>278</v>
      </c>
    </row>
    <row r="933" s="13" customFormat="1">
      <c r="A933" s="13"/>
      <c r="B933" s="235"/>
      <c r="C933" s="236"/>
      <c r="D933" s="237" t="s">
        <v>285</v>
      </c>
      <c r="E933" s="238" t="s">
        <v>1</v>
      </c>
      <c r="F933" s="239" t="s">
        <v>868</v>
      </c>
      <c r="G933" s="236"/>
      <c r="H933" s="240">
        <v>3.7000000000000002</v>
      </c>
      <c r="I933" s="236"/>
      <c r="J933" s="236"/>
      <c r="K933" s="236"/>
      <c r="L933" s="241"/>
      <c r="M933" s="242"/>
      <c r="N933" s="243"/>
      <c r="O933" s="243"/>
      <c r="P933" s="243"/>
      <c r="Q933" s="243"/>
      <c r="R933" s="243"/>
      <c r="S933" s="243"/>
      <c r="T933" s="244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5" t="s">
        <v>285</v>
      </c>
      <c r="AU933" s="245" t="s">
        <v>83</v>
      </c>
      <c r="AV933" s="13" t="s">
        <v>83</v>
      </c>
      <c r="AW933" s="13" t="s">
        <v>30</v>
      </c>
      <c r="AX933" s="13" t="s">
        <v>74</v>
      </c>
      <c r="AY933" s="245" t="s">
        <v>278</v>
      </c>
    </row>
    <row r="934" s="13" customFormat="1">
      <c r="A934" s="13"/>
      <c r="B934" s="235"/>
      <c r="C934" s="236"/>
      <c r="D934" s="237" t="s">
        <v>285</v>
      </c>
      <c r="E934" s="238" t="s">
        <v>1</v>
      </c>
      <c r="F934" s="239" t="s">
        <v>869</v>
      </c>
      <c r="G934" s="236"/>
      <c r="H934" s="240">
        <v>3.3999999999999999</v>
      </c>
      <c r="I934" s="236"/>
      <c r="J934" s="236"/>
      <c r="K934" s="236"/>
      <c r="L934" s="241"/>
      <c r="M934" s="242"/>
      <c r="N934" s="243"/>
      <c r="O934" s="243"/>
      <c r="P934" s="243"/>
      <c r="Q934" s="243"/>
      <c r="R934" s="243"/>
      <c r="S934" s="243"/>
      <c r="T934" s="244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5" t="s">
        <v>285</v>
      </c>
      <c r="AU934" s="245" t="s">
        <v>83</v>
      </c>
      <c r="AV934" s="13" t="s">
        <v>83</v>
      </c>
      <c r="AW934" s="13" t="s">
        <v>30</v>
      </c>
      <c r="AX934" s="13" t="s">
        <v>74</v>
      </c>
      <c r="AY934" s="245" t="s">
        <v>278</v>
      </c>
    </row>
    <row r="935" s="13" customFormat="1">
      <c r="A935" s="13"/>
      <c r="B935" s="235"/>
      <c r="C935" s="236"/>
      <c r="D935" s="237" t="s">
        <v>285</v>
      </c>
      <c r="E935" s="238" t="s">
        <v>1</v>
      </c>
      <c r="F935" s="239" t="s">
        <v>870</v>
      </c>
      <c r="G935" s="236"/>
      <c r="H935" s="240">
        <v>7.8799999999999999</v>
      </c>
      <c r="I935" s="236"/>
      <c r="J935" s="236"/>
      <c r="K935" s="236"/>
      <c r="L935" s="241"/>
      <c r="M935" s="242"/>
      <c r="N935" s="243"/>
      <c r="O935" s="243"/>
      <c r="P935" s="243"/>
      <c r="Q935" s="243"/>
      <c r="R935" s="243"/>
      <c r="S935" s="243"/>
      <c r="T935" s="244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5" t="s">
        <v>285</v>
      </c>
      <c r="AU935" s="245" t="s">
        <v>83</v>
      </c>
      <c r="AV935" s="13" t="s">
        <v>83</v>
      </c>
      <c r="AW935" s="13" t="s">
        <v>30</v>
      </c>
      <c r="AX935" s="13" t="s">
        <v>74</v>
      </c>
      <c r="AY935" s="245" t="s">
        <v>278</v>
      </c>
    </row>
    <row r="936" s="13" customFormat="1">
      <c r="A936" s="13"/>
      <c r="B936" s="235"/>
      <c r="C936" s="236"/>
      <c r="D936" s="237" t="s">
        <v>285</v>
      </c>
      <c r="E936" s="238" t="s">
        <v>1</v>
      </c>
      <c r="F936" s="239" t="s">
        <v>871</v>
      </c>
      <c r="G936" s="236"/>
      <c r="H936" s="240">
        <v>15.310000000000001</v>
      </c>
      <c r="I936" s="236"/>
      <c r="J936" s="236"/>
      <c r="K936" s="236"/>
      <c r="L936" s="241"/>
      <c r="M936" s="242"/>
      <c r="N936" s="243"/>
      <c r="O936" s="243"/>
      <c r="P936" s="243"/>
      <c r="Q936" s="243"/>
      <c r="R936" s="243"/>
      <c r="S936" s="243"/>
      <c r="T936" s="244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5" t="s">
        <v>285</v>
      </c>
      <c r="AU936" s="245" t="s">
        <v>83</v>
      </c>
      <c r="AV936" s="13" t="s">
        <v>83</v>
      </c>
      <c r="AW936" s="13" t="s">
        <v>30</v>
      </c>
      <c r="AX936" s="13" t="s">
        <v>74</v>
      </c>
      <c r="AY936" s="245" t="s">
        <v>278</v>
      </c>
    </row>
    <row r="937" s="13" customFormat="1">
      <c r="A937" s="13"/>
      <c r="B937" s="235"/>
      <c r="C937" s="236"/>
      <c r="D937" s="237" t="s">
        <v>285</v>
      </c>
      <c r="E937" s="238" t="s">
        <v>1</v>
      </c>
      <c r="F937" s="239" t="s">
        <v>872</v>
      </c>
      <c r="G937" s="236"/>
      <c r="H937" s="240">
        <v>33.310000000000002</v>
      </c>
      <c r="I937" s="236"/>
      <c r="J937" s="236"/>
      <c r="K937" s="236"/>
      <c r="L937" s="241"/>
      <c r="M937" s="242"/>
      <c r="N937" s="243"/>
      <c r="O937" s="243"/>
      <c r="P937" s="243"/>
      <c r="Q937" s="243"/>
      <c r="R937" s="243"/>
      <c r="S937" s="243"/>
      <c r="T937" s="244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5" t="s">
        <v>285</v>
      </c>
      <c r="AU937" s="245" t="s">
        <v>83</v>
      </c>
      <c r="AV937" s="13" t="s">
        <v>83</v>
      </c>
      <c r="AW937" s="13" t="s">
        <v>30</v>
      </c>
      <c r="AX937" s="13" t="s">
        <v>74</v>
      </c>
      <c r="AY937" s="245" t="s">
        <v>278</v>
      </c>
    </row>
    <row r="938" s="13" customFormat="1">
      <c r="A938" s="13"/>
      <c r="B938" s="235"/>
      <c r="C938" s="236"/>
      <c r="D938" s="237" t="s">
        <v>285</v>
      </c>
      <c r="E938" s="238" t="s">
        <v>1</v>
      </c>
      <c r="F938" s="239" t="s">
        <v>873</v>
      </c>
      <c r="G938" s="236"/>
      <c r="H938" s="240">
        <v>14.289999999999999</v>
      </c>
      <c r="I938" s="236"/>
      <c r="J938" s="236"/>
      <c r="K938" s="236"/>
      <c r="L938" s="241"/>
      <c r="M938" s="242"/>
      <c r="N938" s="243"/>
      <c r="O938" s="243"/>
      <c r="P938" s="243"/>
      <c r="Q938" s="243"/>
      <c r="R938" s="243"/>
      <c r="S938" s="243"/>
      <c r="T938" s="244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5" t="s">
        <v>285</v>
      </c>
      <c r="AU938" s="245" t="s">
        <v>83</v>
      </c>
      <c r="AV938" s="13" t="s">
        <v>83</v>
      </c>
      <c r="AW938" s="13" t="s">
        <v>30</v>
      </c>
      <c r="AX938" s="13" t="s">
        <v>74</v>
      </c>
      <c r="AY938" s="245" t="s">
        <v>278</v>
      </c>
    </row>
    <row r="939" s="13" customFormat="1">
      <c r="A939" s="13"/>
      <c r="B939" s="235"/>
      <c r="C939" s="236"/>
      <c r="D939" s="237" t="s">
        <v>285</v>
      </c>
      <c r="E939" s="238" t="s">
        <v>1</v>
      </c>
      <c r="F939" s="239" t="s">
        <v>874</v>
      </c>
      <c r="G939" s="236"/>
      <c r="H939" s="240">
        <v>5.8899999999999997</v>
      </c>
      <c r="I939" s="236"/>
      <c r="J939" s="236"/>
      <c r="K939" s="236"/>
      <c r="L939" s="241"/>
      <c r="M939" s="242"/>
      <c r="N939" s="243"/>
      <c r="O939" s="243"/>
      <c r="P939" s="243"/>
      <c r="Q939" s="243"/>
      <c r="R939" s="243"/>
      <c r="S939" s="243"/>
      <c r="T939" s="244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5" t="s">
        <v>285</v>
      </c>
      <c r="AU939" s="245" t="s">
        <v>83</v>
      </c>
      <c r="AV939" s="13" t="s">
        <v>83</v>
      </c>
      <c r="AW939" s="13" t="s">
        <v>30</v>
      </c>
      <c r="AX939" s="13" t="s">
        <v>74</v>
      </c>
      <c r="AY939" s="245" t="s">
        <v>278</v>
      </c>
    </row>
    <row r="940" s="13" customFormat="1">
      <c r="A940" s="13"/>
      <c r="B940" s="235"/>
      <c r="C940" s="236"/>
      <c r="D940" s="237" t="s">
        <v>285</v>
      </c>
      <c r="E940" s="238" t="s">
        <v>1</v>
      </c>
      <c r="F940" s="239" t="s">
        <v>875</v>
      </c>
      <c r="G940" s="236"/>
      <c r="H940" s="240">
        <v>4.0899999999999999</v>
      </c>
      <c r="I940" s="236"/>
      <c r="J940" s="236"/>
      <c r="K940" s="236"/>
      <c r="L940" s="241"/>
      <c r="M940" s="242"/>
      <c r="N940" s="243"/>
      <c r="O940" s="243"/>
      <c r="P940" s="243"/>
      <c r="Q940" s="243"/>
      <c r="R940" s="243"/>
      <c r="S940" s="243"/>
      <c r="T940" s="244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5" t="s">
        <v>285</v>
      </c>
      <c r="AU940" s="245" t="s">
        <v>83</v>
      </c>
      <c r="AV940" s="13" t="s">
        <v>83</v>
      </c>
      <c r="AW940" s="13" t="s">
        <v>30</v>
      </c>
      <c r="AX940" s="13" t="s">
        <v>74</v>
      </c>
      <c r="AY940" s="245" t="s">
        <v>278</v>
      </c>
    </row>
    <row r="941" s="13" customFormat="1">
      <c r="A941" s="13"/>
      <c r="B941" s="235"/>
      <c r="C941" s="236"/>
      <c r="D941" s="237" t="s">
        <v>285</v>
      </c>
      <c r="E941" s="238" t="s">
        <v>1</v>
      </c>
      <c r="F941" s="239" t="s">
        <v>876</v>
      </c>
      <c r="G941" s="236"/>
      <c r="H941" s="240">
        <v>11.300000000000001</v>
      </c>
      <c r="I941" s="236"/>
      <c r="J941" s="236"/>
      <c r="K941" s="236"/>
      <c r="L941" s="241"/>
      <c r="M941" s="242"/>
      <c r="N941" s="243"/>
      <c r="O941" s="243"/>
      <c r="P941" s="243"/>
      <c r="Q941" s="243"/>
      <c r="R941" s="243"/>
      <c r="S941" s="243"/>
      <c r="T941" s="244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5" t="s">
        <v>285</v>
      </c>
      <c r="AU941" s="245" t="s">
        <v>83</v>
      </c>
      <c r="AV941" s="13" t="s">
        <v>83</v>
      </c>
      <c r="AW941" s="13" t="s">
        <v>30</v>
      </c>
      <c r="AX941" s="13" t="s">
        <v>74</v>
      </c>
      <c r="AY941" s="245" t="s">
        <v>278</v>
      </c>
    </row>
    <row r="942" s="13" customFormat="1">
      <c r="A942" s="13"/>
      <c r="B942" s="235"/>
      <c r="C942" s="236"/>
      <c r="D942" s="237" t="s">
        <v>285</v>
      </c>
      <c r="E942" s="238" t="s">
        <v>1</v>
      </c>
      <c r="F942" s="239" t="s">
        <v>877</v>
      </c>
      <c r="G942" s="236"/>
      <c r="H942" s="240">
        <v>4.2999999999999998</v>
      </c>
      <c r="I942" s="236"/>
      <c r="J942" s="236"/>
      <c r="K942" s="236"/>
      <c r="L942" s="241"/>
      <c r="M942" s="242"/>
      <c r="N942" s="243"/>
      <c r="O942" s="243"/>
      <c r="P942" s="243"/>
      <c r="Q942" s="243"/>
      <c r="R942" s="243"/>
      <c r="S942" s="243"/>
      <c r="T942" s="244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5" t="s">
        <v>285</v>
      </c>
      <c r="AU942" s="245" t="s">
        <v>83</v>
      </c>
      <c r="AV942" s="13" t="s">
        <v>83</v>
      </c>
      <c r="AW942" s="13" t="s">
        <v>30</v>
      </c>
      <c r="AX942" s="13" t="s">
        <v>74</v>
      </c>
      <c r="AY942" s="245" t="s">
        <v>278</v>
      </c>
    </row>
    <row r="943" s="13" customFormat="1">
      <c r="A943" s="13"/>
      <c r="B943" s="235"/>
      <c r="C943" s="236"/>
      <c r="D943" s="237" t="s">
        <v>285</v>
      </c>
      <c r="E943" s="238" t="s">
        <v>1</v>
      </c>
      <c r="F943" s="239" t="s">
        <v>878</v>
      </c>
      <c r="G943" s="236"/>
      <c r="H943" s="240">
        <v>25.27</v>
      </c>
      <c r="I943" s="236"/>
      <c r="J943" s="236"/>
      <c r="K943" s="236"/>
      <c r="L943" s="241"/>
      <c r="M943" s="242"/>
      <c r="N943" s="243"/>
      <c r="O943" s="243"/>
      <c r="P943" s="243"/>
      <c r="Q943" s="243"/>
      <c r="R943" s="243"/>
      <c r="S943" s="243"/>
      <c r="T943" s="244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5" t="s">
        <v>285</v>
      </c>
      <c r="AU943" s="245" t="s">
        <v>83</v>
      </c>
      <c r="AV943" s="13" t="s">
        <v>83</v>
      </c>
      <c r="AW943" s="13" t="s">
        <v>30</v>
      </c>
      <c r="AX943" s="13" t="s">
        <v>74</v>
      </c>
      <c r="AY943" s="245" t="s">
        <v>278</v>
      </c>
    </row>
    <row r="944" s="13" customFormat="1">
      <c r="A944" s="13"/>
      <c r="B944" s="235"/>
      <c r="C944" s="236"/>
      <c r="D944" s="237" t="s">
        <v>285</v>
      </c>
      <c r="E944" s="238" t="s">
        <v>1</v>
      </c>
      <c r="F944" s="239" t="s">
        <v>879</v>
      </c>
      <c r="G944" s="236"/>
      <c r="H944" s="240">
        <v>17.68</v>
      </c>
      <c r="I944" s="236"/>
      <c r="J944" s="236"/>
      <c r="K944" s="236"/>
      <c r="L944" s="241"/>
      <c r="M944" s="242"/>
      <c r="N944" s="243"/>
      <c r="O944" s="243"/>
      <c r="P944" s="243"/>
      <c r="Q944" s="243"/>
      <c r="R944" s="243"/>
      <c r="S944" s="243"/>
      <c r="T944" s="244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5" t="s">
        <v>285</v>
      </c>
      <c r="AU944" s="245" t="s">
        <v>83</v>
      </c>
      <c r="AV944" s="13" t="s">
        <v>83</v>
      </c>
      <c r="AW944" s="13" t="s">
        <v>30</v>
      </c>
      <c r="AX944" s="13" t="s">
        <v>74</v>
      </c>
      <c r="AY944" s="245" t="s">
        <v>278</v>
      </c>
    </row>
    <row r="945" s="13" customFormat="1">
      <c r="A945" s="13"/>
      <c r="B945" s="235"/>
      <c r="C945" s="236"/>
      <c r="D945" s="237" t="s">
        <v>285</v>
      </c>
      <c r="E945" s="238" t="s">
        <v>1</v>
      </c>
      <c r="F945" s="239" t="s">
        <v>880</v>
      </c>
      <c r="G945" s="236"/>
      <c r="H945" s="240">
        <v>9.0199999999999996</v>
      </c>
      <c r="I945" s="236"/>
      <c r="J945" s="236"/>
      <c r="K945" s="236"/>
      <c r="L945" s="241"/>
      <c r="M945" s="242"/>
      <c r="N945" s="243"/>
      <c r="O945" s="243"/>
      <c r="P945" s="243"/>
      <c r="Q945" s="243"/>
      <c r="R945" s="243"/>
      <c r="S945" s="243"/>
      <c r="T945" s="244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5" t="s">
        <v>285</v>
      </c>
      <c r="AU945" s="245" t="s">
        <v>83</v>
      </c>
      <c r="AV945" s="13" t="s">
        <v>83</v>
      </c>
      <c r="AW945" s="13" t="s">
        <v>30</v>
      </c>
      <c r="AX945" s="13" t="s">
        <v>74</v>
      </c>
      <c r="AY945" s="245" t="s">
        <v>278</v>
      </c>
    </row>
    <row r="946" s="13" customFormat="1">
      <c r="A946" s="13"/>
      <c r="B946" s="235"/>
      <c r="C946" s="236"/>
      <c r="D946" s="237" t="s">
        <v>285</v>
      </c>
      <c r="E946" s="238" t="s">
        <v>1</v>
      </c>
      <c r="F946" s="239" t="s">
        <v>881</v>
      </c>
      <c r="G946" s="236"/>
      <c r="H946" s="240">
        <v>17.870000000000001</v>
      </c>
      <c r="I946" s="236"/>
      <c r="J946" s="236"/>
      <c r="K946" s="236"/>
      <c r="L946" s="241"/>
      <c r="M946" s="242"/>
      <c r="N946" s="243"/>
      <c r="O946" s="243"/>
      <c r="P946" s="243"/>
      <c r="Q946" s="243"/>
      <c r="R946" s="243"/>
      <c r="S946" s="243"/>
      <c r="T946" s="244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5" t="s">
        <v>285</v>
      </c>
      <c r="AU946" s="245" t="s">
        <v>83</v>
      </c>
      <c r="AV946" s="13" t="s">
        <v>83</v>
      </c>
      <c r="AW946" s="13" t="s">
        <v>30</v>
      </c>
      <c r="AX946" s="13" t="s">
        <v>74</v>
      </c>
      <c r="AY946" s="245" t="s">
        <v>278</v>
      </c>
    </row>
    <row r="947" s="13" customFormat="1">
      <c r="A947" s="13"/>
      <c r="B947" s="235"/>
      <c r="C947" s="236"/>
      <c r="D947" s="237" t="s">
        <v>285</v>
      </c>
      <c r="E947" s="238" t="s">
        <v>1</v>
      </c>
      <c r="F947" s="239" t="s">
        <v>882</v>
      </c>
      <c r="G947" s="236"/>
      <c r="H947" s="240">
        <v>31.18</v>
      </c>
      <c r="I947" s="236"/>
      <c r="J947" s="236"/>
      <c r="K947" s="236"/>
      <c r="L947" s="241"/>
      <c r="M947" s="242"/>
      <c r="N947" s="243"/>
      <c r="O947" s="243"/>
      <c r="P947" s="243"/>
      <c r="Q947" s="243"/>
      <c r="R947" s="243"/>
      <c r="S947" s="243"/>
      <c r="T947" s="244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5" t="s">
        <v>285</v>
      </c>
      <c r="AU947" s="245" t="s">
        <v>83</v>
      </c>
      <c r="AV947" s="13" t="s">
        <v>83</v>
      </c>
      <c r="AW947" s="13" t="s">
        <v>30</v>
      </c>
      <c r="AX947" s="13" t="s">
        <v>74</v>
      </c>
      <c r="AY947" s="245" t="s">
        <v>278</v>
      </c>
    </row>
    <row r="948" s="13" customFormat="1">
      <c r="A948" s="13"/>
      <c r="B948" s="235"/>
      <c r="C948" s="236"/>
      <c r="D948" s="237" t="s">
        <v>285</v>
      </c>
      <c r="E948" s="238" t="s">
        <v>1</v>
      </c>
      <c r="F948" s="239" t="s">
        <v>883</v>
      </c>
      <c r="G948" s="236"/>
      <c r="H948" s="240">
        <v>25.219999999999999</v>
      </c>
      <c r="I948" s="236"/>
      <c r="J948" s="236"/>
      <c r="K948" s="236"/>
      <c r="L948" s="241"/>
      <c r="M948" s="242"/>
      <c r="N948" s="243"/>
      <c r="O948" s="243"/>
      <c r="P948" s="243"/>
      <c r="Q948" s="243"/>
      <c r="R948" s="243"/>
      <c r="S948" s="243"/>
      <c r="T948" s="244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5" t="s">
        <v>285</v>
      </c>
      <c r="AU948" s="245" t="s">
        <v>83</v>
      </c>
      <c r="AV948" s="13" t="s">
        <v>83</v>
      </c>
      <c r="AW948" s="13" t="s">
        <v>30</v>
      </c>
      <c r="AX948" s="13" t="s">
        <v>74</v>
      </c>
      <c r="AY948" s="245" t="s">
        <v>278</v>
      </c>
    </row>
    <row r="949" s="13" customFormat="1">
      <c r="A949" s="13"/>
      <c r="B949" s="235"/>
      <c r="C949" s="236"/>
      <c r="D949" s="237" t="s">
        <v>285</v>
      </c>
      <c r="E949" s="238" t="s">
        <v>1</v>
      </c>
      <c r="F949" s="239" t="s">
        <v>884</v>
      </c>
      <c r="G949" s="236"/>
      <c r="H949" s="240">
        <v>16.609999999999999</v>
      </c>
      <c r="I949" s="236"/>
      <c r="J949" s="236"/>
      <c r="K949" s="236"/>
      <c r="L949" s="241"/>
      <c r="M949" s="242"/>
      <c r="N949" s="243"/>
      <c r="O949" s="243"/>
      <c r="P949" s="243"/>
      <c r="Q949" s="243"/>
      <c r="R949" s="243"/>
      <c r="S949" s="243"/>
      <c r="T949" s="244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5" t="s">
        <v>285</v>
      </c>
      <c r="AU949" s="245" t="s">
        <v>83</v>
      </c>
      <c r="AV949" s="13" t="s">
        <v>83</v>
      </c>
      <c r="AW949" s="13" t="s">
        <v>30</v>
      </c>
      <c r="AX949" s="13" t="s">
        <v>74</v>
      </c>
      <c r="AY949" s="245" t="s">
        <v>278</v>
      </c>
    </row>
    <row r="950" s="13" customFormat="1">
      <c r="A950" s="13"/>
      <c r="B950" s="235"/>
      <c r="C950" s="236"/>
      <c r="D950" s="237" t="s">
        <v>285</v>
      </c>
      <c r="E950" s="238" t="s">
        <v>1</v>
      </c>
      <c r="F950" s="239" t="s">
        <v>885</v>
      </c>
      <c r="G950" s="236"/>
      <c r="H950" s="240">
        <v>23.32</v>
      </c>
      <c r="I950" s="236"/>
      <c r="J950" s="236"/>
      <c r="K950" s="236"/>
      <c r="L950" s="241"/>
      <c r="M950" s="242"/>
      <c r="N950" s="243"/>
      <c r="O950" s="243"/>
      <c r="P950" s="243"/>
      <c r="Q950" s="243"/>
      <c r="R950" s="243"/>
      <c r="S950" s="243"/>
      <c r="T950" s="244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5" t="s">
        <v>285</v>
      </c>
      <c r="AU950" s="245" t="s">
        <v>83</v>
      </c>
      <c r="AV950" s="13" t="s">
        <v>83</v>
      </c>
      <c r="AW950" s="13" t="s">
        <v>30</v>
      </c>
      <c r="AX950" s="13" t="s">
        <v>74</v>
      </c>
      <c r="AY950" s="245" t="s">
        <v>278</v>
      </c>
    </row>
    <row r="951" s="13" customFormat="1">
      <c r="A951" s="13"/>
      <c r="B951" s="235"/>
      <c r="C951" s="236"/>
      <c r="D951" s="237" t="s">
        <v>285</v>
      </c>
      <c r="E951" s="238" t="s">
        <v>1</v>
      </c>
      <c r="F951" s="239" t="s">
        <v>886</v>
      </c>
      <c r="G951" s="236"/>
      <c r="H951" s="240">
        <v>13.380000000000001</v>
      </c>
      <c r="I951" s="236"/>
      <c r="J951" s="236"/>
      <c r="K951" s="236"/>
      <c r="L951" s="241"/>
      <c r="M951" s="242"/>
      <c r="N951" s="243"/>
      <c r="O951" s="243"/>
      <c r="P951" s="243"/>
      <c r="Q951" s="243"/>
      <c r="R951" s="243"/>
      <c r="S951" s="243"/>
      <c r="T951" s="244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5" t="s">
        <v>285</v>
      </c>
      <c r="AU951" s="245" t="s">
        <v>83</v>
      </c>
      <c r="AV951" s="13" t="s">
        <v>83</v>
      </c>
      <c r="AW951" s="13" t="s">
        <v>30</v>
      </c>
      <c r="AX951" s="13" t="s">
        <v>74</v>
      </c>
      <c r="AY951" s="245" t="s">
        <v>278</v>
      </c>
    </row>
    <row r="952" s="13" customFormat="1">
      <c r="A952" s="13"/>
      <c r="B952" s="235"/>
      <c r="C952" s="236"/>
      <c r="D952" s="237" t="s">
        <v>285</v>
      </c>
      <c r="E952" s="238" t="s">
        <v>1</v>
      </c>
      <c r="F952" s="239" t="s">
        <v>887</v>
      </c>
      <c r="G952" s="236"/>
      <c r="H952" s="240">
        <v>15.4</v>
      </c>
      <c r="I952" s="236"/>
      <c r="J952" s="236"/>
      <c r="K952" s="236"/>
      <c r="L952" s="241"/>
      <c r="M952" s="242"/>
      <c r="N952" s="243"/>
      <c r="O952" s="243"/>
      <c r="P952" s="243"/>
      <c r="Q952" s="243"/>
      <c r="R952" s="243"/>
      <c r="S952" s="243"/>
      <c r="T952" s="24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5" t="s">
        <v>285</v>
      </c>
      <c r="AU952" s="245" t="s">
        <v>83</v>
      </c>
      <c r="AV952" s="13" t="s">
        <v>83</v>
      </c>
      <c r="AW952" s="13" t="s">
        <v>30</v>
      </c>
      <c r="AX952" s="13" t="s">
        <v>74</v>
      </c>
      <c r="AY952" s="245" t="s">
        <v>278</v>
      </c>
    </row>
    <row r="953" s="13" customFormat="1">
      <c r="A953" s="13"/>
      <c r="B953" s="235"/>
      <c r="C953" s="236"/>
      <c r="D953" s="237" t="s">
        <v>285</v>
      </c>
      <c r="E953" s="238" t="s">
        <v>1</v>
      </c>
      <c r="F953" s="239" t="s">
        <v>888</v>
      </c>
      <c r="G953" s="236"/>
      <c r="H953" s="240">
        <v>31.07</v>
      </c>
      <c r="I953" s="236"/>
      <c r="J953" s="236"/>
      <c r="K953" s="236"/>
      <c r="L953" s="241"/>
      <c r="M953" s="242"/>
      <c r="N953" s="243"/>
      <c r="O953" s="243"/>
      <c r="P953" s="243"/>
      <c r="Q953" s="243"/>
      <c r="R953" s="243"/>
      <c r="S953" s="243"/>
      <c r="T953" s="244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5" t="s">
        <v>285</v>
      </c>
      <c r="AU953" s="245" t="s">
        <v>83</v>
      </c>
      <c r="AV953" s="13" t="s">
        <v>83</v>
      </c>
      <c r="AW953" s="13" t="s">
        <v>30</v>
      </c>
      <c r="AX953" s="13" t="s">
        <v>74</v>
      </c>
      <c r="AY953" s="245" t="s">
        <v>278</v>
      </c>
    </row>
    <row r="954" s="13" customFormat="1">
      <c r="A954" s="13"/>
      <c r="B954" s="235"/>
      <c r="C954" s="236"/>
      <c r="D954" s="237" t="s">
        <v>285</v>
      </c>
      <c r="E954" s="238" t="s">
        <v>1</v>
      </c>
      <c r="F954" s="239" t="s">
        <v>889</v>
      </c>
      <c r="G954" s="236"/>
      <c r="H954" s="240">
        <v>20.57</v>
      </c>
      <c r="I954" s="236"/>
      <c r="J954" s="236"/>
      <c r="K954" s="236"/>
      <c r="L954" s="241"/>
      <c r="M954" s="242"/>
      <c r="N954" s="243"/>
      <c r="O954" s="243"/>
      <c r="P954" s="243"/>
      <c r="Q954" s="243"/>
      <c r="R954" s="243"/>
      <c r="S954" s="243"/>
      <c r="T954" s="244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5" t="s">
        <v>285</v>
      </c>
      <c r="AU954" s="245" t="s">
        <v>83</v>
      </c>
      <c r="AV954" s="13" t="s">
        <v>83</v>
      </c>
      <c r="AW954" s="13" t="s">
        <v>30</v>
      </c>
      <c r="AX954" s="13" t="s">
        <v>74</v>
      </c>
      <c r="AY954" s="245" t="s">
        <v>278</v>
      </c>
    </row>
    <row r="955" s="13" customFormat="1">
      <c r="A955" s="13"/>
      <c r="B955" s="235"/>
      <c r="C955" s="236"/>
      <c r="D955" s="237" t="s">
        <v>285</v>
      </c>
      <c r="E955" s="238" t="s">
        <v>1</v>
      </c>
      <c r="F955" s="239" t="s">
        <v>890</v>
      </c>
      <c r="G955" s="236"/>
      <c r="H955" s="240">
        <v>19.059999999999999</v>
      </c>
      <c r="I955" s="236"/>
      <c r="J955" s="236"/>
      <c r="K955" s="236"/>
      <c r="L955" s="241"/>
      <c r="M955" s="242"/>
      <c r="N955" s="243"/>
      <c r="O955" s="243"/>
      <c r="P955" s="243"/>
      <c r="Q955" s="243"/>
      <c r="R955" s="243"/>
      <c r="S955" s="243"/>
      <c r="T955" s="244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5" t="s">
        <v>285</v>
      </c>
      <c r="AU955" s="245" t="s">
        <v>83</v>
      </c>
      <c r="AV955" s="13" t="s">
        <v>83</v>
      </c>
      <c r="AW955" s="13" t="s">
        <v>30</v>
      </c>
      <c r="AX955" s="13" t="s">
        <v>74</v>
      </c>
      <c r="AY955" s="245" t="s">
        <v>278</v>
      </c>
    </row>
    <row r="956" s="13" customFormat="1">
      <c r="A956" s="13"/>
      <c r="B956" s="235"/>
      <c r="C956" s="236"/>
      <c r="D956" s="237" t="s">
        <v>285</v>
      </c>
      <c r="E956" s="238" t="s">
        <v>1</v>
      </c>
      <c r="F956" s="239" t="s">
        <v>891</v>
      </c>
      <c r="G956" s="236"/>
      <c r="H956" s="240">
        <v>33.039999999999999</v>
      </c>
      <c r="I956" s="236"/>
      <c r="J956" s="236"/>
      <c r="K956" s="236"/>
      <c r="L956" s="241"/>
      <c r="M956" s="242"/>
      <c r="N956" s="243"/>
      <c r="O956" s="243"/>
      <c r="P956" s="243"/>
      <c r="Q956" s="243"/>
      <c r="R956" s="243"/>
      <c r="S956" s="243"/>
      <c r="T956" s="244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5" t="s">
        <v>285</v>
      </c>
      <c r="AU956" s="245" t="s">
        <v>83</v>
      </c>
      <c r="AV956" s="13" t="s">
        <v>83</v>
      </c>
      <c r="AW956" s="13" t="s">
        <v>30</v>
      </c>
      <c r="AX956" s="13" t="s">
        <v>74</v>
      </c>
      <c r="AY956" s="245" t="s">
        <v>278</v>
      </c>
    </row>
    <row r="957" s="13" customFormat="1">
      <c r="A957" s="13"/>
      <c r="B957" s="235"/>
      <c r="C957" s="236"/>
      <c r="D957" s="237" t="s">
        <v>285</v>
      </c>
      <c r="E957" s="238" t="s">
        <v>1</v>
      </c>
      <c r="F957" s="239" t="s">
        <v>892</v>
      </c>
      <c r="G957" s="236"/>
      <c r="H957" s="240">
        <v>26.16</v>
      </c>
      <c r="I957" s="236"/>
      <c r="J957" s="236"/>
      <c r="K957" s="236"/>
      <c r="L957" s="241"/>
      <c r="M957" s="242"/>
      <c r="N957" s="243"/>
      <c r="O957" s="243"/>
      <c r="P957" s="243"/>
      <c r="Q957" s="243"/>
      <c r="R957" s="243"/>
      <c r="S957" s="243"/>
      <c r="T957" s="244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5" t="s">
        <v>285</v>
      </c>
      <c r="AU957" s="245" t="s">
        <v>83</v>
      </c>
      <c r="AV957" s="13" t="s">
        <v>83</v>
      </c>
      <c r="AW957" s="13" t="s">
        <v>30</v>
      </c>
      <c r="AX957" s="13" t="s">
        <v>74</v>
      </c>
      <c r="AY957" s="245" t="s">
        <v>278</v>
      </c>
    </row>
    <row r="958" s="13" customFormat="1">
      <c r="A958" s="13"/>
      <c r="B958" s="235"/>
      <c r="C958" s="236"/>
      <c r="D958" s="237" t="s">
        <v>285</v>
      </c>
      <c r="E958" s="238" t="s">
        <v>1</v>
      </c>
      <c r="F958" s="239" t="s">
        <v>893</v>
      </c>
      <c r="G958" s="236"/>
      <c r="H958" s="240">
        <v>24.5</v>
      </c>
      <c r="I958" s="236"/>
      <c r="J958" s="236"/>
      <c r="K958" s="236"/>
      <c r="L958" s="241"/>
      <c r="M958" s="242"/>
      <c r="N958" s="243"/>
      <c r="O958" s="243"/>
      <c r="P958" s="243"/>
      <c r="Q958" s="243"/>
      <c r="R958" s="243"/>
      <c r="S958" s="243"/>
      <c r="T958" s="244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5" t="s">
        <v>285</v>
      </c>
      <c r="AU958" s="245" t="s">
        <v>83</v>
      </c>
      <c r="AV958" s="13" t="s">
        <v>83</v>
      </c>
      <c r="AW958" s="13" t="s">
        <v>30</v>
      </c>
      <c r="AX958" s="13" t="s">
        <v>74</v>
      </c>
      <c r="AY958" s="245" t="s">
        <v>278</v>
      </c>
    </row>
    <row r="959" s="13" customFormat="1">
      <c r="A959" s="13"/>
      <c r="B959" s="235"/>
      <c r="C959" s="236"/>
      <c r="D959" s="237" t="s">
        <v>285</v>
      </c>
      <c r="E959" s="238" t="s">
        <v>1</v>
      </c>
      <c r="F959" s="239" t="s">
        <v>894</v>
      </c>
      <c r="G959" s="236"/>
      <c r="H959" s="240">
        <v>15.130000000000001</v>
      </c>
      <c r="I959" s="236"/>
      <c r="J959" s="236"/>
      <c r="K959" s="236"/>
      <c r="L959" s="241"/>
      <c r="M959" s="242"/>
      <c r="N959" s="243"/>
      <c r="O959" s="243"/>
      <c r="P959" s="243"/>
      <c r="Q959" s="243"/>
      <c r="R959" s="243"/>
      <c r="S959" s="243"/>
      <c r="T959" s="244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5" t="s">
        <v>285</v>
      </c>
      <c r="AU959" s="245" t="s">
        <v>83</v>
      </c>
      <c r="AV959" s="13" t="s">
        <v>83</v>
      </c>
      <c r="AW959" s="13" t="s">
        <v>30</v>
      </c>
      <c r="AX959" s="13" t="s">
        <v>74</v>
      </c>
      <c r="AY959" s="245" t="s">
        <v>278</v>
      </c>
    </row>
    <row r="960" s="13" customFormat="1">
      <c r="A960" s="13"/>
      <c r="B960" s="235"/>
      <c r="C960" s="236"/>
      <c r="D960" s="237" t="s">
        <v>285</v>
      </c>
      <c r="E960" s="238" t="s">
        <v>1</v>
      </c>
      <c r="F960" s="239" t="s">
        <v>895</v>
      </c>
      <c r="G960" s="236"/>
      <c r="H960" s="240">
        <v>25.420000000000002</v>
      </c>
      <c r="I960" s="236"/>
      <c r="J960" s="236"/>
      <c r="K960" s="236"/>
      <c r="L960" s="241"/>
      <c r="M960" s="242"/>
      <c r="N960" s="243"/>
      <c r="O960" s="243"/>
      <c r="P960" s="243"/>
      <c r="Q960" s="243"/>
      <c r="R960" s="243"/>
      <c r="S960" s="243"/>
      <c r="T960" s="244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5" t="s">
        <v>285</v>
      </c>
      <c r="AU960" s="245" t="s">
        <v>83</v>
      </c>
      <c r="AV960" s="13" t="s">
        <v>83</v>
      </c>
      <c r="AW960" s="13" t="s">
        <v>30</v>
      </c>
      <c r="AX960" s="13" t="s">
        <v>74</v>
      </c>
      <c r="AY960" s="245" t="s">
        <v>278</v>
      </c>
    </row>
    <row r="961" s="13" customFormat="1">
      <c r="A961" s="13"/>
      <c r="B961" s="235"/>
      <c r="C961" s="236"/>
      <c r="D961" s="237" t="s">
        <v>285</v>
      </c>
      <c r="E961" s="238" t="s">
        <v>1</v>
      </c>
      <c r="F961" s="239" t="s">
        <v>896</v>
      </c>
      <c r="G961" s="236"/>
      <c r="H961" s="240">
        <v>16.41</v>
      </c>
      <c r="I961" s="236"/>
      <c r="J961" s="236"/>
      <c r="K961" s="236"/>
      <c r="L961" s="241"/>
      <c r="M961" s="242"/>
      <c r="N961" s="243"/>
      <c r="O961" s="243"/>
      <c r="P961" s="243"/>
      <c r="Q961" s="243"/>
      <c r="R961" s="243"/>
      <c r="S961" s="243"/>
      <c r="T961" s="24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5" t="s">
        <v>285</v>
      </c>
      <c r="AU961" s="245" t="s">
        <v>83</v>
      </c>
      <c r="AV961" s="13" t="s">
        <v>83</v>
      </c>
      <c r="AW961" s="13" t="s">
        <v>30</v>
      </c>
      <c r="AX961" s="13" t="s">
        <v>74</v>
      </c>
      <c r="AY961" s="245" t="s">
        <v>278</v>
      </c>
    </row>
    <row r="962" s="13" customFormat="1">
      <c r="A962" s="13"/>
      <c r="B962" s="235"/>
      <c r="C962" s="236"/>
      <c r="D962" s="237" t="s">
        <v>285</v>
      </c>
      <c r="E962" s="238" t="s">
        <v>1</v>
      </c>
      <c r="F962" s="239" t="s">
        <v>897</v>
      </c>
      <c r="G962" s="236"/>
      <c r="H962" s="240">
        <v>13.130000000000001</v>
      </c>
      <c r="I962" s="236"/>
      <c r="J962" s="236"/>
      <c r="K962" s="236"/>
      <c r="L962" s="241"/>
      <c r="M962" s="242"/>
      <c r="N962" s="243"/>
      <c r="O962" s="243"/>
      <c r="P962" s="243"/>
      <c r="Q962" s="243"/>
      <c r="R962" s="243"/>
      <c r="S962" s="243"/>
      <c r="T962" s="244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5" t="s">
        <v>285</v>
      </c>
      <c r="AU962" s="245" t="s">
        <v>83</v>
      </c>
      <c r="AV962" s="13" t="s">
        <v>83</v>
      </c>
      <c r="AW962" s="13" t="s">
        <v>30</v>
      </c>
      <c r="AX962" s="13" t="s">
        <v>74</v>
      </c>
      <c r="AY962" s="245" t="s">
        <v>278</v>
      </c>
    </row>
    <row r="963" s="13" customFormat="1">
      <c r="A963" s="13"/>
      <c r="B963" s="235"/>
      <c r="C963" s="236"/>
      <c r="D963" s="237" t="s">
        <v>285</v>
      </c>
      <c r="E963" s="238" t="s">
        <v>1</v>
      </c>
      <c r="F963" s="239" t="s">
        <v>898</v>
      </c>
      <c r="G963" s="236"/>
      <c r="H963" s="240">
        <v>13.279999999999999</v>
      </c>
      <c r="I963" s="236"/>
      <c r="J963" s="236"/>
      <c r="K963" s="236"/>
      <c r="L963" s="241"/>
      <c r="M963" s="242"/>
      <c r="N963" s="243"/>
      <c r="O963" s="243"/>
      <c r="P963" s="243"/>
      <c r="Q963" s="243"/>
      <c r="R963" s="243"/>
      <c r="S963" s="243"/>
      <c r="T963" s="244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5" t="s">
        <v>285</v>
      </c>
      <c r="AU963" s="245" t="s">
        <v>83</v>
      </c>
      <c r="AV963" s="13" t="s">
        <v>83</v>
      </c>
      <c r="AW963" s="13" t="s">
        <v>30</v>
      </c>
      <c r="AX963" s="13" t="s">
        <v>74</v>
      </c>
      <c r="AY963" s="245" t="s">
        <v>278</v>
      </c>
    </row>
    <row r="964" s="13" customFormat="1">
      <c r="A964" s="13"/>
      <c r="B964" s="235"/>
      <c r="C964" s="236"/>
      <c r="D964" s="237" t="s">
        <v>285</v>
      </c>
      <c r="E964" s="238" t="s">
        <v>1</v>
      </c>
      <c r="F964" s="239" t="s">
        <v>899</v>
      </c>
      <c r="G964" s="236"/>
      <c r="H964" s="240">
        <v>12.98</v>
      </c>
      <c r="I964" s="236"/>
      <c r="J964" s="236"/>
      <c r="K964" s="236"/>
      <c r="L964" s="241"/>
      <c r="M964" s="242"/>
      <c r="N964" s="243"/>
      <c r="O964" s="243"/>
      <c r="P964" s="243"/>
      <c r="Q964" s="243"/>
      <c r="R964" s="243"/>
      <c r="S964" s="243"/>
      <c r="T964" s="244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5" t="s">
        <v>285</v>
      </c>
      <c r="AU964" s="245" t="s">
        <v>83</v>
      </c>
      <c r="AV964" s="13" t="s">
        <v>83</v>
      </c>
      <c r="AW964" s="13" t="s">
        <v>30</v>
      </c>
      <c r="AX964" s="13" t="s">
        <v>74</v>
      </c>
      <c r="AY964" s="245" t="s">
        <v>278</v>
      </c>
    </row>
    <row r="965" s="13" customFormat="1">
      <c r="A965" s="13"/>
      <c r="B965" s="235"/>
      <c r="C965" s="236"/>
      <c r="D965" s="237" t="s">
        <v>285</v>
      </c>
      <c r="E965" s="238" t="s">
        <v>1</v>
      </c>
      <c r="F965" s="239" t="s">
        <v>900</v>
      </c>
      <c r="G965" s="236"/>
      <c r="H965" s="240">
        <v>21.210000000000001</v>
      </c>
      <c r="I965" s="236"/>
      <c r="J965" s="236"/>
      <c r="K965" s="236"/>
      <c r="L965" s="241"/>
      <c r="M965" s="242"/>
      <c r="N965" s="243"/>
      <c r="O965" s="243"/>
      <c r="P965" s="243"/>
      <c r="Q965" s="243"/>
      <c r="R965" s="243"/>
      <c r="S965" s="243"/>
      <c r="T965" s="244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5" t="s">
        <v>285</v>
      </c>
      <c r="AU965" s="245" t="s">
        <v>83</v>
      </c>
      <c r="AV965" s="13" t="s">
        <v>83</v>
      </c>
      <c r="AW965" s="13" t="s">
        <v>30</v>
      </c>
      <c r="AX965" s="13" t="s">
        <v>74</v>
      </c>
      <c r="AY965" s="245" t="s">
        <v>278</v>
      </c>
    </row>
    <row r="966" s="15" customFormat="1">
      <c r="A966" s="15"/>
      <c r="B966" s="256"/>
      <c r="C966" s="257"/>
      <c r="D966" s="237" t="s">
        <v>285</v>
      </c>
      <c r="E966" s="258" t="s">
        <v>1</v>
      </c>
      <c r="F966" s="259" t="s">
        <v>524</v>
      </c>
      <c r="G966" s="257"/>
      <c r="H966" s="260">
        <v>670.64999999999998</v>
      </c>
      <c r="I966" s="257"/>
      <c r="J966" s="257"/>
      <c r="K966" s="257"/>
      <c r="L966" s="261"/>
      <c r="M966" s="262"/>
      <c r="N966" s="263"/>
      <c r="O966" s="263"/>
      <c r="P966" s="263"/>
      <c r="Q966" s="263"/>
      <c r="R966" s="263"/>
      <c r="S966" s="263"/>
      <c r="T966" s="264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65" t="s">
        <v>285</v>
      </c>
      <c r="AU966" s="265" t="s">
        <v>83</v>
      </c>
      <c r="AV966" s="15" t="s">
        <v>91</v>
      </c>
      <c r="AW966" s="15" t="s">
        <v>30</v>
      </c>
      <c r="AX966" s="15" t="s">
        <v>74</v>
      </c>
      <c r="AY966" s="265" t="s">
        <v>278</v>
      </c>
    </row>
    <row r="967" s="13" customFormat="1">
      <c r="A967" s="13"/>
      <c r="B967" s="235"/>
      <c r="C967" s="236"/>
      <c r="D967" s="237" t="s">
        <v>285</v>
      </c>
      <c r="E967" s="238" t="s">
        <v>1</v>
      </c>
      <c r="F967" s="239" t="s">
        <v>901</v>
      </c>
      <c r="G967" s="236"/>
      <c r="H967" s="240">
        <v>18.960000000000001</v>
      </c>
      <c r="I967" s="236"/>
      <c r="J967" s="236"/>
      <c r="K967" s="236"/>
      <c r="L967" s="241"/>
      <c r="M967" s="242"/>
      <c r="N967" s="243"/>
      <c r="O967" s="243"/>
      <c r="P967" s="243"/>
      <c r="Q967" s="243"/>
      <c r="R967" s="243"/>
      <c r="S967" s="243"/>
      <c r="T967" s="244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5" t="s">
        <v>285</v>
      </c>
      <c r="AU967" s="245" t="s">
        <v>83</v>
      </c>
      <c r="AV967" s="13" t="s">
        <v>83</v>
      </c>
      <c r="AW967" s="13" t="s">
        <v>30</v>
      </c>
      <c r="AX967" s="13" t="s">
        <v>74</v>
      </c>
      <c r="AY967" s="245" t="s">
        <v>278</v>
      </c>
    </row>
    <row r="968" s="13" customFormat="1">
      <c r="A968" s="13"/>
      <c r="B968" s="235"/>
      <c r="C968" s="236"/>
      <c r="D968" s="237" t="s">
        <v>285</v>
      </c>
      <c r="E968" s="238" t="s">
        <v>1</v>
      </c>
      <c r="F968" s="239" t="s">
        <v>902</v>
      </c>
      <c r="G968" s="236"/>
      <c r="H968" s="240">
        <v>11.710000000000001</v>
      </c>
      <c r="I968" s="236"/>
      <c r="J968" s="236"/>
      <c r="K968" s="236"/>
      <c r="L968" s="241"/>
      <c r="M968" s="242"/>
      <c r="N968" s="243"/>
      <c r="O968" s="243"/>
      <c r="P968" s="243"/>
      <c r="Q968" s="243"/>
      <c r="R968" s="243"/>
      <c r="S968" s="243"/>
      <c r="T968" s="244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5" t="s">
        <v>285</v>
      </c>
      <c r="AU968" s="245" t="s">
        <v>83</v>
      </c>
      <c r="AV968" s="13" t="s">
        <v>83</v>
      </c>
      <c r="AW968" s="13" t="s">
        <v>30</v>
      </c>
      <c r="AX968" s="13" t="s">
        <v>74</v>
      </c>
      <c r="AY968" s="245" t="s">
        <v>278</v>
      </c>
    </row>
    <row r="969" s="13" customFormat="1">
      <c r="A969" s="13"/>
      <c r="B969" s="235"/>
      <c r="C969" s="236"/>
      <c r="D969" s="237" t="s">
        <v>285</v>
      </c>
      <c r="E969" s="238" t="s">
        <v>1</v>
      </c>
      <c r="F969" s="239" t="s">
        <v>903</v>
      </c>
      <c r="G969" s="236"/>
      <c r="H969" s="240">
        <v>30.859999999999999</v>
      </c>
      <c r="I969" s="236"/>
      <c r="J969" s="236"/>
      <c r="K969" s="236"/>
      <c r="L969" s="241"/>
      <c r="M969" s="242"/>
      <c r="N969" s="243"/>
      <c r="O969" s="243"/>
      <c r="P969" s="243"/>
      <c r="Q969" s="243"/>
      <c r="R969" s="243"/>
      <c r="S969" s="243"/>
      <c r="T969" s="244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5" t="s">
        <v>285</v>
      </c>
      <c r="AU969" s="245" t="s">
        <v>83</v>
      </c>
      <c r="AV969" s="13" t="s">
        <v>83</v>
      </c>
      <c r="AW969" s="13" t="s">
        <v>30</v>
      </c>
      <c r="AX969" s="13" t="s">
        <v>74</v>
      </c>
      <c r="AY969" s="245" t="s">
        <v>278</v>
      </c>
    </row>
    <row r="970" s="13" customFormat="1">
      <c r="A970" s="13"/>
      <c r="B970" s="235"/>
      <c r="C970" s="236"/>
      <c r="D970" s="237" t="s">
        <v>285</v>
      </c>
      <c r="E970" s="238" t="s">
        <v>1</v>
      </c>
      <c r="F970" s="239" t="s">
        <v>904</v>
      </c>
      <c r="G970" s="236"/>
      <c r="H970" s="240">
        <v>11.44</v>
      </c>
      <c r="I970" s="236"/>
      <c r="J970" s="236"/>
      <c r="K970" s="236"/>
      <c r="L970" s="241"/>
      <c r="M970" s="242"/>
      <c r="N970" s="243"/>
      <c r="O970" s="243"/>
      <c r="P970" s="243"/>
      <c r="Q970" s="243"/>
      <c r="R970" s="243"/>
      <c r="S970" s="243"/>
      <c r="T970" s="244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5" t="s">
        <v>285</v>
      </c>
      <c r="AU970" s="245" t="s">
        <v>83</v>
      </c>
      <c r="AV970" s="13" t="s">
        <v>83</v>
      </c>
      <c r="AW970" s="13" t="s">
        <v>30</v>
      </c>
      <c r="AX970" s="13" t="s">
        <v>74</v>
      </c>
      <c r="AY970" s="245" t="s">
        <v>278</v>
      </c>
    </row>
    <row r="971" s="13" customFormat="1">
      <c r="A971" s="13"/>
      <c r="B971" s="235"/>
      <c r="C971" s="236"/>
      <c r="D971" s="237" t="s">
        <v>285</v>
      </c>
      <c r="E971" s="238" t="s">
        <v>1</v>
      </c>
      <c r="F971" s="239" t="s">
        <v>905</v>
      </c>
      <c r="G971" s="236"/>
      <c r="H971" s="240">
        <v>30.02</v>
      </c>
      <c r="I971" s="236"/>
      <c r="J971" s="236"/>
      <c r="K971" s="236"/>
      <c r="L971" s="241"/>
      <c r="M971" s="242"/>
      <c r="N971" s="243"/>
      <c r="O971" s="243"/>
      <c r="P971" s="243"/>
      <c r="Q971" s="243"/>
      <c r="R971" s="243"/>
      <c r="S971" s="243"/>
      <c r="T971" s="244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5" t="s">
        <v>285</v>
      </c>
      <c r="AU971" s="245" t="s">
        <v>83</v>
      </c>
      <c r="AV971" s="13" t="s">
        <v>83</v>
      </c>
      <c r="AW971" s="13" t="s">
        <v>30</v>
      </c>
      <c r="AX971" s="13" t="s">
        <v>74</v>
      </c>
      <c r="AY971" s="245" t="s">
        <v>278</v>
      </c>
    </row>
    <row r="972" s="13" customFormat="1">
      <c r="A972" s="13"/>
      <c r="B972" s="235"/>
      <c r="C972" s="236"/>
      <c r="D972" s="237" t="s">
        <v>285</v>
      </c>
      <c r="E972" s="238" t="s">
        <v>1</v>
      </c>
      <c r="F972" s="239" t="s">
        <v>906</v>
      </c>
      <c r="G972" s="236"/>
      <c r="H972" s="240">
        <v>2.1400000000000001</v>
      </c>
      <c r="I972" s="236"/>
      <c r="J972" s="236"/>
      <c r="K972" s="236"/>
      <c r="L972" s="241"/>
      <c r="M972" s="242"/>
      <c r="N972" s="243"/>
      <c r="O972" s="243"/>
      <c r="P972" s="243"/>
      <c r="Q972" s="243"/>
      <c r="R972" s="243"/>
      <c r="S972" s="243"/>
      <c r="T972" s="244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5" t="s">
        <v>285</v>
      </c>
      <c r="AU972" s="245" t="s">
        <v>83</v>
      </c>
      <c r="AV972" s="13" t="s">
        <v>83</v>
      </c>
      <c r="AW972" s="13" t="s">
        <v>30</v>
      </c>
      <c r="AX972" s="13" t="s">
        <v>74</v>
      </c>
      <c r="AY972" s="245" t="s">
        <v>278</v>
      </c>
    </row>
    <row r="973" s="13" customFormat="1">
      <c r="A973" s="13"/>
      <c r="B973" s="235"/>
      <c r="C973" s="236"/>
      <c r="D973" s="237" t="s">
        <v>285</v>
      </c>
      <c r="E973" s="238" t="s">
        <v>1</v>
      </c>
      <c r="F973" s="239" t="s">
        <v>907</v>
      </c>
      <c r="G973" s="236"/>
      <c r="H973" s="240">
        <v>25.260000000000002</v>
      </c>
      <c r="I973" s="236"/>
      <c r="J973" s="236"/>
      <c r="K973" s="236"/>
      <c r="L973" s="241"/>
      <c r="M973" s="242"/>
      <c r="N973" s="243"/>
      <c r="O973" s="243"/>
      <c r="P973" s="243"/>
      <c r="Q973" s="243"/>
      <c r="R973" s="243"/>
      <c r="S973" s="243"/>
      <c r="T973" s="244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5" t="s">
        <v>285</v>
      </c>
      <c r="AU973" s="245" t="s">
        <v>83</v>
      </c>
      <c r="AV973" s="13" t="s">
        <v>83</v>
      </c>
      <c r="AW973" s="13" t="s">
        <v>30</v>
      </c>
      <c r="AX973" s="13" t="s">
        <v>74</v>
      </c>
      <c r="AY973" s="245" t="s">
        <v>278</v>
      </c>
    </row>
    <row r="974" s="13" customFormat="1">
      <c r="A974" s="13"/>
      <c r="B974" s="235"/>
      <c r="C974" s="236"/>
      <c r="D974" s="237" t="s">
        <v>285</v>
      </c>
      <c r="E974" s="238" t="s">
        <v>1</v>
      </c>
      <c r="F974" s="239" t="s">
        <v>908</v>
      </c>
      <c r="G974" s="236"/>
      <c r="H974" s="240">
        <v>39.649999999999999</v>
      </c>
      <c r="I974" s="236"/>
      <c r="J974" s="236"/>
      <c r="K974" s="236"/>
      <c r="L974" s="241"/>
      <c r="M974" s="242"/>
      <c r="N974" s="243"/>
      <c r="O974" s="243"/>
      <c r="P974" s="243"/>
      <c r="Q974" s="243"/>
      <c r="R974" s="243"/>
      <c r="S974" s="243"/>
      <c r="T974" s="244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5" t="s">
        <v>285</v>
      </c>
      <c r="AU974" s="245" t="s">
        <v>83</v>
      </c>
      <c r="AV974" s="13" t="s">
        <v>83</v>
      </c>
      <c r="AW974" s="13" t="s">
        <v>30</v>
      </c>
      <c r="AX974" s="13" t="s">
        <v>74</v>
      </c>
      <c r="AY974" s="245" t="s">
        <v>278</v>
      </c>
    </row>
    <row r="975" s="13" customFormat="1">
      <c r="A975" s="13"/>
      <c r="B975" s="235"/>
      <c r="C975" s="236"/>
      <c r="D975" s="237" t="s">
        <v>285</v>
      </c>
      <c r="E975" s="238" t="s">
        <v>1</v>
      </c>
      <c r="F975" s="239" t="s">
        <v>909</v>
      </c>
      <c r="G975" s="236"/>
      <c r="H975" s="240">
        <v>15.91</v>
      </c>
      <c r="I975" s="236"/>
      <c r="J975" s="236"/>
      <c r="K975" s="236"/>
      <c r="L975" s="241"/>
      <c r="M975" s="242"/>
      <c r="N975" s="243"/>
      <c r="O975" s="243"/>
      <c r="P975" s="243"/>
      <c r="Q975" s="243"/>
      <c r="R975" s="243"/>
      <c r="S975" s="243"/>
      <c r="T975" s="244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5" t="s">
        <v>285</v>
      </c>
      <c r="AU975" s="245" t="s">
        <v>83</v>
      </c>
      <c r="AV975" s="13" t="s">
        <v>83</v>
      </c>
      <c r="AW975" s="13" t="s">
        <v>30</v>
      </c>
      <c r="AX975" s="13" t="s">
        <v>74</v>
      </c>
      <c r="AY975" s="245" t="s">
        <v>278</v>
      </c>
    </row>
    <row r="976" s="13" customFormat="1">
      <c r="A976" s="13"/>
      <c r="B976" s="235"/>
      <c r="C976" s="236"/>
      <c r="D976" s="237" t="s">
        <v>285</v>
      </c>
      <c r="E976" s="238" t="s">
        <v>1</v>
      </c>
      <c r="F976" s="239" t="s">
        <v>910</v>
      </c>
      <c r="G976" s="236"/>
      <c r="H976" s="240">
        <v>13.380000000000001</v>
      </c>
      <c r="I976" s="236"/>
      <c r="J976" s="236"/>
      <c r="K976" s="236"/>
      <c r="L976" s="241"/>
      <c r="M976" s="242"/>
      <c r="N976" s="243"/>
      <c r="O976" s="243"/>
      <c r="P976" s="243"/>
      <c r="Q976" s="243"/>
      <c r="R976" s="243"/>
      <c r="S976" s="243"/>
      <c r="T976" s="244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5" t="s">
        <v>285</v>
      </c>
      <c r="AU976" s="245" t="s">
        <v>83</v>
      </c>
      <c r="AV976" s="13" t="s">
        <v>83</v>
      </c>
      <c r="AW976" s="13" t="s">
        <v>30</v>
      </c>
      <c r="AX976" s="13" t="s">
        <v>74</v>
      </c>
      <c r="AY976" s="245" t="s">
        <v>278</v>
      </c>
    </row>
    <row r="977" s="13" customFormat="1">
      <c r="A977" s="13"/>
      <c r="B977" s="235"/>
      <c r="C977" s="236"/>
      <c r="D977" s="237" t="s">
        <v>285</v>
      </c>
      <c r="E977" s="238" t="s">
        <v>1</v>
      </c>
      <c r="F977" s="239" t="s">
        <v>911</v>
      </c>
      <c r="G977" s="236"/>
      <c r="H977" s="240">
        <v>13.130000000000001</v>
      </c>
      <c r="I977" s="236"/>
      <c r="J977" s="236"/>
      <c r="K977" s="236"/>
      <c r="L977" s="241"/>
      <c r="M977" s="242"/>
      <c r="N977" s="243"/>
      <c r="O977" s="243"/>
      <c r="P977" s="243"/>
      <c r="Q977" s="243"/>
      <c r="R977" s="243"/>
      <c r="S977" s="243"/>
      <c r="T977" s="244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5" t="s">
        <v>285</v>
      </c>
      <c r="AU977" s="245" t="s">
        <v>83</v>
      </c>
      <c r="AV977" s="13" t="s">
        <v>83</v>
      </c>
      <c r="AW977" s="13" t="s">
        <v>30</v>
      </c>
      <c r="AX977" s="13" t="s">
        <v>74</v>
      </c>
      <c r="AY977" s="245" t="s">
        <v>278</v>
      </c>
    </row>
    <row r="978" s="13" customFormat="1">
      <c r="A978" s="13"/>
      <c r="B978" s="235"/>
      <c r="C978" s="236"/>
      <c r="D978" s="237" t="s">
        <v>285</v>
      </c>
      <c r="E978" s="238" t="s">
        <v>1</v>
      </c>
      <c r="F978" s="239" t="s">
        <v>912</v>
      </c>
      <c r="G978" s="236"/>
      <c r="H978" s="240">
        <v>13.380000000000001</v>
      </c>
      <c r="I978" s="236"/>
      <c r="J978" s="236"/>
      <c r="K978" s="236"/>
      <c r="L978" s="241"/>
      <c r="M978" s="242"/>
      <c r="N978" s="243"/>
      <c r="O978" s="243"/>
      <c r="P978" s="243"/>
      <c r="Q978" s="243"/>
      <c r="R978" s="243"/>
      <c r="S978" s="243"/>
      <c r="T978" s="244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5" t="s">
        <v>285</v>
      </c>
      <c r="AU978" s="245" t="s">
        <v>83</v>
      </c>
      <c r="AV978" s="13" t="s">
        <v>83</v>
      </c>
      <c r="AW978" s="13" t="s">
        <v>30</v>
      </c>
      <c r="AX978" s="13" t="s">
        <v>74</v>
      </c>
      <c r="AY978" s="245" t="s">
        <v>278</v>
      </c>
    </row>
    <row r="979" s="15" customFormat="1">
      <c r="A979" s="15"/>
      <c r="B979" s="256"/>
      <c r="C979" s="257"/>
      <c r="D979" s="237" t="s">
        <v>285</v>
      </c>
      <c r="E979" s="258" t="s">
        <v>1</v>
      </c>
      <c r="F979" s="259" t="s">
        <v>545</v>
      </c>
      <c r="G979" s="257"/>
      <c r="H979" s="260">
        <v>225.84</v>
      </c>
      <c r="I979" s="257"/>
      <c r="J979" s="257"/>
      <c r="K979" s="257"/>
      <c r="L979" s="261"/>
      <c r="M979" s="262"/>
      <c r="N979" s="263"/>
      <c r="O979" s="263"/>
      <c r="P979" s="263"/>
      <c r="Q979" s="263"/>
      <c r="R979" s="263"/>
      <c r="S979" s="263"/>
      <c r="T979" s="264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65" t="s">
        <v>285</v>
      </c>
      <c r="AU979" s="265" t="s">
        <v>83</v>
      </c>
      <c r="AV979" s="15" t="s">
        <v>91</v>
      </c>
      <c r="AW979" s="15" t="s">
        <v>30</v>
      </c>
      <c r="AX979" s="15" t="s">
        <v>74</v>
      </c>
      <c r="AY979" s="265" t="s">
        <v>278</v>
      </c>
    </row>
    <row r="980" s="14" customFormat="1">
      <c r="A980" s="14"/>
      <c r="B980" s="246"/>
      <c r="C980" s="247"/>
      <c r="D980" s="237" t="s">
        <v>285</v>
      </c>
      <c r="E980" s="248" t="s">
        <v>1</v>
      </c>
      <c r="F980" s="249" t="s">
        <v>287</v>
      </c>
      <c r="G980" s="247"/>
      <c r="H980" s="250">
        <v>1445.8900000000001</v>
      </c>
      <c r="I980" s="247"/>
      <c r="J980" s="247"/>
      <c r="K980" s="247"/>
      <c r="L980" s="251"/>
      <c r="M980" s="252"/>
      <c r="N980" s="253"/>
      <c r="O980" s="253"/>
      <c r="P980" s="253"/>
      <c r="Q980" s="253"/>
      <c r="R980" s="253"/>
      <c r="S980" s="253"/>
      <c r="T980" s="25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5" t="s">
        <v>285</v>
      </c>
      <c r="AU980" s="255" t="s">
        <v>83</v>
      </c>
      <c r="AV980" s="14" t="s">
        <v>116</v>
      </c>
      <c r="AW980" s="14" t="s">
        <v>30</v>
      </c>
      <c r="AX980" s="14" t="s">
        <v>81</v>
      </c>
      <c r="AY980" s="255" t="s">
        <v>278</v>
      </c>
    </row>
    <row r="981" s="2" customFormat="1" ht="21.75" customHeight="1">
      <c r="A981" s="33"/>
      <c r="B981" s="34"/>
      <c r="C981" s="222" t="s">
        <v>913</v>
      </c>
      <c r="D981" s="222" t="s">
        <v>280</v>
      </c>
      <c r="E981" s="223" t="s">
        <v>914</v>
      </c>
      <c r="F981" s="224" t="s">
        <v>915</v>
      </c>
      <c r="G981" s="225" t="s">
        <v>407</v>
      </c>
      <c r="H981" s="226">
        <v>1527.423</v>
      </c>
      <c r="I981" s="227">
        <v>16.300000000000001</v>
      </c>
      <c r="J981" s="227">
        <f>ROUND(I981*H981,2)</f>
        <v>24896.990000000002</v>
      </c>
      <c r="K981" s="228"/>
      <c r="L981" s="39"/>
      <c r="M981" s="229" t="s">
        <v>1</v>
      </c>
      <c r="N981" s="230" t="s">
        <v>39</v>
      </c>
      <c r="O981" s="231">
        <v>0.035000000000000003</v>
      </c>
      <c r="P981" s="231">
        <f>O981*H981</f>
        <v>53.459805000000003</v>
      </c>
      <c r="Q981" s="231">
        <v>0</v>
      </c>
      <c r="R981" s="231">
        <f>Q981*H981</f>
        <v>0</v>
      </c>
      <c r="S981" s="231">
        <v>0.00029999999999999997</v>
      </c>
      <c r="T981" s="232">
        <f>S981*H981</f>
        <v>0.45822689999999994</v>
      </c>
      <c r="U981" s="33"/>
      <c r="V981" s="33"/>
      <c r="W981" s="33"/>
      <c r="X981" s="33"/>
      <c r="Y981" s="33"/>
      <c r="Z981" s="33"/>
      <c r="AA981" s="33"/>
      <c r="AB981" s="33"/>
      <c r="AC981" s="33"/>
      <c r="AD981" s="33"/>
      <c r="AE981" s="33"/>
      <c r="AR981" s="233" t="s">
        <v>602</v>
      </c>
      <c r="AT981" s="233" t="s">
        <v>280</v>
      </c>
      <c r="AU981" s="233" t="s">
        <v>83</v>
      </c>
      <c r="AY981" s="18" t="s">
        <v>278</v>
      </c>
      <c r="BE981" s="234">
        <f>IF(N981="základní",J981,0)</f>
        <v>24896.990000000002</v>
      </c>
      <c r="BF981" s="234">
        <f>IF(N981="snížená",J981,0)</f>
        <v>0</v>
      </c>
      <c r="BG981" s="234">
        <f>IF(N981="zákl. přenesená",J981,0)</f>
        <v>0</v>
      </c>
      <c r="BH981" s="234">
        <f>IF(N981="sníž. přenesená",J981,0)</f>
        <v>0</v>
      </c>
      <c r="BI981" s="234">
        <f>IF(N981="nulová",J981,0)</f>
        <v>0</v>
      </c>
      <c r="BJ981" s="18" t="s">
        <v>81</v>
      </c>
      <c r="BK981" s="234">
        <f>ROUND(I981*H981,2)</f>
        <v>24896.990000000002</v>
      </c>
      <c r="BL981" s="18" t="s">
        <v>602</v>
      </c>
      <c r="BM981" s="233" t="s">
        <v>916</v>
      </c>
    </row>
    <row r="982" s="13" customFormat="1">
      <c r="A982" s="13"/>
      <c r="B982" s="235"/>
      <c r="C982" s="236"/>
      <c r="D982" s="237" t="s">
        <v>285</v>
      </c>
      <c r="E982" s="238" t="s">
        <v>1</v>
      </c>
      <c r="F982" s="239" t="s">
        <v>917</v>
      </c>
      <c r="G982" s="236"/>
      <c r="H982" s="240">
        <v>13.9</v>
      </c>
      <c r="I982" s="236"/>
      <c r="J982" s="236"/>
      <c r="K982" s="236"/>
      <c r="L982" s="241"/>
      <c r="M982" s="242"/>
      <c r="N982" s="243"/>
      <c r="O982" s="243"/>
      <c r="P982" s="243"/>
      <c r="Q982" s="243"/>
      <c r="R982" s="243"/>
      <c r="S982" s="243"/>
      <c r="T982" s="24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5" t="s">
        <v>285</v>
      </c>
      <c r="AU982" s="245" t="s">
        <v>83</v>
      </c>
      <c r="AV982" s="13" t="s">
        <v>83</v>
      </c>
      <c r="AW982" s="13" t="s">
        <v>30</v>
      </c>
      <c r="AX982" s="13" t="s">
        <v>74</v>
      </c>
      <c r="AY982" s="245" t="s">
        <v>278</v>
      </c>
    </row>
    <row r="983" s="13" customFormat="1">
      <c r="A983" s="13"/>
      <c r="B983" s="235"/>
      <c r="C983" s="236"/>
      <c r="D983" s="237" t="s">
        <v>285</v>
      </c>
      <c r="E983" s="238" t="s">
        <v>1</v>
      </c>
      <c r="F983" s="239" t="s">
        <v>918</v>
      </c>
      <c r="G983" s="236"/>
      <c r="H983" s="240">
        <v>16.600000000000001</v>
      </c>
      <c r="I983" s="236"/>
      <c r="J983" s="236"/>
      <c r="K983" s="236"/>
      <c r="L983" s="241"/>
      <c r="M983" s="242"/>
      <c r="N983" s="243"/>
      <c r="O983" s="243"/>
      <c r="P983" s="243"/>
      <c r="Q983" s="243"/>
      <c r="R983" s="243"/>
      <c r="S983" s="243"/>
      <c r="T983" s="244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5" t="s">
        <v>285</v>
      </c>
      <c r="AU983" s="245" t="s">
        <v>83</v>
      </c>
      <c r="AV983" s="13" t="s">
        <v>83</v>
      </c>
      <c r="AW983" s="13" t="s">
        <v>30</v>
      </c>
      <c r="AX983" s="13" t="s">
        <v>74</v>
      </c>
      <c r="AY983" s="245" t="s">
        <v>278</v>
      </c>
    </row>
    <row r="984" s="13" customFormat="1">
      <c r="A984" s="13"/>
      <c r="B984" s="235"/>
      <c r="C984" s="236"/>
      <c r="D984" s="237" t="s">
        <v>285</v>
      </c>
      <c r="E984" s="238" t="s">
        <v>1</v>
      </c>
      <c r="F984" s="239" t="s">
        <v>919</v>
      </c>
      <c r="G984" s="236"/>
      <c r="H984" s="240">
        <v>16</v>
      </c>
      <c r="I984" s="236"/>
      <c r="J984" s="236"/>
      <c r="K984" s="236"/>
      <c r="L984" s="241"/>
      <c r="M984" s="242"/>
      <c r="N984" s="243"/>
      <c r="O984" s="243"/>
      <c r="P984" s="243"/>
      <c r="Q984" s="243"/>
      <c r="R984" s="243"/>
      <c r="S984" s="243"/>
      <c r="T984" s="244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5" t="s">
        <v>285</v>
      </c>
      <c r="AU984" s="245" t="s">
        <v>83</v>
      </c>
      <c r="AV984" s="13" t="s">
        <v>83</v>
      </c>
      <c r="AW984" s="13" t="s">
        <v>30</v>
      </c>
      <c r="AX984" s="13" t="s">
        <v>74</v>
      </c>
      <c r="AY984" s="245" t="s">
        <v>278</v>
      </c>
    </row>
    <row r="985" s="13" customFormat="1">
      <c r="A985" s="13"/>
      <c r="B985" s="235"/>
      <c r="C985" s="236"/>
      <c r="D985" s="237" t="s">
        <v>285</v>
      </c>
      <c r="E985" s="238" t="s">
        <v>1</v>
      </c>
      <c r="F985" s="239" t="s">
        <v>920</v>
      </c>
      <c r="G985" s="236"/>
      <c r="H985" s="240">
        <v>12.800000000000001</v>
      </c>
      <c r="I985" s="236"/>
      <c r="J985" s="236"/>
      <c r="K985" s="236"/>
      <c r="L985" s="241"/>
      <c r="M985" s="242"/>
      <c r="N985" s="243"/>
      <c r="O985" s="243"/>
      <c r="P985" s="243"/>
      <c r="Q985" s="243"/>
      <c r="R985" s="243"/>
      <c r="S985" s="243"/>
      <c r="T985" s="244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5" t="s">
        <v>285</v>
      </c>
      <c r="AU985" s="245" t="s">
        <v>83</v>
      </c>
      <c r="AV985" s="13" t="s">
        <v>83</v>
      </c>
      <c r="AW985" s="13" t="s">
        <v>30</v>
      </c>
      <c r="AX985" s="13" t="s">
        <v>74</v>
      </c>
      <c r="AY985" s="245" t="s">
        <v>278</v>
      </c>
    </row>
    <row r="986" s="13" customFormat="1">
      <c r="A986" s="13"/>
      <c r="B986" s="235"/>
      <c r="C986" s="236"/>
      <c r="D986" s="237" t="s">
        <v>285</v>
      </c>
      <c r="E986" s="238" t="s">
        <v>1</v>
      </c>
      <c r="F986" s="239" t="s">
        <v>921</v>
      </c>
      <c r="G986" s="236"/>
      <c r="H986" s="240">
        <v>6.7999999999999998</v>
      </c>
      <c r="I986" s="236"/>
      <c r="J986" s="236"/>
      <c r="K986" s="236"/>
      <c r="L986" s="241"/>
      <c r="M986" s="242"/>
      <c r="N986" s="243"/>
      <c r="O986" s="243"/>
      <c r="P986" s="243"/>
      <c r="Q986" s="243"/>
      <c r="R986" s="243"/>
      <c r="S986" s="243"/>
      <c r="T986" s="244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5" t="s">
        <v>285</v>
      </c>
      <c r="AU986" s="245" t="s">
        <v>83</v>
      </c>
      <c r="AV986" s="13" t="s">
        <v>83</v>
      </c>
      <c r="AW986" s="13" t="s">
        <v>30</v>
      </c>
      <c r="AX986" s="13" t="s">
        <v>74</v>
      </c>
      <c r="AY986" s="245" t="s">
        <v>278</v>
      </c>
    </row>
    <row r="987" s="13" customFormat="1">
      <c r="A987" s="13"/>
      <c r="B987" s="235"/>
      <c r="C987" s="236"/>
      <c r="D987" s="237" t="s">
        <v>285</v>
      </c>
      <c r="E987" s="238" t="s">
        <v>1</v>
      </c>
      <c r="F987" s="239" t="s">
        <v>922</v>
      </c>
      <c r="G987" s="236"/>
      <c r="H987" s="240">
        <v>16.800000000000001</v>
      </c>
      <c r="I987" s="236"/>
      <c r="J987" s="236"/>
      <c r="K987" s="236"/>
      <c r="L987" s="241"/>
      <c r="M987" s="242"/>
      <c r="N987" s="243"/>
      <c r="O987" s="243"/>
      <c r="P987" s="243"/>
      <c r="Q987" s="243"/>
      <c r="R987" s="243"/>
      <c r="S987" s="243"/>
      <c r="T987" s="244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5" t="s">
        <v>285</v>
      </c>
      <c r="AU987" s="245" t="s">
        <v>83</v>
      </c>
      <c r="AV987" s="13" t="s">
        <v>83</v>
      </c>
      <c r="AW987" s="13" t="s">
        <v>30</v>
      </c>
      <c r="AX987" s="13" t="s">
        <v>74</v>
      </c>
      <c r="AY987" s="245" t="s">
        <v>278</v>
      </c>
    </row>
    <row r="988" s="13" customFormat="1">
      <c r="A988" s="13"/>
      <c r="B988" s="235"/>
      <c r="C988" s="236"/>
      <c r="D988" s="237" t="s">
        <v>285</v>
      </c>
      <c r="E988" s="238" t="s">
        <v>1</v>
      </c>
      <c r="F988" s="239" t="s">
        <v>923</v>
      </c>
      <c r="G988" s="236"/>
      <c r="H988" s="240">
        <v>15.9</v>
      </c>
      <c r="I988" s="236"/>
      <c r="J988" s="236"/>
      <c r="K988" s="236"/>
      <c r="L988" s="241"/>
      <c r="M988" s="242"/>
      <c r="N988" s="243"/>
      <c r="O988" s="243"/>
      <c r="P988" s="243"/>
      <c r="Q988" s="243"/>
      <c r="R988" s="243"/>
      <c r="S988" s="243"/>
      <c r="T988" s="24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5" t="s">
        <v>285</v>
      </c>
      <c r="AU988" s="245" t="s">
        <v>83</v>
      </c>
      <c r="AV988" s="13" t="s">
        <v>83</v>
      </c>
      <c r="AW988" s="13" t="s">
        <v>30</v>
      </c>
      <c r="AX988" s="13" t="s">
        <v>74</v>
      </c>
      <c r="AY988" s="245" t="s">
        <v>278</v>
      </c>
    </row>
    <row r="989" s="13" customFormat="1">
      <c r="A989" s="13"/>
      <c r="B989" s="235"/>
      <c r="C989" s="236"/>
      <c r="D989" s="237" t="s">
        <v>285</v>
      </c>
      <c r="E989" s="238" t="s">
        <v>1</v>
      </c>
      <c r="F989" s="239" t="s">
        <v>924</v>
      </c>
      <c r="G989" s="236"/>
      <c r="H989" s="240">
        <v>27.199999999999999</v>
      </c>
      <c r="I989" s="236"/>
      <c r="J989" s="236"/>
      <c r="K989" s="236"/>
      <c r="L989" s="241"/>
      <c r="M989" s="242"/>
      <c r="N989" s="243"/>
      <c r="O989" s="243"/>
      <c r="P989" s="243"/>
      <c r="Q989" s="243"/>
      <c r="R989" s="243"/>
      <c r="S989" s="243"/>
      <c r="T989" s="244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5" t="s">
        <v>285</v>
      </c>
      <c r="AU989" s="245" t="s">
        <v>83</v>
      </c>
      <c r="AV989" s="13" t="s">
        <v>83</v>
      </c>
      <c r="AW989" s="13" t="s">
        <v>30</v>
      </c>
      <c r="AX989" s="13" t="s">
        <v>74</v>
      </c>
      <c r="AY989" s="245" t="s">
        <v>278</v>
      </c>
    </row>
    <row r="990" s="13" customFormat="1">
      <c r="A990" s="13"/>
      <c r="B990" s="235"/>
      <c r="C990" s="236"/>
      <c r="D990" s="237" t="s">
        <v>285</v>
      </c>
      <c r="E990" s="238" t="s">
        <v>1</v>
      </c>
      <c r="F990" s="239" t="s">
        <v>925</v>
      </c>
      <c r="G990" s="236"/>
      <c r="H990" s="240">
        <v>21.059999999999999</v>
      </c>
      <c r="I990" s="236"/>
      <c r="J990" s="236"/>
      <c r="K990" s="236"/>
      <c r="L990" s="241"/>
      <c r="M990" s="242"/>
      <c r="N990" s="243"/>
      <c r="O990" s="243"/>
      <c r="P990" s="243"/>
      <c r="Q990" s="243"/>
      <c r="R990" s="243"/>
      <c r="S990" s="243"/>
      <c r="T990" s="244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5" t="s">
        <v>285</v>
      </c>
      <c r="AU990" s="245" t="s">
        <v>83</v>
      </c>
      <c r="AV990" s="13" t="s">
        <v>83</v>
      </c>
      <c r="AW990" s="13" t="s">
        <v>30</v>
      </c>
      <c r="AX990" s="13" t="s">
        <v>74</v>
      </c>
      <c r="AY990" s="245" t="s">
        <v>278</v>
      </c>
    </row>
    <row r="991" s="13" customFormat="1">
      <c r="A991" s="13"/>
      <c r="B991" s="235"/>
      <c r="C991" s="236"/>
      <c r="D991" s="237" t="s">
        <v>285</v>
      </c>
      <c r="E991" s="238" t="s">
        <v>1</v>
      </c>
      <c r="F991" s="239" t="s">
        <v>926</v>
      </c>
      <c r="G991" s="236"/>
      <c r="H991" s="240">
        <v>76.890000000000001</v>
      </c>
      <c r="I991" s="236"/>
      <c r="J991" s="236"/>
      <c r="K991" s="236"/>
      <c r="L991" s="241"/>
      <c r="M991" s="242"/>
      <c r="N991" s="243"/>
      <c r="O991" s="243"/>
      <c r="P991" s="243"/>
      <c r="Q991" s="243"/>
      <c r="R991" s="243"/>
      <c r="S991" s="243"/>
      <c r="T991" s="244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5" t="s">
        <v>285</v>
      </c>
      <c r="AU991" s="245" t="s">
        <v>83</v>
      </c>
      <c r="AV991" s="13" t="s">
        <v>83</v>
      </c>
      <c r="AW991" s="13" t="s">
        <v>30</v>
      </c>
      <c r="AX991" s="13" t="s">
        <v>74</v>
      </c>
      <c r="AY991" s="245" t="s">
        <v>278</v>
      </c>
    </row>
    <row r="992" s="13" customFormat="1">
      <c r="A992" s="13"/>
      <c r="B992" s="235"/>
      <c r="C992" s="236"/>
      <c r="D992" s="237" t="s">
        <v>285</v>
      </c>
      <c r="E992" s="238" t="s">
        <v>1</v>
      </c>
      <c r="F992" s="239" t="s">
        <v>927</v>
      </c>
      <c r="G992" s="236"/>
      <c r="H992" s="240">
        <v>22.699999999999999</v>
      </c>
      <c r="I992" s="236"/>
      <c r="J992" s="236"/>
      <c r="K992" s="236"/>
      <c r="L992" s="241"/>
      <c r="M992" s="242"/>
      <c r="N992" s="243"/>
      <c r="O992" s="243"/>
      <c r="P992" s="243"/>
      <c r="Q992" s="243"/>
      <c r="R992" s="243"/>
      <c r="S992" s="243"/>
      <c r="T992" s="24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5" t="s">
        <v>285</v>
      </c>
      <c r="AU992" s="245" t="s">
        <v>83</v>
      </c>
      <c r="AV992" s="13" t="s">
        <v>83</v>
      </c>
      <c r="AW992" s="13" t="s">
        <v>30</v>
      </c>
      <c r="AX992" s="13" t="s">
        <v>74</v>
      </c>
      <c r="AY992" s="245" t="s">
        <v>278</v>
      </c>
    </row>
    <row r="993" s="13" customFormat="1">
      <c r="A993" s="13"/>
      <c r="B993" s="235"/>
      <c r="C993" s="236"/>
      <c r="D993" s="237" t="s">
        <v>285</v>
      </c>
      <c r="E993" s="238" t="s">
        <v>1</v>
      </c>
      <c r="F993" s="239" t="s">
        <v>928</v>
      </c>
      <c r="G993" s="236"/>
      <c r="H993" s="240">
        <v>14.4</v>
      </c>
      <c r="I993" s="236"/>
      <c r="J993" s="236"/>
      <c r="K993" s="236"/>
      <c r="L993" s="241"/>
      <c r="M993" s="242"/>
      <c r="N993" s="243"/>
      <c r="O993" s="243"/>
      <c r="P993" s="243"/>
      <c r="Q993" s="243"/>
      <c r="R993" s="243"/>
      <c r="S993" s="243"/>
      <c r="T993" s="244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5" t="s">
        <v>285</v>
      </c>
      <c r="AU993" s="245" t="s">
        <v>83</v>
      </c>
      <c r="AV993" s="13" t="s">
        <v>83</v>
      </c>
      <c r="AW993" s="13" t="s">
        <v>30</v>
      </c>
      <c r="AX993" s="13" t="s">
        <v>74</v>
      </c>
      <c r="AY993" s="245" t="s">
        <v>278</v>
      </c>
    </row>
    <row r="994" s="13" customFormat="1">
      <c r="A994" s="13"/>
      <c r="B994" s="235"/>
      <c r="C994" s="236"/>
      <c r="D994" s="237" t="s">
        <v>285</v>
      </c>
      <c r="E994" s="238" t="s">
        <v>1</v>
      </c>
      <c r="F994" s="239" t="s">
        <v>929</v>
      </c>
      <c r="G994" s="236"/>
      <c r="H994" s="240">
        <v>6.7999999999999998</v>
      </c>
      <c r="I994" s="236"/>
      <c r="J994" s="236"/>
      <c r="K994" s="236"/>
      <c r="L994" s="241"/>
      <c r="M994" s="242"/>
      <c r="N994" s="243"/>
      <c r="O994" s="243"/>
      <c r="P994" s="243"/>
      <c r="Q994" s="243"/>
      <c r="R994" s="243"/>
      <c r="S994" s="243"/>
      <c r="T994" s="244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5" t="s">
        <v>285</v>
      </c>
      <c r="AU994" s="245" t="s">
        <v>83</v>
      </c>
      <c r="AV994" s="13" t="s">
        <v>83</v>
      </c>
      <c r="AW994" s="13" t="s">
        <v>30</v>
      </c>
      <c r="AX994" s="13" t="s">
        <v>74</v>
      </c>
      <c r="AY994" s="245" t="s">
        <v>278</v>
      </c>
    </row>
    <row r="995" s="13" customFormat="1">
      <c r="A995" s="13"/>
      <c r="B995" s="235"/>
      <c r="C995" s="236"/>
      <c r="D995" s="237" t="s">
        <v>285</v>
      </c>
      <c r="E995" s="238" t="s">
        <v>1</v>
      </c>
      <c r="F995" s="239" t="s">
        <v>930</v>
      </c>
      <c r="G995" s="236"/>
      <c r="H995" s="240">
        <v>19.600000000000001</v>
      </c>
      <c r="I995" s="236"/>
      <c r="J995" s="236"/>
      <c r="K995" s="236"/>
      <c r="L995" s="241"/>
      <c r="M995" s="242"/>
      <c r="N995" s="243"/>
      <c r="O995" s="243"/>
      <c r="P995" s="243"/>
      <c r="Q995" s="243"/>
      <c r="R995" s="243"/>
      <c r="S995" s="243"/>
      <c r="T995" s="244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5" t="s">
        <v>285</v>
      </c>
      <c r="AU995" s="245" t="s">
        <v>83</v>
      </c>
      <c r="AV995" s="13" t="s">
        <v>83</v>
      </c>
      <c r="AW995" s="13" t="s">
        <v>30</v>
      </c>
      <c r="AX995" s="13" t="s">
        <v>74</v>
      </c>
      <c r="AY995" s="245" t="s">
        <v>278</v>
      </c>
    </row>
    <row r="996" s="13" customFormat="1">
      <c r="A996" s="13"/>
      <c r="B996" s="235"/>
      <c r="C996" s="236"/>
      <c r="D996" s="237" t="s">
        <v>285</v>
      </c>
      <c r="E996" s="238" t="s">
        <v>1</v>
      </c>
      <c r="F996" s="239" t="s">
        <v>931</v>
      </c>
      <c r="G996" s="236"/>
      <c r="H996" s="240">
        <v>7.7999999999999998</v>
      </c>
      <c r="I996" s="236"/>
      <c r="J996" s="236"/>
      <c r="K996" s="236"/>
      <c r="L996" s="241"/>
      <c r="M996" s="242"/>
      <c r="N996" s="243"/>
      <c r="O996" s="243"/>
      <c r="P996" s="243"/>
      <c r="Q996" s="243"/>
      <c r="R996" s="243"/>
      <c r="S996" s="243"/>
      <c r="T996" s="244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5" t="s">
        <v>285</v>
      </c>
      <c r="AU996" s="245" t="s">
        <v>83</v>
      </c>
      <c r="AV996" s="13" t="s">
        <v>83</v>
      </c>
      <c r="AW996" s="13" t="s">
        <v>30</v>
      </c>
      <c r="AX996" s="13" t="s">
        <v>74</v>
      </c>
      <c r="AY996" s="245" t="s">
        <v>278</v>
      </c>
    </row>
    <row r="997" s="13" customFormat="1">
      <c r="A997" s="13"/>
      <c r="B997" s="235"/>
      <c r="C997" s="236"/>
      <c r="D997" s="237" t="s">
        <v>285</v>
      </c>
      <c r="E997" s="238" t="s">
        <v>1</v>
      </c>
      <c r="F997" s="239" t="s">
        <v>932</v>
      </c>
      <c r="G997" s="236"/>
      <c r="H997" s="240">
        <v>4.8399999999999999</v>
      </c>
      <c r="I997" s="236"/>
      <c r="J997" s="236"/>
      <c r="K997" s="236"/>
      <c r="L997" s="241"/>
      <c r="M997" s="242"/>
      <c r="N997" s="243"/>
      <c r="O997" s="243"/>
      <c r="P997" s="243"/>
      <c r="Q997" s="243"/>
      <c r="R997" s="243"/>
      <c r="S997" s="243"/>
      <c r="T997" s="244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5" t="s">
        <v>285</v>
      </c>
      <c r="AU997" s="245" t="s">
        <v>83</v>
      </c>
      <c r="AV997" s="13" t="s">
        <v>83</v>
      </c>
      <c r="AW997" s="13" t="s">
        <v>30</v>
      </c>
      <c r="AX997" s="13" t="s">
        <v>74</v>
      </c>
      <c r="AY997" s="245" t="s">
        <v>278</v>
      </c>
    </row>
    <row r="998" s="13" customFormat="1">
      <c r="A998" s="13"/>
      <c r="B998" s="235"/>
      <c r="C998" s="236"/>
      <c r="D998" s="237" t="s">
        <v>285</v>
      </c>
      <c r="E998" s="238" t="s">
        <v>1</v>
      </c>
      <c r="F998" s="239" t="s">
        <v>933</v>
      </c>
      <c r="G998" s="236"/>
      <c r="H998" s="240">
        <v>6.2679999999999998</v>
      </c>
      <c r="I998" s="236"/>
      <c r="J998" s="236"/>
      <c r="K998" s="236"/>
      <c r="L998" s="241"/>
      <c r="M998" s="242"/>
      <c r="N998" s="243"/>
      <c r="O998" s="243"/>
      <c r="P998" s="243"/>
      <c r="Q998" s="243"/>
      <c r="R998" s="243"/>
      <c r="S998" s="243"/>
      <c r="T998" s="244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5" t="s">
        <v>285</v>
      </c>
      <c r="AU998" s="245" t="s">
        <v>83</v>
      </c>
      <c r="AV998" s="13" t="s">
        <v>83</v>
      </c>
      <c r="AW998" s="13" t="s">
        <v>30</v>
      </c>
      <c r="AX998" s="13" t="s">
        <v>74</v>
      </c>
      <c r="AY998" s="245" t="s">
        <v>278</v>
      </c>
    </row>
    <row r="999" s="13" customFormat="1">
      <c r="A999" s="13"/>
      <c r="B999" s="235"/>
      <c r="C999" s="236"/>
      <c r="D999" s="237" t="s">
        <v>285</v>
      </c>
      <c r="E999" s="238" t="s">
        <v>1</v>
      </c>
      <c r="F999" s="239" t="s">
        <v>934</v>
      </c>
      <c r="G999" s="236"/>
      <c r="H999" s="240">
        <v>8.1999999999999993</v>
      </c>
      <c r="I999" s="236"/>
      <c r="J999" s="236"/>
      <c r="K999" s="236"/>
      <c r="L999" s="241"/>
      <c r="M999" s="242"/>
      <c r="N999" s="243"/>
      <c r="O999" s="243"/>
      <c r="P999" s="243"/>
      <c r="Q999" s="243"/>
      <c r="R999" s="243"/>
      <c r="S999" s="243"/>
      <c r="T999" s="244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5" t="s">
        <v>285</v>
      </c>
      <c r="AU999" s="245" t="s">
        <v>83</v>
      </c>
      <c r="AV999" s="13" t="s">
        <v>83</v>
      </c>
      <c r="AW999" s="13" t="s">
        <v>30</v>
      </c>
      <c r="AX999" s="13" t="s">
        <v>74</v>
      </c>
      <c r="AY999" s="245" t="s">
        <v>278</v>
      </c>
    </row>
    <row r="1000" s="13" customFormat="1">
      <c r="A1000" s="13"/>
      <c r="B1000" s="235"/>
      <c r="C1000" s="236"/>
      <c r="D1000" s="237" t="s">
        <v>285</v>
      </c>
      <c r="E1000" s="238" t="s">
        <v>1</v>
      </c>
      <c r="F1000" s="239" t="s">
        <v>935</v>
      </c>
      <c r="G1000" s="236"/>
      <c r="H1000" s="240">
        <v>12</v>
      </c>
      <c r="I1000" s="236"/>
      <c r="J1000" s="236"/>
      <c r="K1000" s="236"/>
      <c r="L1000" s="241"/>
      <c r="M1000" s="242"/>
      <c r="N1000" s="243"/>
      <c r="O1000" s="243"/>
      <c r="P1000" s="243"/>
      <c r="Q1000" s="243"/>
      <c r="R1000" s="243"/>
      <c r="S1000" s="243"/>
      <c r="T1000" s="24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5" t="s">
        <v>285</v>
      </c>
      <c r="AU1000" s="245" t="s">
        <v>83</v>
      </c>
      <c r="AV1000" s="13" t="s">
        <v>83</v>
      </c>
      <c r="AW1000" s="13" t="s">
        <v>30</v>
      </c>
      <c r="AX1000" s="13" t="s">
        <v>74</v>
      </c>
      <c r="AY1000" s="245" t="s">
        <v>278</v>
      </c>
    </row>
    <row r="1001" s="13" customFormat="1">
      <c r="A1001" s="13"/>
      <c r="B1001" s="235"/>
      <c r="C1001" s="236"/>
      <c r="D1001" s="237" t="s">
        <v>285</v>
      </c>
      <c r="E1001" s="238" t="s">
        <v>1</v>
      </c>
      <c r="F1001" s="239" t="s">
        <v>936</v>
      </c>
      <c r="G1001" s="236"/>
      <c r="H1001" s="240">
        <v>15.800000000000001</v>
      </c>
      <c r="I1001" s="236"/>
      <c r="J1001" s="236"/>
      <c r="K1001" s="236"/>
      <c r="L1001" s="241"/>
      <c r="M1001" s="242"/>
      <c r="N1001" s="243"/>
      <c r="O1001" s="243"/>
      <c r="P1001" s="243"/>
      <c r="Q1001" s="243"/>
      <c r="R1001" s="243"/>
      <c r="S1001" s="243"/>
      <c r="T1001" s="24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5" t="s">
        <v>285</v>
      </c>
      <c r="AU1001" s="245" t="s">
        <v>83</v>
      </c>
      <c r="AV1001" s="13" t="s">
        <v>83</v>
      </c>
      <c r="AW1001" s="13" t="s">
        <v>30</v>
      </c>
      <c r="AX1001" s="13" t="s">
        <v>74</v>
      </c>
      <c r="AY1001" s="245" t="s">
        <v>278</v>
      </c>
    </row>
    <row r="1002" s="13" customFormat="1">
      <c r="A1002" s="13"/>
      <c r="B1002" s="235"/>
      <c r="C1002" s="236"/>
      <c r="D1002" s="237" t="s">
        <v>285</v>
      </c>
      <c r="E1002" s="238" t="s">
        <v>1</v>
      </c>
      <c r="F1002" s="239" t="s">
        <v>937</v>
      </c>
      <c r="G1002" s="236"/>
      <c r="H1002" s="240">
        <v>20.199999999999999</v>
      </c>
      <c r="I1002" s="236"/>
      <c r="J1002" s="236"/>
      <c r="K1002" s="236"/>
      <c r="L1002" s="241"/>
      <c r="M1002" s="242"/>
      <c r="N1002" s="243"/>
      <c r="O1002" s="243"/>
      <c r="P1002" s="243"/>
      <c r="Q1002" s="243"/>
      <c r="R1002" s="243"/>
      <c r="S1002" s="243"/>
      <c r="T1002" s="244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5" t="s">
        <v>285</v>
      </c>
      <c r="AU1002" s="245" t="s">
        <v>83</v>
      </c>
      <c r="AV1002" s="13" t="s">
        <v>83</v>
      </c>
      <c r="AW1002" s="13" t="s">
        <v>30</v>
      </c>
      <c r="AX1002" s="13" t="s">
        <v>74</v>
      </c>
      <c r="AY1002" s="245" t="s">
        <v>278</v>
      </c>
    </row>
    <row r="1003" s="13" customFormat="1">
      <c r="A1003" s="13"/>
      <c r="B1003" s="235"/>
      <c r="C1003" s="236"/>
      <c r="D1003" s="237" t="s">
        <v>285</v>
      </c>
      <c r="E1003" s="238" t="s">
        <v>1</v>
      </c>
      <c r="F1003" s="239" t="s">
        <v>938</v>
      </c>
      <c r="G1003" s="236"/>
      <c r="H1003" s="240">
        <v>21.100000000000001</v>
      </c>
      <c r="I1003" s="236"/>
      <c r="J1003" s="236"/>
      <c r="K1003" s="236"/>
      <c r="L1003" s="241"/>
      <c r="M1003" s="242"/>
      <c r="N1003" s="243"/>
      <c r="O1003" s="243"/>
      <c r="P1003" s="243"/>
      <c r="Q1003" s="243"/>
      <c r="R1003" s="243"/>
      <c r="S1003" s="243"/>
      <c r="T1003" s="244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5" t="s">
        <v>285</v>
      </c>
      <c r="AU1003" s="245" t="s">
        <v>83</v>
      </c>
      <c r="AV1003" s="13" t="s">
        <v>83</v>
      </c>
      <c r="AW1003" s="13" t="s">
        <v>30</v>
      </c>
      <c r="AX1003" s="13" t="s">
        <v>74</v>
      </c>
      <c r="AY1003" s="245" t="s">
        <v>278</v>
      </c>
    </row>
    <row r="1004" s="13" customFormat="1">
      <c r="A1004" s="13"/>
      <c r="B1004" s="235"/>
      <c r="C1004" s="236"/>
      <c r="D1004" s="237" t="s">
        <v>285</v>
      </c>
      <c r="E1004" s="238" t="s">
        <v>1</v>
      </c>
      <c r="F1004" s="239" t="s">
        <v>939</v>
      </c>
      <c r="G1004" s="236"/>
      <c r="H1004" s="240">
        <v>25.399999999999999</v>
      </c>
      <c r="I1004" s="236"/>
      <c r="J1004" s="236"/>
      <c r="K1004" s="236"/>
      <c r="L1004" s="241"/>
      <c r="M1004" s="242"/>
      <c r="N1004" s="243"/>
      <c r="O1004" s="243"/>
      <c r="P1004" s="243"/>
      <c r="Q1004" s="243"/>
      <c r="R1004" s="243"/>
      <c r="S1004" s="243"/>
      <c r="T1004" s="24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5" t="s">
        <v>285</v>
      </c>
      <c r="AU1004" s="245" t="s">
        <v>83</v>
      </c>
      <c r="AV1004" s="13" t="s">
        <v>83</v>
      </c>
      <c r="AW1004" s="13" t="s">
        <v>30</v>
      </c>
      <c r="AX1004" s="13" t="s">
        <v>74</v>
      </c>
      <c r="AY1004" s="245" t="s">
        <v>278</v>
      </c>
    </row>
    <row r="1005" s="13" customFormat="1">
      <c r="A1005" s="13"/>
      <c r="B1005" s="235"/>
      <c r="C1005" s="236"/>
      <c r="D1005" s="237" t="s">
        <v>285</v>
      </c>
      <c r="E1005" s="238" t="s">
        <v>1</v>
      </c>
      <c r="F1005" s="239" t="s">
        <v>940</v>
      </c>
      <c r="G1005" s="236"/>
      <c r="H1005" s="240">
        <v>16.84</v>
      </c>
      <c r="I1005" s="236"/>
      <c r="J1005" s="236"/>
      <c r="K1005" s="236"/>
      <c r="L1005" s="241"/>
      <c r="M1005" s="242"/>
      <c r="N1005" s="243"/>
      <c r="O1005" s="243"/>
      <c r="P1005" s="243"/>
      <c r="Q1005" s="243"/>
      <c r="R1005" s="243"/>
      <c r="S1005" s="243"/>
      <c r="T1005" s="244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5" t="s">
        <v>285</v>
      </c>
      <c r="AU1005" s="245" t="s">
        <v>83</v>
      </c>
      <c r="AV1005" s="13" t="s">
        <v>83</v>
      </c>
      <c r="AW1005" s="13" t="s">
        <v>30</v>
      </c>
      <c r="AX1005" s="13" t="s">
        <v>74</v>
      </c>
      <c r="AY1005" s="245" t="s">
        <v>278</v>
      </c>
    </row>
    <row r="1006" s="13" customFormat="1">
      <c r="A1006" s="13"/>
      <c r="B1006" s="235"/>
      <c r="C1006" s="236"/>
      <c r="D1006" s="237" t="s">
        <v>285</v>
      </c>
      <c r="E1006" s="238" t="s">
        <v>1</v>
      </c>
      <c r="F1006" s="239" t="s">
        <v>941</v>
      </c>
      <c r="G1006" s="236"/>
      <c r="H1006" s="240">
        <v>11.6</v>
      </c>
      <c r="I1006" s="236"/>
      <c r="J1006" s="236"/>
      <c r="K1006" s="236"/>
      <c r="L1006" s="241"/>
      <c r="M1006" s="242"/>
      <c r="N1006" s="243"/>
      <c r="O1006" s="243"/>
      <c r="P1006" s="243"/>
      <c r="Q1006" s="243"/>
      <c r="R1006" s="243"/>
      <c r="S1006" s="243"/>
      <c r="T1006" s="244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5" t="s">
        <v>285</v>
      </c>
      <c r="AU1006" s="245" t="s">
        <v>83</v>
      </c>
      <c r="AV1006" s="13" t="s">
        <v>83</v>
      </c>
      <c r="AW1006" s="13" t="s">
        <v>30</v>
      </c>
      <c r="AX1006" s="13" t="s">
        <v>74</v>
      </c>
      <c r="AY1006" s="245" t="s">
        <v>278</v>
      </c>
    </row>
    <row r="1007" s="13" customFormat="1">
      <c r="A1007" s="13"/>
      <c r="B1007" s="235"/>
      <c r="C1007" s="236"/>
      <c r="D1007" s="237" t="s">
        <v>285</v>
      </c>
      <c r="E1007" s="238" t="s">
        <v>1</v>
      </c>
      <c r="F1007" s="239" t="s">
        <v>942</v>
      </c>
      <c r="G1007" s="236"/>
      <c r="H1007" s="240">
        <v>50.799999999999997</v>
      </c>
      <c r="I1007" s="236"/>
      <c r="J1007" s="236"/>
      <c r="K1007" s="236"/>
      <c r="L1007" s="241"/>
      <c r="M1007" s="242"/>
      <c r="N1007" s="243"/>
      <c r="O1007" s="243"/>
      <c r="P1007" s="243"/>
      <c r="Q1007" s="243"/>
      <c r="R1007" s="243"/>
      <c r="S1007" s="243"/>
      <c r="T1007" s="244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5" t="s">
        <v>285</v>
      </c>
      <c r="AU1007" s="245" t="s">
        <v>83</v>
      </c>
      <c r="AV1007" s="13" t="s">
        <v>83</v>
      </c>
      <c r="AW1007" s="13" t="s">
        <v>30</v>
      </c>
      <c r="AX1007" s="13" t="s">
        <v>74</v>
      </c>
      <c r="AY1007" s="245" t="s">
        <v>278</v>
      </c>
    </row>
    <row r="1008" s="13" customFormat="1">
      <c r="A1008" s="13"/>
      <c r="B1008" s="235"/>
      <c r="C1008" s="236"/>
      <c r="D1008" s="237" t="s">
        <v>285</v>
      </c>
      <c r="E1008" s="238" t="s">
        <v>1</v>
      </c>
      <c r="F1008" s="239" t="s">
        <v>943</v>
      </c>
      <c r="G1008" s="236"/>
      <c r="H1008" s="240">
        <v>21.960000000000001</v>
      </c>
      <c r="I1008" s="236"/>
      <c r="J1008" s="236"/>
      <c r="K1008" s="236"/>
      <c r="L1008" s="241"/>
      <c r="M1008" s="242"/>
      <c r="N1008" s="243"/>
      <c r="O1008" s="243"/>
      <c r="P1008" s="243"/>
      <c r="Q1008" s="243"/>
      <c r="R1008" s="243"/>
      <c r="S1008" s="243"/>
      <c r="T1008" s="244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5" t="s">
        <v>285</v>
      </c>
      <c r="AU1008" s="245" t="s">
        <v>83</v>
      </c>
      <c r="AV1008" s="13" t="s">
        <v>83</v>
      </c>
      <c r="AW1008" s="13" t="s">
        <v>30</v>
      </c>
      <c r="AX1008" s="13" t="s">
        <v>74</v>
      </c>
      <c r="AY1008" s="245" t="s">
        <v>278</v>
      </c>
    </row>
    <row r="1009" s="13" customFormat="1">
      <c r="A1009" s="13"/>
      <c r="B1009" s="235"/>
      <c r="C1009" s="236"/>
      <c r="D1009" s="237" t="s">
        <v>285</v>
      </c>
      <c r="E1009" s="238" t="s">
        <v>1</v>
      </c>
      <c r="F1009" s="239" t="s">
        <v>944</v>
      </c>
      <c r="G1009" s="236"/>
      <c r="H1009" s="240">
        <v>14.5</v>
      </c>
      <c r="I1009" s="236"/>
      <c r="J1009" s="236"/>
      <c r="K1009" s="236"/>
      <c r="L1009" s="241"/>
      <c r="M1009" s="242"/>
      <c r="N1009" s="243"/>
      <c r="O1009" s="243"/>
      <c r="P1009" s="243"/>
      <c r="Q1009" s="243"/>
      <c r="R1009" s="243"/>
      <c r="S1009" s="243"/>
      <c r="T1009" s="244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5" t="s">
        <v>285</v>
      </c>
      <c r="AU1009" s="245" t="s">
        <v>83</v>
      </c>
      <c r="AV1009" s="13" t="s">
        <v>83</v>
      </c>
      <c r="AW1009" s="13" t="s">
        <v>30</v>
      </c>
      <c r="AX1009" s="13" t="s">
        <v>74</v>
      </c>
      <c r="AY1009" s="245" t="s">
        <v>278</v>
      </c>
    </row>
    <row r="1010" s="13" customFormat="1">
      <c r="A1010" s="13"/>
      <c r="B1010" s="235"/>
      <c r="C1010" s="236"/>
      <c r="D1010" s="237" t="s">
        <v>285</v>
      </c>
      <c r="E1010" s="238" t="s">
        <v>1</v>
      </c>
      <c r="F1010" s="239" t="s">
        <v>945</v>
      </c>
      <c r="G1010" s="236"/>
      <c r="H1010" s="240">
        <v>13.5</v>
      </c>
      <c r="I1010" s="236"/>
      <c r="J1010" s="236"/>
      <c r="K1010" s="236"/>
      <c r="L1010" s="241"/>
      <c r="M1010" s="242"/>
      <c r="N1010" s="243"/>
      <c r="O1010" s="243"/>
      <c r="P1010" s="243"/>
      <c r="Q1010" s="243"/>
      <c r="R1010" s="243"/>
      <c r="S1010" s="243"/>
      <c r="T1010" s="244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5" t="s">
        <v>285</v>
      </c>
      <c r="AU1010" s="245" t="s">
        <v>83</v>
      </c>
      <c r="AV1010" s="13" t="s">
        <v>83</v>
      </c>
      <c r="AW1010" s="13" t="s">
        <v>30</v>
      </c>
      <c r="AX1010" s="13" t="s">
        <v>74</v>
      </c>
      <c r="AY1010" s="245" t="s">
        <v>278</v>
      </c>
    </row>
    <row r="1011" s="13" customFormat="1">
      <c r="A1011" s="13"/>
      <c r="B1011" s="235"/>
      <c r="C1011" s="236"/>
      <c r="D1011" s="237" t="s">
        <v>285</v>
      </c>
      <c r="E1011" s="238" t="s">
        <v>1</v>
      </c>
      <c r="F1011" s="239" t="s">
        <v>946</v>
      </c>
      <c r="G1011" s="236"/>
      <c r="H1011" s="240">
        <v>17.899999999999999</v>
      </c>
      <c r="I1011" s="236"/>
      <c r="J1011" s="236"/>
      <c r="K1011" s="236"/>
      <c r="L1011" s="241"/>
      <c r="M1011" s="242"/>
      <c r="N1011" s="243"/>
      <c r="O1011" s="243"/>
      <c r="P1011" s="243"/>
      <c r="Q1011" s="243"/>
      <c r="R1011" s="243"/>
      <c r="S1011" s="243"/>
      <c r="T1011" s="244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5" t="s">
        <v>285</v>
      </c>
      <c r="AU1011" s="245" t="s">
        <v>83</v>
      </c>
      <c r="AV1011" s="13" t="s">
        <v>83</v>
      </c>
      <c r="AW1011" s="13" t="s">
        <v>30</v>
      </c>
      <c r="AX1011" s="13" t="s">
        <v>74</v>
      </c>
      <c r="AY1011" s="245" t="s">
        <v>278</v>
      </c>
    </row>
    <row r="1012" s="13" customFormat="1">
      <c r="A1012" s="13"/>
      <c r="B1012" s="235"/>
      <c r="C1012" s="236"/>
      <c r="D1012" s="237" t="s">
        <v>285</v>
      </c>
      <c r="E1012" s="238" t="s">
        <v>1</v>
      </c>
      <c r="F1012" s="239" t="s">
        <v>947</v>
      </c>
      <c r="G1012" s="236"/>
      <c r="H1012" s="240">
        <v>21.800000000000001</v>
      </c>
      <c r="I1012" s="236"/>
      <c r="J1012" s="236"/>
      <c r="K1012" s="236"/>
      <c r="L1012" s="241"/>
      <c r="M1012" s="242"/>
      <c r="N1012" s="243"/>
      <c r="O1012" s="243"/>
      <c r="P1012" s="243"/>
      <c r="Q1012" s="243"/>
      <c r="R1012" s="243"/>
      <c r="S1012" s="243"/>
      <c r="T1012" s="24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5" t="s">
        <v>285</v>
      </c>
      <c r="AU1012" s="245" t="s">
        <v>83</v>
      </c>
      <c r="AV1012" s="13" t="s">
        <v>83</v>
      </c>
      <c r="AW1012" s="13" t="s">
        <v>30</v>
      </c>
      <c r="AX1012" s="13" t="s">
        <v>74</v>
      </c>
      <c r="AY1012" s="245" t="s">
        <v>278</v>
      </c>
    </row>
    <row r="1013" s="15" customFormat="1">
      <c r="A1013" s="15"/>
      <c r="B1013" s="256"/>
      <c r="C1013" s="257"/>
      <c r="D1013" s="237" t="s">
        <v>285</v>
      </c>
      <c r="E1013" s="258" t="s">
        <v>1</v>
      </c>
      <c r="F1013" s="259" t="s">
        <v>462</v>
      </c>
      <c r="G1013" s="257"/>
      <c r="H1013" s="260">
        <v>577.95799999999997</v>
      </c>
      <c r="I1013" s="257"/>
      <c r="J1013" s="257"/>
      <c r="K1013" s="257"/>
      <c r="L1013" s="261"/>
      <c r="M1013" s="262"/>
      <c r="N1013" s="263"/>
      <c r="O1013" s="263"/>
      <c r="P1013" s="263"/>
      <c r="Q1013" s="263"/>
      <c r="R1013" s="263"/>
      <c r="S1013" s="263"/>
      <c r="T1013" s="264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T1013" s="265" t="s">
        <v>285</v>
      </c>
      <c r="AU1013" s="265" t="s">
        <v>83</v>
      </c>
      <c r="AV1013" s="15" t="s">
        <v>91</v>
      </c>
      <c r="AW1013" s="15" t="s">
        <v>30</v>
      </c>
      <c r="AX1013" s="15" t="s">
        <v>74</v>
      </c>
      <c r="AY1013" s="265" t="s">
        <v>278</v>
      </c>
    </row>
    <row r="1014" s="13" customFormat="1">
      <c r="A1014" s="13"/>
      <c r="B1014" s="235"/>
      <c r="C1014" s="236"/>
      <c r="D1014" s="237" t="s">
        <v>285</v>
      </c>
      <c r="E1014" s="238" t="s">
        <v>1</v>
      </c>
      <c r="F1014" s="239" t="s">
        <v>948</v>
      </c>
      <c r="G1014" s="236"/>
      <c r="H1014" s="240">
        <v>19.699999999999999</v>
      </c>
      <c r="I1014" s="236"/>
      <c r="J1014" s="236"/>
      <c r="K1014" s="236"/>
      <c r="L1014" s="241"/>
      <c r="M1014" s="242"/>
      <c r="N1014" s="243"/>
      <c r="O1014" s="243"/>
      <c r="P1014" s="243"/>
      <c r="Q1014" s="243"/>
      <c r="R1014" s="243"/>
      <c r="S1014" s="243"/>
      <c r="T1014" s="244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5" t="s">
        <v>285</v>
      </c>
      <c r="AU1014" s="245" t="s">
        <v>83</v>
      </c>
      <c r="AV1014" s="13" t="s">
        <v>83</v>
      </c>
      <c r="AW1014" s="13" t="s">
        <v>30</v>
      </c>
      <c r="AX1014" s="13" t="s">
        <v>74</v>
      </c>
      <c r="AY1014" s="245" t="s">
        <v>278</v>
      </c>
    </row>
    <row r="1015" s="13" customFormat="1">
      <c r="A1015" s="13"/>
      <c r="B1015" s="235"/>
      <c r="C1015" s="236"/>
      <c r="D1015" s="237" t="s">
        <v>285</v>
      </c>
      <c r="E1015" s="238" t="s">
        <v>1</v>
      </c>
      <c r="F1015" s="239" t="s">
        <v>949</v>
      </c>
      <c r="G1015" s="236"/>
      <c r="H1015" s="240">
        <v>11.94</v>
      </c>
      <c r="I1015" s="236"/>
      <c r="J1015" s="236"/>
      <c r="K1015" s="236"/>
      <c r="L1015" s="241"/>
      <c r="M1015" s="242"/>
      <c r="N1015" s="243"/>
      <c r="O1015" s="243"/>
      <c r="P1015" s="243"/>
      <c r="Q1015" s="243"/>
      <c r="R1015" s="243"/>
      <c r="S1015" s="243"/>
      <c r="T1015" s="244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5" t="s">
        <v>285</v>
      </c>
      <c r="AU1015" s="245" t="s">
        <v>83</v>
      </c>
      <c r="AV1015" s="13" t="s">
        <v>83</v>
      </c>
      <c r="AW1015" s="13" t="s">
        <v>30</v>
      </c>
      <c r="AX1015" s="13" t="s">
        <v>74</v>
      </c>
      <c r="AY1015" s="245" t="s">
        <v>278</v>
      </c>
    </row>
    <row r="1016" s="13" customFormat="1">
      <c r="A1016" s="13"/>
      <c r="B1016" s="235"/>
      <c r="C1016" s="236"/>
      <c r="D1016" s="237" t="s">
        <v>285</v>
      </c>
      <c r="E1016" s="238" t="s">
        <v>1</v>
      </c>
      <c r="F1016" s="239" t="s">
        <v>950</v>
      </c>
      <c r="G1016" s="236"/>
      <c r="H1016" s="240">
        <v>17.559999999999999</v>
      </c>
      <c r="I1016" s="236"/>
      <c r="J1016" s="236"/>
      <c r="K1016" s="236"/>
      <c r="L1016" s="241"/>
      <c r="M1016" s="242"/>
      <c r="N1016" s="243"/>
      <c r="O1016" s="243"/>
      <c r="P1016" s="243"/>
      <c r="Q1016" s="243"/>
      <c r="R1016" s="243"/>
      <c r="S1016" s="243"/>
      <c r="T1016" s="244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5" t="s">
        <v>285</v>
      </c>
      <c r="AU1016" s="245" t="s">
        <v>83</v>
      </c>
      <c r="AV1016" s="13" t="s">
        <v>83</v>
      </c>
      <c r="AW1016" s="13" t="s">
        <v>30</v>
      </c>
      <c r="AX1016" s="13" t="s">
        <v>74</v>
      </c>
      <c r="AY1016" s="245" t="s">
        <v>278</v>
      </c>
    </row>
    <row r="1017" s="13" customFormat="1">
      <c r="A1017" s="13"/>
      <c r="B1017" s="235"/>
      <c r="C1017" s="236"/>
      <c r="D1017" s="237" t="s">
        <v>285</v>
      </c>
      <c r="E1017" s="238" t="s">
        <v>1</v>
      </c>
      <c r="F1017" s="239" t="s">
        <v>951</v>
      </c>
      <c r="G1017" s="236"/>
      <c r="H1017" s="240">
        <v>33.340000000000003</v>
      </c>
      <c r="I1017" s="236"/>
      <c r="J1017" s="236"/>
      <c r="K1017" s="236"/>
      <c r="L1017" s="241"/>
      <c r="M1017" s="242"/>
      <c r="N1017" s="243"/>
      <c r="O1017" s="243"/>
      <c r="P1017" s="243"/>
      <c r="Q1017" s="243"/>
      <c r="R1017" s="243"/>
      <c r="S1017" s="243"/>
      <c r="T1017" s="244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5" t="s">
        <v>285</v>
      </c>
      <c r="AU1017" s="245" t="s">
        <v>83</v>
      </c>
      <c r="AV1017" s="13" t="s">
        <v>83</v>
      </c>
      <c r="AW1017" s="13" t="s">
        <v>30</v>
      </c>
      <c r="AX1017" s="13" t="s">
        <v>74</v>
      </c>
      <c r="AY1017" s="245" t="s">
        <v>278</v>
      </c>
    </row>
    <row r="1018" s="13" customFormat="1">
      <c r="A1018" s="13"/>
      <c r="B1018" s="235"/>
      <c r="C1018" s="236"/>
      <c r="D1018" s="237" t="s">
        <v>285</v>
      </c>
      <c r="E1018" s="238" t="s">
        <v>1</v>
      </c>
      <c r="F1018" s="239" t="s">
        <v>952</v>
      </c>
      <c r="G1018" s="236"/>
      <c r="H1018" s="240">
        <v>37.314999999999998</v>
      </c>
      <c r="I1018" s="236"/>
      <c r="J1018" s="236"/>
      <c r="K1018" s="236"/>
      <c r="L1018" s="241"/>
      <c r="M1018" s="242"/>
      <c r="N1018" s="243"/>
      <c r="O1018" s="243"/>
      <c r="P1018" s="243"/>
      <c r="Q1018" s="243"/>
      <c r="R1018" s="243"/>
      <c r="S1018" s="243"/>
      <c r="T1018" s="244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5" t="s">
        <v>285</v>
      </c>
      <c r="AU1018" s="245" t="s">
        <v>83</v>
      </c>
      <c r="AV1018" s="13" t="s">
        <v>83</v>
      </c>
      <c r="AW1018" s="13" t="s">
        <v>30</v>
      </c>
      <c r="AX1018" s="13" t="s">
        <v>74</v>
      </c>
      <c r="AY1018" s="245" t="s">
        <v>278</v>
      </c>
    </row>
    <row r="1019" s="13" customFormat="1">
      <c r="A1019" s="13"/>
      <c r="B1019" s="235"/>
      <c r="C1019" s="236"/>
      <c r="D1019" s="237" t="s">
        <v>285</v>
      </c>
      <c r="E1019" s="238" t="s">
        <v>1</v>
      </c>
      <c r="F1019" s="239" t="s">
        <v>953</v>
      </c>
      <c r="G1019" s="236"/>
      <c r="H1019" s="240">
        <v>8.3000000000000007</v>
      </c>
      <c r="I1019" s="236"/>
      <c r="J1019" s="236"/>
      <c r="K1019" s="236"/>
      <c r="L1019" s="241"/>
      <c r="M1019" s="242"/>
      <c r="N1019" s="243"/>
      <c r="O1019" s="243"/>
      <c r="P1019" s="243"/>
      <c r="Q1019" s="243"/>
      <c r="R1019" s="243"/>
      <c r="S1019" s="243"/>
      <c r="T1019" s="244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5" t="s">
        <v>285</v>
      </c>
      <c r="AU1019" s="245" t="s">
        <v>83</v>
      </c>
      <c r="AV1019" s="13" t="s">
        <v>83</v>
      </c>
      <c r="AW1019" s="13" t="s">
        <v>30</v>
      </c>
      <c r="AX1019" s="13" t="s">
        <v>74</v>
      </c>
      <c r="AY1019" s="245" t="s">
        <v>278</v>
      </c>
    </row>
    <row r="1020" s="13" customFormat="1">
      <c r="A1020" s="13"/>
      <c r="B1020" s="235"/>
      <c r="C1020" s="236"/>
      <c r="D1020" s="237" t="s">
        <v>285</v>
      </c>
      <c r="E1020" s="238" t="s">
        <v>1</v>
      </c>
      <c r="F1020" s="239" t="s">
        <v>954</v>
      </c>
      <c r="G1020" s="236"/>
      <c r="H1020" s="240">
        <v>7.7000000000000002</v>
      </c>
      <c r="I1020" s="236"/>
      <c r="J1020" s="236"/>
      <c r="K1020" s="236"/>
      <c r="L1020" s="241"/>
      <c r="M1020" s="242"/>
      <c r="N1020" s="243"/>
      <c r="O1020" s="243"/>
      <c r="P1020" s="243"/>
      <c r="Q1020" s="243"/>
      <c r="R1020" s="243"/>
      <c r="S1020" s="243"/>
      <c r="T1020" s="244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5" t="s">
        <v>285</v>
      </c>
      <c r="AU1020" s="245" t="s">
        <v>83</v>
      </c>
      <c r="AV1020" s="13" t="s">
        <v>83</v>
      </c>
      <c r="AW1020" s="13" t="s">
        <v>30</v>
      </c>
      <c r="AX1020" s="13" t="s">
        <v>74</v>
      </c>
      <c r="AY1020" s="245" t="s">
        <v>278</v>
      </c>
    </row>
    <row r="1021" s="13" customFormat="1">
      <c r="A1021" s="13"/>
      <c r="B1021" s="235"/>
      <c r="C1021" s="236"/>
      <c r="D1021" s="237" t="s">
        <v>285</v>
      </c>
      <c r="E1021" s="238" t="s">
        <v>1</v>
      </c>
      <c r="F1021" s="239" t="s">
        <v>955</v>
      </c>
      <c r="G1021" s="236"/>
      <c r="H1021" s="240">
        <v>7.4000000000000004</v>
      </c>
      <c r="I1021" s="236"/>
      <c r="J1021" s="236"/>
      <c r="K1021" s="236"/>
      <c r="L1021" s="241"/>
      <c r="M1021" s="242"/>
      <c r="N1021" s="243"/>
      <c r="O1021" s="243"/>
      <c r="P1021" s="243"/>
      <c r="Q1021" s="243"/>
      <c r="R1021" s="243"/>
      <c r="S1021" s="243"/>
      <c r="T1021" s="244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5" t="s">
        <v>285</v>
      </c>
      <c r="AU1021" s="245" t="s">
        <v>83</v>
      </c>
      <c r="AV1021" s="13" t="s">
        <v>83</v>
      </c>
      <c r="AW1021" s="13" t="s">
        <v>30</v>
      </c>
      <c r="AX1021" s="13" t="s">
        <v>74</v>
      </c>
      <c r="AY1021" s="245" t="s">
        <v>278</v>
      </c>
    </row>
    <row r="1022" s="13" customFormat="1">
      <c r="A1022" s="13"/>
      <c r="B1022" s="235"/>
      <c r="C1022" s="236"/>
      <c r="D1022" s="237" t="s">
        <v>285</v>
      </c>
      <c r="E1022" s="238" t="s">
        <v>1</v>
      </c>
      <c r="F1022" s="239" t="s">
        <v>956</v>
      </c>
      <c r="G1022" s="236"/>
      <c r="H1022" s="240">
        <v>11.9</v>
      </c>
      <c r="I1022" s="236"/>
      <c r="J1022" s="236"/>
      <c r="K1022" s="236"/>
      <c r="L1022" s="241"/>
      <c r="M1022" s="242"/>
      <c r="N1022" s="243"/>
      <c r="O1022" s="243"/>
      <c r="P1022" s="243"/>
      <c r="Q1022" s="243"/>
      <c r="R1022" s="243"/>
      <c r="S1022" s="243"/>
      <c r="T1022" s="244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5" t="s">
        <v>285</v>
      </c>
      <c r="AU1022" s="245" t="s">
        <v>83</v>
      </c>
      <c r="AV1022" s="13" t="s">
        <v>83</v>
      </c>
      <c r="AW1022" s="13" t="s">
        <v>30</v>
      </c>
      <c r="AX1022" s="13" t="s">
        <v>74</v>
      </c>
      <c r="AY1022" s="245" t="s">
        <v>278</v>
      </c>
    </row>
    <row r="1023" s="13" customFormat="1">
      <c r="A1023" s="13"/>
      <c r="B1023" s="235"/>
      <c r="C1023" s="236"/>
      <c r="D1023" s="237" t="s">
        <v>285</v>
      </c>
      <c r="E1023" s="238" t="s">
        <v>1</v>
      </c>
      <c r="F1023" s="239" t="s">
        <v>957</v>
      </c>
      <c r="G1023" s="236"/>
      <c r="H1023" s="240">
        <v>16.600000000000001</v>
      </c>
      <c r="I1023" s="236"/>
      <c r="J1023" s="236"/>
      <c r="K1023" s="236"/>
      <c r="L1023" s="241"/>
      <c r="M1023" s="242"/>
      <c r="N1023" s="243"/>
      <c r="O1023" s="243"/>
      <c r="P1023" s="243"/>
      <c r="Q1023" s="243"/>
      <c r="R1023" s="243"/>
      <c r="S1023" s="243"/>
      <c r="T1023" s="244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5" t="s">
        <v>285</v>
      </c>
      <c r="AU1023" s="245" t="s">
        <v>83</v>
      </c>
      <c r="AV1023" s="13" t="s">
        <v>83</v>
      </c>
      <c r="AW1023" s="13" t="s">
        <v>30</v>
      </c>
      <c r="AX1023" s="13" t="s">
        <v>74</v>
      </c>
      <c r="AY1023" s="245" t="s">
        <v>278</v>
      </c>
    </row>
    <row r="1024" s="13" customFormat="1">
      <c r="A1024" s="13"/>
      <c r="B1024" s="235"/>
      <c r="C1024" s="236"/>
      <c r="D1024" s="237" t="s">
        <v>285</v>
      </c>
      <c r="E1024" s="238" t="s">
        <v>1</v>
      </c>
      <c r="F1024" s="239" t="s">
        <v>958</v>
      </c>
      <c r="G1024" s="236"/>
      <c r="H1024" s="240">
        <v>22.140000000000001</v>
      </c>
      <c r="I1024" s="236"/>
      <c r="J1024" s="236"/>
      <c r="K1024" s="236"/>
      <c r="L1024" s="241"/>
      <c r="M1024" s="242"/>
      <c r="N1024" s="243"/>
      <c r="O1024" s="243"/>
      <c r="P1024" s="243"/>
      <c r="Q1024" s="243"/>
      <c r="R1024" s="243"/>
      <c r="S1024" s="243"/>
      <c r="T1024" s="244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5" t="s">
        <v>285</v>
      </c>
      <c r="AU1024" s="245" t="s">
        <v>83</v>
      </c>
      <c r="AV1024" s="13" t="s">
        <v>83</v>
      </c>
      <c r="AW1024" s="13" t="s">
        <v>30</v>
      </c>
      <c r="AX1024" s="13" t="s">
        <v>74</v>
      </c>
      <c r="AY1024" s="245" t="s">
        <v>278</v>
      </c>
    </row>
    <row r="1025" s="13" customFormat="1">
      <c r="A1025" s="13"/>
      <c r="B1025" s="235"/>
      <c r="C1025" s="236"/>
      <c r="D1025" s="237" t="s">
        <v>285</v>
      </c>
      <c r="E1025" s="238" t="s">
        <v>1</v>
      </c>
      <c r="F1025" s="239" t="s">
        <v>959</v>
      </c>
      <c r="G1025" s="236"/>
      <c r="H1025" s="240">
        <v>14.6</v>
      </c>
      <c r="I1025" s="236"/>
      <c r="J1025" s="236"/>
      <c r="K1025" s="236"/>
      <c r="L1025" s="241"/>
      <c r="M1025" s="242"/>
      <c r="N1025" s="243"/>
      <c r="O1025" s="243"/>
      <c r="P1025" s="243"/>
      <c r="Q1025" s="243"/>
      <c r="R1025" s="243"/>
      <c r="S1025" s="243"/>
      <c r="T1025" s="244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5" t="s">
        <v>285</v>
      </c>
      <c r="AU1025" s="245" t="s">
        <v>83</v>
      </c>
      <c r="AV1025" s="13" t="s">
        <v>83</v>
      </c>
      <c r="AW1025" s="13" t="s">
        <v>30</v>
      </c>
      <c r="AX1025" s="13" t="s">
        <v>74</v>
      </c>
      <c r="AY1025" s="245" t="s">
        <v>278</v>
      </c>
    </row>
    <row r="1026" s="13" customFormat="1">
      <c r="A1026" s="13"/>
      <c r="B1026" s="235"/>
      <c r="C1026" s="236"/>
      <c r="D1026" s="237" t="s">
        <v>285</v>
      </c>
      <c r="E1026" s="238" t="s">
        <v>1</v>
      </c>
      <c r="F1026" s="239" t="s">
        <v>960</v>
      </c>
      <c r="G1026" s="236"/>
      <c r="H1026" s="240">
        <v>10</v>
      </c>
      <c r="I1026" s="236"/>
      <c r="J1026" s="236"/>
      <c r="K1026" s="236"/>
      <c r="L1026" s="241"/>
      <c r="M1026" s="242"/>
      <c r="N1026" s="243"/>
      <c r="O1026" s="243"/>
      <c r="P1026" s="243"/>
      <c r="Q1026" s="243"/>
      <c r="R1026" s="243"/>
      <c r="S1026" s="243"/>
      <c r="T1026" s="244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5" t="s">
        <v>285</v>
      </c>
      <c r="AU1026" s="245" t="s">
        <v>83</v>
      </c>
      <c r="AV1026" s="13" t="s">
        <v>83</v>
      </c>
      <c r="AW1026" s="13" t="s">
        <v>30</v>
      </c>
      <c r="AX1026" s="13" t="s">
        <v>74</v>
      </c>
      <c r="AY1026" s="245" t="s">
        <v>278</v>
      </c>
    </row>
    <row r="1027" s="13" customFormat="1">
      <c r="A1027" s="13"/>
      <c r="B1027" s="235"/>
      <c r="C1027" s="236"/>
      <c r="D1027" s="237" t="s">
        <v>285</v>
      </c>
      <c r="E1027" s="238" t="s">
        <v>1</v>
      </c>
      <c r="F1027" s="239" t="s">
        <v>961</v>
      </c>
      <c r="G1027" s="236"/>
      <c r="H1027" s="240">
        <v>8.5</v>
      </c>
      <c r="I1027" s="236"/>
      <c r="J1027" s="236"/>
      <c r="K1027" s="236"/>
      <c r="L1027" s="241"/>
      <c r="M1027" s="242"/>
      <c r="N1027" s="243"/>
      <c r="O1027" s="243"/>
      <c r="P1027" s="243"/>
      <c r="Q1027" s="243"/>
      <c r="R1027" s="243"/>
      <c r="S1027" s="243"/>
      <c r="T1027" s="244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5" t="s">
        <v>285</v>
      </c>
      <c r="AU1027" s="245" t="s">
        <v>83</v>
      </c>
      <c r="AV1027" s="13" t="s">
        <v>83</v>
      </c>
      <c r="AW1027" s="13" t="s">
        <v>30</v>
      </c>
      <c r="AX1027" s="13" t="s">
        <v>74</v>
      </c>
      <c r="AY1027" s="245" t="s">
        <v>278</v>
      </c>
    </row>
    <row r="1028" s="13" customFormat="1">
      <c r="A1028" s="13"/>
      <c r="B1028" s="235"/>
      <c r="C1028" s="236"/>
      <c r="D1028" s="237" t="s">
        <v>285</v>
      </c>
      <c r="E1028" s="238" t="s">
        <v>1</v>
      </c>
      <c r="F1028" s="239" t="s">
        <v>962</v>
      </c>
      <c r="G1028" s="236"/>
      <c r="H1028" s="240">
        <v>15.300000000000001</v>
      </c>
      <c r="I1028" s="236"/>
      <c r="J1028" s="236"/>
      <c r="K1028" s="236"/>
      <c r="L1028" s="241"/>
      <c r="M1028" s="242"/>
      <c r="N1028" s="243"/>
      <c r="O1028" s="243"/>
      <c r="P1028" s="243"/>
      <c r="Q1028" s="243"/>
      <c r="R1028" s="243"/>
      <c r="S1028" s="243"/>
      <c r="T1028" s="244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5" t="s">
        <v>285</v>
      </c>
      <c r="AU1028" s="245" t="s">
        <v>83</v>
      </c>
      <c r="AV1028" s="13" t="s">
        <v>83</v>
      </c>
      <c r="AW1028" s="13" t="s">
        <v>30</v>
      </c>
      <c r="AX1028" s="13" t="s">
        <v>74</v>
      </c>
      <c r="AY1028" s="245" t="s">
        <v>278</v>
      </c>
    </row>
    <row r="1029" s="13" customFormat="1">
      <c r="A1029" s="13"/>
      <c r="B1029" s="235"/>
      <c r="C1029" s="236"/>
      <c r="D1029" s="237" t="s">
        <v>285</v>
      </c>
      <c r="E1029" s="238" t="s">
        <v>1</v>
      </c>
      <c r="F1029" s="239" t="s">
        <v>963</v>
      </c>
      <c r="G1029" s="236"/>
      <c r="H1029" s="240">
        <v>8.9000000000000004</v>
      </c>
      <c r="I1029" s="236"/>
      <c r="J1029" s="236"/>
      <c r="K1029" s="236"/>
      <c r="L1029" s="241"/>
      <c r="M1029" s="242"/>
      <c r="N1029" s="243"/>
      <c r="O1029" s="243"/>
      <c r="P1029" s="243"/>
      <c r="Q1029" s="243"/>
      <c r="R1029" s="243"/>
      <c r="S1029" s="243"/>
      <c r="T1029" s="244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5" t="s">
        <v>285</v>
      </c>
      <c r="AU1029" s="245" t="s">
        <v>83</v>
      </c>
      <c r="AV1029" s="13" t="s">
        <v>83</v>
      </c>
      <c r="AW1029" s="13" t="s">
        <v>30</v>
      </c>
      <c r="AX1029" s="13" t="s">
        <v>74</v>
      </c>
      <c r="AY1029" s="245" t="s">
        <v>278</v>
      </c>
    </row>
    <row r="1030" s="13" customFormat="1">
      <c r="A1030" s="13"/>
      <c r="B1030" s="235"/>
      <c r="C1030" s="236"/>
      <c r="D1030" s="237" t="s">
        <v>285</v>
      </c>
      <c r="E1030" s="238" t="s">
        <v>1</v>
      </c>
      <c r="F1030" s="239" t="s">
        <v>964</v>
      </c>
      <c r="G1030" s="236"/>
      <c r="H1030" s="240">
        <v>22.5</v>
      </c>
      <c r="I1030" s="236"/>
      <c r="J1030" s="236"/>
      <c r="K1030" s="236"/>
      <c r="L1030" s="241"/>
      <c r="M1030" s="242"/>
      <c r="N1030" s="243"/>
      <c r="O1030" s="243"/>
      <c r="P1030" s="243"/>
      <c r="Q1030" s="243"/>
      <c r="R1030" s="243"/>
      <c r="S1030" s="243"/>
      <c r="T1030" s="244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5" t="s">
        <v>285</v>
      </c>
      <c r="AU1030" s="245" t="s">
        <v>83</v>
      </c>
      <c r="AV1030" s="13" t="s">
        <v>83</v>
      </c>
      <c r="AW1030" s="13" t="s">
        <v>30</v>
      </c>
      <c r="AX1030" s="13" t="s">
        <v>74</v>
      </c>
      <c r="AY1030" s="245" t="s">
        <v>278</v>
      </c>
    </row>
    <row r="1031" s="13" customFormat="1">
      <c r="A1031" s="13"/>
      <c r="B1031" s="235"/>
      <c r="C1031" s="236"/>
      <c r="D1031" s="237" t="s">
        <v>285</v>
      </c>
      <c r="E1031" s="238" t="s">
        <v>1</v>
      </c>
      <c r="F1031" s="239" t="s">
        <v>965</v>
      </c>
      <c r="G1031" s="236"/>
      <c r="H1031" s="240">
        <v>18.300000000000001</v>
      </c>
      <c r="I1031" s="236"/>
      <c r="J1031" s="236"/>
      <c r="K1031" s="236"/>
      <c r="L1031" s="241"/>
      <c r="M1031" s="242"/>
      <c r="N1031" s="243"/>
      <c r="O1031" s="243"/>
      <c r="P1031" s="243"/>
      <c r="Q1031" s="243"/>
      <c r="R1031" s="243"/>
      <c r="S1031" s="243"/>
      <c r="T1031" s="244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5" t="s">
        <v>285</v>
      </c>
      <c r="AU1031" s="245" t="s">
        <v>83</v>
      </c>
      <c r="AV1031" s="13" t="s">
        <v>83</v>
      </c>
      <c r="AW1031" s="13" t="s">
        <v>30</v>
      </c>
      <c r="AX1031" s="13" t="s">
        <v>74</v>
      </c>
      <c r="AY1031" s="245" t="s">
        <v>278</v>
      </c>
    </row>
    <row r="1032" s="13" customFormat="1">
      <c r="A1032" s="13"/>
      <c r="B1032" s="235"/>
      <c r="C1032" s="236"/>
      <c r="D1032" s="237" t="s">
        <v>285</v>
      </c>
      <c r="E1032" s="238" t="s">
        <v>1</v>
      </c>
      <c r="F1032" s="239" t="s">
        <v>966</v>
      </c>
      <c r="G1032" s="236"/>
      <c r="H1032" s="240">
        <v>12.6</v>
      </c>
      <c r="I1032" s="236"/>
      <c r="J1032" s="236"/>
      <c r="K1032" s="236"/>
      <c r="L1032" s="241"/>
      <c r="M1032" s="242"/>
      <c r="N1032" s="243"/>
      <c r="O1032" s="243"/>
      <c r="P1032" s="243"/>
      <c r="Q1032" s="243"/>
      <c r="R1032" s="243"/>
      <c r="S1032" s="243"/>
      <c r="T1032" s="244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5" t="s">
        <v>285</v>
      </c>
      <c r="AU1032" s="245" t="s">
        <v>83</v>
      </c>
      <c r="AV1032" s="13" t="s">
        <v>83</v>
      </c>
      <c r="AW1032" s="13" t="s">
        <v>30</v>
      </c>
      <c r="AX1032" s="13" t="s">
        <v>74</v>
      </c>
      <c r="AY1032" s="245" t="s">
        <v>278</v>
      </c>
    </row>
    <row r="1033" s="13" customFormat="1">
      <c r="A1033" s="13"/>
      <c r="B1033" s="235"/>
      <c r="C1033" s="236"/>
      <c r="D1033" s="237" t="s">
        <v>285</v>
      </c>
      <c r="E1033" s="238" t="s">
        <v>1</v>
      </c>
      <c r="F1033" s="239" t="s">
        <v>967</v>
      </c>
      <c r="G1033" s="236"/>
      <c r="H1033" s="240">
        <v>17.899999999999999</v>
      </c>
      <c r="I1033" s="236"/>
      <c r="J1033" s="236"/>
      <c r="K1033" s="236"/>
      <c r="L1033" s="241"/>
      <c r="M1033" s="242"/>
      <c r="N1033" s="243"/>
      <c r="O1033" s="243"/>
      <c r="P1033" s="243"/>
      <c r="Q1033" s="243"/>
      <c r="R1033" s="243"/>
      <c r="S1033" s="243"/>
      <c r="T1033" s="244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5" t="s">
        <v>285</v>
      </c>
      <c r="AU1033" s="245" t="s">
        <v>83</v>
      </c>
      <c r="AV1033" s="13" t="s">
        <v>83</v>
      </c>
      <c r="AW1033" s="13" t="s">
        <v>30</v>
      </c>
      <c r="AX1033" s="13" t="s">
        <v>74</v>
      </c>
      <c r="AY1033" s="245" t="s">
        <v>278</v>
      </c>
    </row>
    <row r="1034" s="13" customFormat="1">
      <c r="A1034" s="13"/>
      <c r="B1034" s="235"/>
      <c r="C1034" s="236"/>
      <c r="D1034" s="237" t="s">
        <v>285</v>
      </c>
      <c r="E1034" s="238" t="s">
        <v>1</v>
      </c>
      <c r="F1034" s="239" t="s">
        <v>968</v>
      </c>
      <c r="G1034" s="236"/>
      <c r="H1034" s="240">
        <v>34.329999999999998</v>
      </c>
      <c r="I1034" s="236"/>
      <c r="J1034" s="236"/>
      <c r="K1034" s="236"/>
      <c r="L1034" s="241"/>
      <c r="M1034" s="242"/>
      <c r="N1034" s="243"/>
      <c r="O1034" s="243"/>
      <c r="P1034" s="243"/>
      <c r="Q1034" s="243"/>
      <c r="R1034" s="243"/>
      <c r="S1034" s="243"/>
      <c r="T1034" s="244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5" t="s">
        <v>285</v>
      </c>
      <c r="AU1034" s="245" t="s">
        <v>83</v>
      </c>
      <c r="AV1034" s="13" t="s">
        <v>83</v>
      </c>
      <c r="AW1034" s="13" t="s">
        <v>30</v>
      </c>
      <c r="AX1034" s="13" t="s">
        <v>74</v>
      </c>
      <c r="AY1034" s="245" t="s">
        <v>278</v>
      </c>
    </row>
    <row r="1035" s="13" customFormat="1">
      <c r="A1035" s="13"/>
      <c r="B1035" s="235"/>
      <c r="C1035" s="236"/>
      <c r="D1035" s="237" t="s">
        <v>285</v>
      </c>
      <c r="E1035" s="238" t="s">
        <v>1</v>
      </c>
      <c r="F1035" s="239" t="s">
        <v>969</v>
      </c>
      <c r="G1035" s="236"/>
      <c r="H1035" s="240">
        <v>26.199999999999999</v>
      </c>
      <c r="I1035" s="236"/>
      <c r="J1035" s="236"/>
      <c r="K1035" s="236"/>
      <c r="L1035" s="241"/>
      <c r="M1035" s="242"/>
      <c r="N1035" s="243"/>
      <c r="O1035" s="243"/>
      <c r="P1035" s="243"/>
      <c r="Q1035" s="243"/>
      <c r="R1035" s="243"/>
      <c r="S1035" s="243"/>
      <c r="T1035" s="244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5" t="s">
        <v>285</v>
      </c>
      <c r="AU1035" s="245" t="s">
        <v>83</v>
      </c>
      <c r="AV1035" s="13" t="s">
        <v>83</v>
      </c>
      <c r="AW1035" s="13" t="s">
        <v>30</v>
      </c>
      <c r="AX1035" s="13" t="s">
        <v>74</v>
      </c>
      <c r="AY1035" s="245" t="s">
        <v>278</v>
      </c>
    </row>
    <row r="1036" s="13" customFormat="1">
      <c r="A1036" s="13"/>
      <c r="B1036" s="235"/>
      <c r="C1036" s="236"/>
      <c r="D1036" s="237" t="s">
        <v>285</v>
      </c>
      <c r="E1036" s="238" t="s">
        <v>1</v>
      </c>
      <c r="F1036" s="239" t="s">
        <v>970</v>
      </c>
      <c r="G1036" s="236"/>
      <c r="H1036" s="240">
        <v>17.399999999999999</v>
      </c>
      <c r="I1036" s="236"/>
      <c r="J1036" s="236"/>
      <c r="K1036" s="236"/>
      <c r="L1036" s="241"/>
      <c r="M1036" s="242"/>
      <c r="N1036" s="243"/>
      <c r="O1036" s="243"/>
      <c r="P1036" s="243"/>
      <c r="Q1036" s="243"/>
      <c r="R1036" s="243"/>
      <c r="S1036" s="243"/>
      <c r="T1036" s="244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5" t="s">
        <v>285</v>
      </c>
      <c r="AU1036" s="245" t="s">
        <v>83</v>
      </c>
      <c r="AV1036" s="13" t="s">
        <v>83</v>
      </c>
      <c r="AW1036" s="13" t="s">
        <v>30</v>
      </c>
      <c r="AX1036" s="13" t="s">
        <v>74</v>
      </c>
      <c r="AY1036" s="245" t="s">
        <v>278</v>
      </c>
    </row>
    <row r="1037" s="13" customFormat="1">
      <c r="A1037" s="13"/>
      <c r="B1037" s="235"/>
      <c r="C1037" s="236"/>
      <c r="D1037" s="237" t="s">
        <v>285</v>
      </c>
      <c r="E1037" s="238" t="s">
        <v>1</v>
      </c>
      <c r="F1037" s="239" t="s">
        <v>971</v>
      </c>
      <c r="G1037" s="236"/>
      <c r="H1037" s="240">
        <v>20.800000000000001</v>
      </c>
      <c r="I1037" s="236"/>
      <c r="J1037" s="236"/>
      <c r="K1037" s="236"/>
      <c r="L1037" s="241"/>
      <c r="M1037" s="242"/>
      <c r="N1037" s="243"/>
      <c r="O1037" s="243"/>
      <c r="P1037" s="243"/>
      <c r="Q1037" s="243"/>
      <c r="R1037" s="243"/>
      <c r="S1037" s="243"/>
      <c r="T1037" s="244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5" t="s">
        <v>285</v>
      </c>
      <c r="AU1037" s="245" t="s">
        <v>83</v>
      </c>
      <c r="AV1037" s="13" t="s">
        <v>83</v>
      </c>
      <c r="AW1037" s="13" t="s">
        <v>30</v>
      </c>
      <c r="AX1037" s="13" t="s">
        <v>74</v>
      </c>
      <c r="AY1037" s="245" t="s">
        <v>278</v>
      </c>
    </row>
    <row r="1038" s="13" customFormat="1">
      <c r="A1038" s="13"/>
      <c r="B1038" s="235"/>
      <c r="C1038" s="236"/>
      <c r="D1038" s="237" t="s">
        <v>285</v>
      </c>
      <c r="E1038" s="238" t="s">
        <v>1</v>
      </c>
      <c r="F1038" s="239" t="s">
        <v>972</v>
      </c>
      <c r="G1038" s="236"/>
      <c r="H1038" s="240">
        <v>16.899999999999999</v>
      </c>
      <c r="I1038" s="236"/>
      <c r="J1038" s="236"/>
      <c r="K1038" s="236"/>
      <c r="L1038" s="241"/>
      <c r="M1038" s="242"/>
      <c r="N1038" s="243"/>
      <c r="O1038" s="243"/>
      <c r="P1038" s="243"/>
      <c r="Q1038" s="243"/>
      <c r="R1038" s="243"/>
      <c r="S1038" s="243"/>
      <c r="T1038" s="244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5" t="s">
        <v>285</v>
      </c>
      <c r="AU1038" s="245" t="s">
        <v>83</v>
      </c>
      <c r="AV1038" s="13" t="s">
        <v>83</v>
      </c>
      <c r="AW1038" s="13" t="s">
        <v>30</v>
      </c>
      <c r="AX1038" s="13" t="s">
        <v>74</v>
      </c>
      <c r="AY1038" s="245" t="s">
        <v>278</v>
      </c>
    </row>
    <row r="1039" s="13" customFormat="1">
      <c r="A1039" s="13"/>
      <c r="B1039" s="235"/>
      <c r="C1039" s="236"/>
      <c r="D1039" s="237" t="s">
        <v>285</v>
      </c>
      <c r="E1039" s="238" t="s">
        <v>1</v>
      </c>
      <c r="F1039" s="239" t="s">
        <v>973</v>
      </c>
      <c r="G1039" s="236"/>
      <c r="H1039" s="240">
        <v>16.899999999999999</v>
      </c>
      <c r="I1039" s="236"/>
      <c r="J1039" s="236"/>
      <c r="K1039" s="236"/>
      <c r="L1039" s="241"/>
      <c r="M1039" s="242"/>
      <c r="N1039" s="243"/>
      <c r="O1039" s="243"/>
      <c r="P1039" s="243"/>
      <c r="Q1039" s="243"/>
      <c r="R1039" s="243"/>
      <c r="S1039" s="243"/>
      <c r="T1039" s="244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5" t="s">
        <v>285</v>
      </c>
      <c r="AU1039" s="245" t="s">
        <v>83</v>
      </c>
      <c r="AV1039" s="13" t="s">
        <v>83</v>
      </c>
      <c r="AW1039" s="13" t="s">
        <v>30</v>
      </c>
      <c r="AX1039" s="13" t="s">
        <v>74</v>
      </c>
      <c r="AY1039" s="245" t="s">
        <v>278</v>
      </c>
    </row>
    <row r="1040" s="13" customFormat="1">
      <c r="A1040" s="13"/>
      <c r="B1040" s="235"/>
      <c r="C1040" s="236"/>
      <c r="D1040" s="237" t="s">
        <v>285</v>
      </c>
      <c r="E1040" s="238" t="s">
        <v>1</v>
      </c>
      <c r="F1040" s="239" t="s">
        <v>974</v>
      </c>
      <c r="G1040" s="236"/>
      <c r="H1040" s="240">
        <v>28.920000000000002</v>
      </c>
      <c r="I1040" s="236"/>
      <c r="J1040" s="236"/>
      <c r="K1040" s="236"/>
      <c r="L1040" s="241"/>
      <c r="M1040" s="242"/>
      <c r="N1040" s="243"/>
      <c r="O1040" s="243"/>
      <c r="P1040" s="243"/>
      <c r="Q1040" s="243"/>
      <c r="R1040" s="243"/>
      <c r="S1040" s="243"/>
      <c r="T1040" s="244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5" t="s">
        <v>285</v>
      </c>
      <c r="AU1040" s="245" t="s">
        <v>83</v>
      </c>
      <c r="AV1040" s="13" t="s">
        <v>83</v>
      </c>
      <c r="AW1040" s="13" t="s">
        <v>30</v>
      </c>
      <c r="AX1040" s="13" t="s">
        <v>74</v>
      </c>
      <c r="AY1040" s="245" t="s">
        <v>278</v>
      </c>
    </row>
    <row r="1041" s="13" customFormat="1">
      <c r="A1041" s="13"/>
      <c r="B1041" s="235"/>
      <c r="C1041" s="236"/>
      <c r="D1041" s="237" t="s">
        <v>285</v>
      </c>
      <c r="E1041" s="238" t="s">
        <v>1</v>
      </c>
      <c r="F1041" s="239" t="s">
        <v>975</v>
      </c>
      <c r="G1041" s="236"/>
      <c r="H1041" s="240">
        <v>18.899999999999999</v>
      </c>
      <c r="I1041" s="236"/>
      <c r="J1041" s="236"/>
      <c r="K1041" s="236"/>
      <c r="L1041" s="241"/>
      <c r="M1041" s="242"/>
      <c r="N1041" s="243"/>
      <c r="O1041" s="243"/>
      <c r="P1041" s="243"/>
      <c r="Q1041" s="243"/>
      <c r="R1041" s="243"/>
      <c r="S1041" s="243"/>
      <c r="T1041" s="244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5" t="s">
        <v>285</v>
      </c>
      <c r="AU1041" s="245" t="s">
        <v>83</v>
      </c>
      <c r="AV1041" s="13" t="s">
        <v>83</v>
      </c>
      <c r="AW1041" s="13" t="s">
        <v>30</v>
      </c>
      <c r="AX1041" s="13" t="s">
        <v>74</v>
      </c>
      <c r="AY1041" s="245" t="s">
        <v>278</v>
      </c>
    </row>
    <row r="1042" s="13" customFormat="1">
      <c r="A1042" s="13"/>
      <c r="B1042" s="235"/>
      <c r="C1042" s="236"/>
      <c r="D1042" s="237" t="s">
        <v>285</v>
      </c>
      <c r="E1042" s="238" t="s">
        <v>1</v>
      </c>
      <c r="F1042" s="239" t="s">
        <v>976</v>
      </c>
      <c r="G1042" s="236"/>
      <c r="H1042" s="240">
        <v>18.399999999999999</v>
      </c>
      <c r="I1042" s="236"/>
      <c r="J1042" s="236"/>
      <c r="K1042" s="236"/>
      <c r="L1042" s="241"/>
      <c r="M1042" s="242"/>
      <c r="N1042" s="243"/>
      <c r="O1042" s="243"/>
      <c r="P1042" s="243"/>
      <c r="Q1042" s="243"/>
      <c r="R1042" s="243"/>
      <c r="S1042" s="243"/>
      <c r="T1042" s="244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5" t="s">
        <v>285</v>
      </c>
      <c r="AU1042" s="245" t="s">
        <v>83</v>
      </c>
      <c r="AV1042" s="13" t="s">
        <v>83</v>
      </c>
      <c r="AW1042" s="13" t="s">
        <v>30</v>
      </c>
      <c r="AX1042" s="13" t="s">
        <v>74</v>
      </c>
      <c r="AY1042" s="245" t="s">
        <v>278</v>
      </c>
    </row>
    <row r="1043" s="13" customFormat="1">
      <c r="A1043" s="13"/>
      <c r="B1043" s="235"/>
      <c r="C1043" s="236"/>
      <c r="D1043" s="237" t="s">
        <v>285</v>
      </c>
      <c r="E1043" s="238" t="s">
        <v>1</v>
      </c>
      <c r="F1043" s="239" t="s">
        <v>977</v>
      </c>
      <c r="G1043" s="236"/>
      <c r="H1043" s="240">
        <v>34.799999999999997</v>
      </c>
      <c r="I1043" s="236"/>
      <c r="J1043" s="236"/>
      <c r="K1043" s="236"/>
      <c r="L1043" s="241"/>
      <c r="M1043" s="242"/>
      <c r="N1043" s="243"/>
      <c r="O1043" s="243"/>
      <c r="P1043" s="243"/>
      <c r="Q1043" s="243"/>
      <c r="R1043" s="243"/>
      <c r="S1043" s="243"/>
      <c r="T1043" s="244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45" t="s">
        <v>285</v>
      </c>
      <c r="AU1043" s="245" t="s">
        <v>83</v>
      </c>
      <c r="AV1043" s="13" t="s">
        <v>83</v>
      </c>
      <c r="AW1043" s="13" t="s">
        <v>30</v>
      </c>
      <c r="AX1043" s="13" t="s">
        <v>74</v>
      </c>
      <c r="AY1043" s="245" t="s">
        <v>278</v>
      </c>
    </row>
    <row r="1044" s="13" customFormat="1">
      <c r="A1044" s="13"/>
      <c r="B1044" s="235"/>
      <c r="C1044" s="236"/>
      <c r="D1044" s="237" t="s">
        <v>285</v>
      </c>
      <c r="E1044" s="238" t="s">
        <v>1</v>
      </c>
      <c r="F1044" s="239" t="s">
        <v>978</v>
      </c>
      <c r="G1044" s="236"/>
      <c r="H1044" s="240">
        <v>22.800000000000001</v>
      </c>
      <c r="I1044" s="236"/>
      <c r="J1044" s="236"/>
      <c r="K1044" s="236"/>
      <c r="L1044" s="241"/>
      <c r="M1044" s="242"/>
      <c r="N1044" s="243"/>
      <c r="O1044" s="243"/>
      <c r="P1044" s="243"/>
      <c r="Q1044" s="243"/>
      <c r="R1044" s="243"/>
      <c r="S1044" s="243"/>
      <c r="T1044" s="244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5" t="s">
        <v>285</v>
      </c>
      <c r="AU1044" s="245" t="s">
        <v>83</v>
      </c>
      <c r="AV1044" s="13" t="s">
        <v>83</v>
      </c>
      <c r="AW1044" s="13" t="s">
        <v>30</v>
      </c>
      <c r="AX1044" s="13" t="s">
        <v>74</v>
      </c>
      <c r="AY1044" s="245" t="s">
        <v>278</v>
      </c>
    </row>
    <row r="1045" s="13" customFormat="1">
      <c r="A1045" s="13"/>
      <c r="B1045" s="235"/>
      <c r="C1045" s="236"/>
      <c r="D1045" s="237" t="s">
        <v>285</v>
      </c>
      <c r="E1045" s="238" t="s">
        <v>1</v>
      </c>
      <c r="F1045" s="239" t="s">
        <v>979</v>
      </c>
      <c r="G1045" s="236"/>
      <c r="H1045" s="240">
        <v>20.199999999999999</v>
      </c>
      <c r="I1045" s="236"/>
      <c r="J1045" s="236"/>
      <c r="K1045" s="236"/>
      <c r="L1045" s="241"/>
      <c r="M1045" s="242"/>
      <c r="N1045" s="243"/>
      <c r="O1045" s="243"/>
      <c r="P1045" s="243"/>
      <c r="Q1045" s="243"/>
      <c r="R1045" s="243"/>
      <c r="S1045" s="243"/>
      <c r="T1045" s="244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5" t="s">
        <v>285</v>
      </c>
      <c r="AU1045" s="245" t="s">
        <v>83</v>
      </c>
      <c r="AV1045" s="13" t="s">
        <v>83</v>
      </c>
      <c r="AW1045" s="13" t="s">
        <v>30</v>
      </c>
      <c r="AX1045" s="13" t="s">
        <v>74</v>
      </c>
      <c r="AY1045" s="245" t="s">
        <v>278</v>
      </c>
    </row>
    <row r="1046" s="13" customFormat="1">
      <c r="A1046" s="13"/>
      <c r="B1046" s="235"/>
      <c r="C1046" s="236"/>
      <c r="D1046" s="237" t="s">
        <v>285</v>
      </c>
      <c r="E1046" s="238" t="s">
        <v>1</v>
      </c>
      <c r="F1046" s="239" t="s">
        <v>980</v>
      </c>
      <c r="G1046" s="236"/>
      <c r="H1046" s="240">
        <v>17.100000000000001</v>
      </c>
      <c r="I1046" s="236"/>
      <c r="J1046" s="236"/>
      <c r="K1046" s="236"/>
      <c r="L1046" s="241"/>
      <c r="M1046" s="242"/>
      <c r="N1046" s="243"/>
      <c r="O1046" s="243"/>
      <c r="P1046" s="243"/>
      <c r="Q1046" s="243"/>
      <c r="R1046" s="243"/>
      <c r="S1046" s="243"/>
      <c r="T1046" s="244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5" t="s">
        <v>285</v>
      </c>
      <c r="AU1046" s="245" t="s">
        <v>83</v>
      </c>
      <c r="AV1046" s="13" t="s">
        <v>83</v>
      </c>
      <c r="AW1046" s="13" t="s">
        <v>30</v>
      </c>
      <c r="AX1046" s="13" t="s">
        <v>74</v>
      </c>
      <c r="AY1046" s="245" t="s">
        <v>278</v>
      </c>
    </row>
    <row r="1047" s="13" customFormat="1">
      <c r="A1047" s="13"/>
      <c r="B1047" s="235"/>
      <c r="C1047" s="236"/>
      <c r="D1047" s="237" t="s">
        <v>285</v>
      </c>
      <c r="E1047" s="238" t="s">
        <v>1</v>
      </c>
      <c r="F1047" s="239" t="s">
        <v>981</v>
      </c>
      <c r="G1047" s="236"/>
      <c r="H1047" s="240">
        <v>26.620000000000001</v>
      </c>
      <c r="I1047" s="236"/>
      <c r="J1047" s="236"/>
      <c r="K1047" s="236"/>
      <c r="L1047" s="241"/>
      <c r="M1047" s="242"/>
      <c r="N1047" s="243"/>
      <c r="O1047" s="243"/>
      <c r="P1047" s="243"/>
      <c r="Q1047" s="243"/>
      <c r="R1047" s="243"/>
      <c r="S1047" s="243"/>
      <c r="T1047" s="244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5" t="s">
        <v>285</v>
      </c>
      <c r="AU1047" s="245" t="s">
        <v>83</v>
      </c>
      <c r="AV1047" s="13" t="s">
        <v>83</v>
      </c>
      <c r="AW1047" s="13" t="s">
        <v>30</v>
      </c>
      <c r="AX1047" s="13" t="s">
        <v>74</v>
      </c>
      <c r="AY1047" s="245" t="s">
        <v>278</v>
      </c>
    </row>
    <row r="1048" s="13" customFormat="1">
      <c r="A1048" s="13"/>
      <c r="B1048" s="235"/>
      <c r="C1048" s="236"/>
      <c r="D1048" s="237" t="s">
        <v>285</v>
      </c>
      <c r="E1048" s="238" t="s">
        <v>1</v>
      </c>
      <c r="F1048" s="239" t="s">
        <v>982</v>
      </c>
      <c r="G1048" s="236"/>
      <c r="H1048" s="240">
        <v>16.600000000000001</v>
      </c>
      <c r="I1048" s="236"/>
      <c r="J1048" s="236"/>
      <c r="K1048" s="236"/>
      <c r="L1048" s="241"/>
      <c r="M1048" s="242"/>
      <c r="N1048" s="243"/>
      <c r="O1048" s="243"/>
      <c r="P1048" s="243"/>
      <c r="Q1048" s="243"/>
      <c r="R1048" s="243"/>
      <c r="S1048" s="243"/>
      <c r="T1048" s="244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5" t="s">
        <v>285</v>
      </c>
      <c r="AU1048" s="245" t="s">
        <v>83</v>
      </c>
      <c r="AV1048" s="13" t="s">
        <v>83</v>
      </c>
      <c r="AW1048" s="13" t="s">
        <v>30</v>
      </c>
      <c r="AX1048" s="13" t="s">
        <v>74</v>
      </c>
      <c r="AY1048" s="245" t="s">
        <v>278</v>
      </c>
    </row>
    <row r="1049" s="13" customFormat="1">
      <c r="A1049" s="13"/>
      <c r="B1049" s="235"/>
      <c r="C1049" s="236"/>
      <c r="D1049" s="237" t="s">
        <v>285</v>
      </c>
      <c r="E1049" s="238" t="s">
        <v>1</v>
      </c>
      <c r="F1049" s="239" t="s">
        <v>983</v>
      </c>
      <c r="G1049" s="236"/>
      <c r="H1049" s="240">
        <v>15.300000000000001</v>
      </c>
      <c r="I1049" s="236"/>
      <c r="J1049" s="236"/>
      <c r="K1049" s="236"/>
      <c r="L1049" s="241"/>
      <c r="M1049" s="242"/>
      <c r="N1049" s="243"/>
      <c r="O1049" s="243"/>
      <c r="P1049" s="243"/>
      <c r="Q1049" s="243"/>
      <c r="R1049" s="243"/>
      <c r="S1049" s="243"/>
      <c r="T1049" s="244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5" t="s">
        <v>285</v>
      </c>
      <c r="AU1049" s="245" t="s">
        <v>83</v>
      </c>
      <c r="AV1049" s="13" t="s">
        <v>83</v>
      </c>
      <c r="AW1049" s="13" t="s">
        <v>30</v>
      </c>
      <c r="AX1049" s="13" t="s">
        <v>74</v>
      </c>
      <c r="AY1049" s="245" t="s">
        <v>278</v>
      </c>
    </row>
    <row r="1050" s="13" customFormat="1">
      <c r="A1050" s="13"/>
      <c r="B1050" s="235"/>
      <c r="C1050" s="236"/>
      <c r="D1050" s="237" t="s">
        <v>285</v>
      </c>
      <c r="E1050" s="238" t="s">
        <v>1</v>
      </c>
      <c r="F1050" s="239" t="s">
        <v>984</v>
      </c>
      <c r="G1050" s="236"/>
      <c r="H1050" s="240">
        <v>15.359999999999999</v>
      </c>
      <c r="I1050" s="236"/>
      <c r="J1050" s="236"/>
      <c r="K1050" s="236"/>
      <c r="L1050" s="241"/>
      <c r="M1050" s="242"/>
      <c r="N1050" s="243"/>
      <c r="O1050" s="243"/>
      <c r="P1050" s="243"/>
      <c r="Q1050" s="243"/>
      <c r="R1050" s="243"/>
      <c r="S1050" s="243"/>
      <c r="T1050" s="244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5" t="s">
        <v>285</v>
      </c>
      <c r="AU1050" s="245" t="s">
        <v>83</v>
      </c>
      <c r="AV1050" s="13" t="s">
        <v>83</v>
      </c>
      <c r="AW1050" s="13" t="s">
        <v>30</v>
      </c>
      <c r="AX1050" s="13" t="s">
        <v>74</v>
      </c>
      <c r="AY1050" s="245" t="s">
        <v>278</v>
      </c>
    </row>
    <row r="1051" s="13" customFormat="1">
      <c r="A1051" s="13"/>
      <c r="B1051" s="235"/>
      <c r="C1051" s="236"/>
      <c r="D1051" s="237" t="s">
        <v>285</v>
      </c>
      <c r="E1051" s="238" t="s">
        <v>1</v>
      </c>
      <c r="F1051" s="239" t="s">
        <v>985</v>
      </c>
      <c r="G1051" s="236"/>
      <c r="H1051" s="240">
        <v>15.24</v>
      </c>
      <c r="I1051" s="236"/>
      <c r="J1051" s="236"/>
      <c r="K1051" s="236"/>
      <c r="L1051" s="241"/>
      <c r="M1051" s="242"/>
      <c r="N1051" s="243"/>
      <c r="O1051" s="243"/>
      <c r="P1051" s="243"/>
      <c r="Q1051" s="243"/>
      <c r="R1051" s="243"/>
      <c r="S1051" s="243"/>
      <c r="T1051" s="244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5" t="s">
        <v>285</v>
      </c>
      <c r="AU1051" s="245" t="s">
        <v>83</v>
      </c>
      <c r="AV1051" s="13" t="s">
        <v>83</v>
      </c>
      <c r="AW1051" s="13" t="s">
        <v>30</v>
      </c>
      <c r="AX1051" s="13" t="s">
        <v>74</v>
      </c>
      <c r="AY1051" s="245" t="s">
        <v>278</v>
      </c>
    </row>
    <row r="1052" s="13" customFormat="1">
      <c r="A1052" s="13"/>
      <c r="B1052" s="235"/>
      <c r="C1052" s="236"/>
      <c r="D1052" s="237" t="s">
        <v>285</v>
      </c>
      <c r="E1052" s="238" t="s">
        <v>1</v>
      </c>
      <c r="F1052" s="239" t="s">
        <v>986</v>
      </c>
      <c r="G1052" s="236"/>
      <c r="H1052" s="240">
        <v>21.300000000000001</v>
      </c>
      <c r="I1052" s="236"/>
      <c r="J1052" s="236"/>
      <c r="K1052" s="236"/>
      <c r="L1052" s="241"/>
      <c r="M1052" s="242"/>
      <c r="N1052" s="243"/>
      <c r="O1052" s="243"/>
      <c r="P1052" s="243"/>
      <c r="Q1052" s="243"/>
      <c r="R1052" s="243"/>
      <c r="S1052" s="243"/>
      <c r="T1052" s="244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5" t="s">
        <v>285</v>
      </c>
      <c r="AU1052" s="245" t="s">
        <v>83</v>
      </c>
      <c r="AV1052" s="13" t="s">
        <v>83</v>
      </c>
      <c r="AW1052" s="13" t="s">
        <v>30</v>
      </c>
      <c r="AX1052" s="13" t="s">
        <v>74</v>
      </c>
      <c r="AY1052" s="245" t="s">
        <v>278</v>
      </c>
    </row>
    <row r="1053" s="15" customFormat="1">
      <c r="A1053" s="15"/>
      <c r="B1053" s="256"/>
      <c r="C1053" s="257"/>
      <c r="D1053" s="237" t="s">
        <v>285</v>
      </c>
      <c r="E1053" s="258" t="s">
        <v>1</v>
      </c>
      <c r="F1053" s="259" t="s">
        <v>524</v>
      </c>
      <c r="G1053" s="257"/>
      <c r="H1053" s="260">
        <v>726.56500000000005</v>
      </c>
      <c r="I1053" s="257"/>
      <c r="J1053" s="257"/>
      <c r="K1053" s="257"/>
      <c r="L1053" s="261"/>
      <c r="M1053" s="262"/>
      <c r="N1053" s="263"/>
      <c r="O1053" s="263"/>
      <c r="P1053" s="263"/>
      <c r="Q1053" s="263"/>
      <c r="R1053" s="263"/>
      <c r="S1053" s="263"/>
      <c r="T1053" s="264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65" t="s">
        <v>285</v>
      </c>
      <c r="AU1053" s="265" t="s">
        <v>83</v>
      </c>
      <c r="AV1053" s="15" t="s">
        <v>91</v>
      </c>
      <c r="AW1053" s="15" t="s">
        <v>30</v>
      </c>
      <c r="AX1053" s="15" t="s">
        <v>74</v>
      </c>
      <c r="AY1053" s="265" t="s">
        <v>278</v>
      </c>
    </row>
    <row r="1054" s="13" customFormat="1">
      <c r="A1054" s="13"/>
      <c r="B1054" s="235"/>
      <c r="C1054" s="236"/>
      <c r="D1054" s="237" t="s">
        <v>285</v>
      </c>
      <c r="E1054" s="238" t="s">
        <v>1</v>
      </c>
      <c r="F1054" s="239" t="s">
        <v>987</v>
      </c>
      <c r="G1054" s="236"/>
      <c r="H1054" s="240">
        <v>19.100000000000001</v>
      </c>
      <c r="I1054" s="236"/>
      <c r="J1054" s="236"/>
      <c r="K1054" s="236"/>
      <c r="L1054" s="241"/>
      <c r="M1054" s="242"/>
      <c r="N1054" s="243"/>
      <c r="O1054" s="243"/>
      <c r="P1054" s="243"/>
      <c r="Q1054" s="243"/>
      <c r="R1054" s="243"/>
      <c r="S1054" s="243"/>
      <c r="T1054" s="244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5" t="s">
        <v>285</v>
      </c>
      <c r="AU1054" s="245" t="s">
        <v>83</v>
      </c>
      <c r="AV1054" s="13" t="s">
        <v>83</v>
      </c>
      <c r="AW1054" s="13" t="s">
        <v>30</v>
      </c>
      <c r="AX1054" s="13" t="s">
        <v>74</v>
      </c>
      <c r="AY1054" s="245" t="s">
        <v>278</v>
      </c>
    </row>
    <row r="1055" s="13" customFormat="1">
      <c r="A1055" s="13"/>
      <c r="B1055" s="235"/>
      <c r="C1055" s="236"/>
      <c r="D1055" s="237" t="s">
        <v>285</v>
      </c>
      <c r="E1055" s="238" t="s">
        <v>1</v>
      </c>
      <c r="F1055" s="239" t="s">
        <v>988</v>
      </c>
      <c r="G1055" s="236"/>
      <c r="H1055" s="240">
        <v>14.32</v>
      </c>
      <c r="I1055" s="236"/>
      <c r="J1055" s="236"/>
      <c r="K1055" s="236"/>
      <c r="L1055" s="241"/>
      <c r="M1055" s="242"/>
      <c r="N1055" s="243"/>
      <c r="O1055" s="243"/>
      <c r="P1055" s="243"/>
      <c r="Q1055" s="243"/>
      <c r="R1055" s="243"/>
      <c r="S1055" s="243"/>
      <c r="T1055" s="244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5" t="s">
        <v>285</v>
      </c>
      <c r="AU1055" s="245" t="s">
        <v>83</v>
      </c>
      <c r="AV1055" s="13" t="s">
        <v>83</v>
      </c>
      <c r="AW1055" s="13" t="s">
        <v>30</v>
      </c>
      <c r="AX1055" s="13" t="s">
        <v>74</v>
      </c>
      <c r="AY1055" s="245" t="s">
        <v>278</v>
      </c>
    </row>
    <row r="1056" s="13" customFormat="1">
      <c r="A1056" s="13"/>
      <c r="B1056" s="235"/>
      <c r="C1056" s="236"/>
      <c r="D1056" s="237" t="s">
        <v>285</v>
      </c>
      <c r="E1056" s="238" t="s">
        <v>1</v>
      </c>
      <c r="F1056" s="239" t="s">
        <v>989</v>
      </c>
      <c r="G1056" s="236"/>
      <c r="H1056" s="240">
        <v>24.780000000000001</v>
      </c>
      <c r="I1056" s="236"/>
      <c r="J1056" s="236"/>
      <c r="K1056" s="236"/>
      <c r="L1056" s="241"/>
      <c r="M1056" s="242"/>
      <c r="N1056" s="243"/>
      <c r="O1056" s="243"/>
      <c r="P1056" s="243"/>
      <c r="Q1056" s="243"/>
      <c r="R1056" s="243"/>
      <c r="S1056" s="243"/>
      <c r="T1056" s="244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5" t="s">
        <v>285</v>
      </c>
      <c r="AU1056" s="245" t="s">
        <v>83</v>
      </c>
      <c r="AV1056" s="13" t="s">
        <v>83</v>
      </c>
      <c r="AW1056" s="13" t="s">
        <v>30</v>
      </c>
      <c r="AX1056" s="13" t="s">
        <v>74</v>
      </c>
      <c r="AY1056" s="245" t="s">
        <v>278</v>
      </c>
    </row>
    <row r="1057" s="13" customFormat="1">
      <c r="A1057" s="13"/>
      <c r="B1057" s="235"/>
      <c r="C1057" s="236"/>
      <c r="D1057" s="237" t="s">
        <v>285</v>
      </c>
      <c r="E1057" s="238" t="s">
        <v>1</v>
      </c>
      <c r="F1057" s="239" t="s">
        <v>990</v>
      </c>
      <c r="G1057" s="236"/>
      <c r="H1057" s="240">
        <v>13.6</v>
      </c>
      <c r="I1057" s="236"/>
      <c r="J1057" s="236"/>
      <c r="K1057" s="236"/>
      <c r="L1057" s="241"/>
      <c r="M1057" s="242"/>
      <c r="N1057" s="243"/>
      <c r="O1057" s="243"/>
      <c r="P1057" s="243"/>
      <c r="Q1057" s="243"/>
      <c r="R1057" s="243"/>
      <c r="S1057" s="243"/>
      <c r="T1057" s="244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5" t="s">
        <v>285</v>
      </c>
      <c r="AU1057" s="245" t="s">
        <v>83</v>
      </c>
      <c r="AV1057" s="13" t="s">
        <v>83</v>
      </c>
      <c r="AW1057" s="13" t="s">
        <v>30</v>
      </c>
      <c r="AX1057" s="13" t="s">
        <v>74</v>
      </c>
      <c r="AY1057" s="245" t="s">
        <v>278</v>
      </c>
    </row>
    <row r="1058" s="13" customFormat="1">
      <c r="A1058" s="13"/>
      <c r="B1058" s="235"/>
      <c r="C1058" s="236"/>
      <c r="D1058" s="237" t="s">
        <v>285</v>
      </c>
      <c r="E1058" s="238" t="s">
        <v>1</v>
      </c>
      <c r="F1058" s="239" t="s">
        <v>991</v>
      </c>
      <c r="G1058" s="236"/>
      <c r="H1058" s="240">
        <v>26.699999999999999</v>
      </c>
      <c r="I1058" s="236"/>
      <c r="J1058" s="236"/>
      <c r="K1058" s="236"/>
      <c r="L1058" s="241"/>
      <c r="M1058" s="242"/>
      <c r="N1058" s="243"/>
      <c r="O1058" s="243"/>
      <c r="P1058" s="243"/>
      <c r="Q1058" s="243"/>
      <c r="R1058" s="243"/>
      <c r="S1058" s="243"/>
      <c r="T1058" s="244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45" t="s">
        <v>285</v>
      </c>
      <c r="AU1058" s="245" t="s">
        <v>83</v>
      </c>
      <c r="AV1058" s="13" t="s">
        <v>83</v>
      </c>
      <c r="AW1058" s="13" t="s">
        <v>30</v>
      </c>
      <c r="AX1058" s="13" t="s">
        <v>74</v>
      </c>
      <c r="AY1058" s="245" t="s">
        <v>278</v>
      </c>
    </row>
    <row r="1059" s="13" customFormat="1">
      <c r="A1059" s="13"/>
      <c r="B1059" s="235"/>
      <c r="C1059" s="236"/>
      <c r="D1059" s="237" t="s">
        <v>285</v>
      </c>
      <c r="E1059" s="238" t="s">
        <v>1</v>
      </c>
      <c r="F1059" s="239" t="s">
        <v>992</v>
      </c>
      <c r="G1059" s="236"/>
      <c r="H1059" s="240">
        <v>6.0999999999999996</v>
      </c>
      <c r="I1059" s="236"/>
      <c r="J1059" s="236"/>
      <c r="K1059" s="236"/>
      <c r="L1059" s="241"/>
      <c r="M1059" s="242"/>
      <c r="N1059" s="243"/>
      <c r="O1059" s="243"/>
      <c r="P1059" s="243"/>
      <c r="Q1059" s="243"/>
      <c r="R1059" s="243"/>
      <c r="S1059" s="243"/>
      <c r="T1059" s="244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5" t="s">
        <v>285</v>
      </c>
      <c r="AU1059" s="245" t="s">
        <v>83</v>
      </c>
      <c r="AV1059" s="13" t="s">
        <v>83</v>
      </c>
      <c r="AW1059" s="13" t="s">
        <v>30</v>
      </c>
      <c r="AX1059" s="13" t="s">
        <v>74</v>
      </c>
      <c r="AY1059" s="245" t="s">
        <v>278</v>
      </c>
    </row>
    <row r="1060" s="13" customFormat="1">
      <c r="A1060" s="13"/>
      <c r="B1060" s="235"/>
      <c r="C1060" s="236"/>
      <c r="D1060" s="237" t="s">
        <v>285</v>
      </c>
      <c r="E1060" s="238" t="s">
        <v>1</v>
      </c>
      <c r="F1060" s="239" t="s">
        <v>993</v>
      </c>
      <c r="G1060" s="236"/>
      <c r="H1060" s="240">
        <v>22.5</v>
      </c>
      <c r="I1060" s="236"/>
      <c r="J1060" s="236"/>
      <c r="K1060" s="236"/>
      <c r="L1060" s="241"/>
      <c r="M1060" s="242"/>
      <c r="N1060" s="243"/>
      <c r="O1060" s="243"/>
      <c r="P1060" s="243"/>
      <c r="Q1060" s="243"/>
      <c r="R1060" s="243"/>
      <c r="S1060" s="243"/>
      <c r="T1060" s="244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5" t="s">
        <v>285</v>
      </c>
      <c r="AU1060" s="245" t="s">
        <v>83</v>
      </c>
      <c r="AV1060" s="13" t="s">
        <v>83</v>
      </c>
      <c r="AW1060" s="13" t="s">
        <v>30</v>
      </c>
      <c r="AX1060" s="13" t="s">
        <v>74</v>
      </c>
      <c r="AY1060" s="245" t="s">
        <v>278</v>
      </c>
    </row>
    <row r="1061" s="13" customFormat="1">
      <c r="A1061" s="13"/>
      <c r="B1061" s="235"/>
      <c r="C1061" s="236"/>
      <c r="D1061" s="237" t="s">
        <v>285</v>
      </c>
      <c r="E1061" s="238" t="s">
        <v>1</v>
      </c>
      <c r="F1061" s="239" t="s">
        <v>994</v>
      </c>
      <c r="G1061" s="236"/>
      <c r="H1061" s="240">
        <v>33.299999999999997</v>
      </c>
      <c r="I1061" s="236"/>
      <c r="J1061" s="236"/>
      <c r="K1061" s="236"/>
      <c r="L1061" s="241"/>
      <c r="M1061" s="242"/>
      <c r="N1061" s="243"/>
      <c r="O1061" s="243"/>
      <c r="P1061" s="243"/>
      <c r="Q1061" s="243"/>
      <c r="R1061" s="243"/>
      <c r="S1061" s="243"/>
      <c r="T1061" s="244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5" t="s">
        <v>285</v>
      </c>
      <c r="AU1061" s="245" t="s">
        <v>83</v>
      </c>
      <c r="AV1061" s="13" t="s">
        <v>83</v>
      </c>
      <c r="AW1061" s="13" t="s">
        <v>30</v>
      </c>
      <c r="AX1061" s="13" t="s">
        <v>74</v>
      </c>
      <c r="AY1061" s="245" t="s">
        <v>278</v>
      </c>
    </row>
    <row r="1062" s="13" customFormat="1">
      <c r="A1062" s="13"/>
      <c r="B1062" s="235"/>
      <c r="C1062" s="236"/>
      <c r="D1062" s="237" t="s">
        <v>285</v>
      </c>
      <c r="E1062" s="238" t="s">
        <v>1</v>
      </c>
      <c r="F1062" s="239" t="s">
        <v>995</v>
      </c>
      <c r="G1062" s="236"/>
      <c r="H1062" s="240">
        <v>16.399999999999999</v>
      </c>
      <c r="I1062" s="236"/>
      <c r="J1062" s="236"/>
      <c r="K1062" s="236"/>
      <c r="L1062" s="241"/>
      <c r="M1062" s="242"/>
      <c r="N1062" s="243"/>
      <c r="O1062" s="243"/>
      <c r="P1062" s="243"/>
      <c r="Q1062" s="243"/>
      <c r="R1062" s="243"/>
      <c r="S1062" s="243"/>
      <c r="T1062" s="244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5" t="s">
        <v>285</v>
      </c>
      <c r="AU1062" s="245" t="s">
        <v>83</v>
      </c>
      <c r="AV1062" s="13" t="s">
        <v>83</v>
      </c>
      <c r="AW1062" s="13" t="s">
        <v>30</v>
      </c>
      <c r="AX1062" s="13" t="s">
        <v>74</v>
      </c>
      <c r="AY1062" s="245" t="s">
        <v>278</v>
      </c>
    </row>
    <row r="1063" s="13" customFormat="1">
      <c r="A1063" s="13"/>
      <c r="B1063" s="235"/>
      <c r="C1063" s="236"/>
      <c r="D1063" s="237" t="s">
        <v>285</v>
      </c>
      <c r="E1063" s="238" t="s">
        <v>1</v>
      </c>
      <c r="F1063" s="239" t="s">
        <v>996</v>
      </c>
      <c r="G1063" s="236"/>
      <c r="H1063" s="240">
        <v>15.4</v>
      </c>
      <c r="I1063" s="236"/>
      <c r="J1063" s="236"/>
      <c r="K1063" s="236"/>
      <c r="L1063" s="241"/>
      <c r="M1063" s="242"/>
      <c r="N1063" s="243"/>
      <c r="O1063" s="243"/>
      <c r="P1063" s="243"/>
      <c r="Q1063" s="243"/>
      <c r="R1063" s="243"/>
      <c r="S1063" s="243"/>
      <c r="T1063" s="244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5" t="s">
        <v>285</v>
      </c>
      <c r="AU1063" s="245" t="s">
        <v>83</v>
      </c>
      <c r="AV1063" s="13" t="s">
        <v>83</v>
      </c>
      <c r="AW1063" s="13" t="s">
        <v>30</v>
      </c>
      <c r="AX1063" s="13" t="s">
        <v>74</v>
      </c>
      <c r="AY1063" s="245" t="s">
        <v>278</v>
      </c>
    </row>
    <row r="1064" s="13" customFormat="1">
      <c r="A1064" s="13"/>
      <c r="B1064" s="235"/>
      <c r="C1064" s="236"/>
      <c r="D1064" s="237" t="s">
        <v>285</v>
      </c>
      <c r="E1064" s="238" t="s">
        <v>1</v>
      </c>
      <c r="F1064" s="239" t="s">
        <v>997</v>
      </c>
      <c r="G1064" s="236"/>
      <c r="H1064" s="240">
        <v>15.300000000000001</v>
      </c>
      <c r="I1064" s="236"/>
      <c r="J1064" s="236"/>
      <c r="K1064" s="236"/>
      <c r="L1064" s="241"/>
      <c r="M1064" s="242"/>
      <c r="N1064" s="243"/>
      <c r="O1064" s="243"/>
      <c r="P1064" s="243"/>
      <c r="Q1064" s="243"/>
      <c r="R1064" s="243"/>
      <c r="S1064" s="243"/>
      <c r="T1064" s="244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5" t="s">
        <v>285</v>
      </c>
      <c r="AU1064" s="245" t="s">
        <v>83</v>
      </c>
      <c r="AV1064" s="13" t="s">
        <v>83</v>
      </c>
      <c r="AW1064" s="13" t="s">
        <v>30</v>
      </c>
      <c r="AX1064" s="13" t="s">
        <v>74</v>
      </c>
      <c r="AY1064" s="245" t="s">
        <v>278</v>
      </c>
    </row>
    <row r="1065" s="13" customFormat="1">
      <c r="A1065" s="13"/>
      <c r="B1065" s="235"/>
      <c r="C1065" s="236"/>
      <c r="D1065" s="237" t="s">
        <v>285</v>
      </c>
      <c r="E1065" s="238" t="s">
        <v>1</v>
      </c>
      <c r="F1065" s="239" t="s">
        <v>998</v>
      </c>
      <c r="G1065" s="236"/>
      <c r="H1065" s="240">
        <v>15.4</v>
      </c>
      <c r="I1065" s="236"/>
      <c r="J1065" s="236"/>
      <c r="K1065" s="236"/>
      <c r="L1065" s="241"/>
      <c r="M1065" s="242"/>
      <c r="N1065" s="243"/>
      <c r="O1065" s="243"/>
      <c r="P1065" s="243"/>
      <c r="Q1065" s="243"/>
      <c r="R1065" s="243"/>
      <c r="S1065" s="243"/>
      <c r="T1065" s="244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5" t="s">
        <v>285</v>
      </c>
      <c r="AU1065" s="245" t="s">
        <v>83</v>
      </c>
      <c r="AV1065" s="13" t="s">
        <v>83</v>
      </c>
      <c r="AW1065" s="13" t="s">
        <v>30</v>
      </c>
      <c r="AX1065" s="13" t="s">
        <v>74</v>
      </c>
      <c r="AY1065" s="245" t="s">
        <v>278</v>
      </c>
    </row>
    <row r="1066" s="15" customFormat="1">
      <c r="A1066" s="15"/>
      <c r="B1066" s="256"/>
      <c r="C1066" s="257"/>
      <c r="D1066" s="237" t="s">
        <v>285</v>
      </c>
      <c r="E1066" s="258" t="s">
        <v>1</v>
      </c>
      <c r="F1066" s="259" t="s">
        <v>545</v>
      </c>
      <c r="G1066" s="257"/>
      <c r="H1066" s="260">
        <v>222.90000000000001</v>
      </c>
      <c r="I1066" s="257"/>
      <c r="J1066" s="257"/>
      <c r="K1066" s="257"/>
      <c r="L1066" s="261"/>
      <c r="M1066" s="262"/>
      <c r="N1066" s="263"/>
      <c r="O1066" s="263"/>
      <c r="P1066" s="263"/>
      <c r="Q1066" s="263"/>
      <c r="R1066" s="263"/>
      <c r="S1066" s="263"/>
      <c r="T1066" s="264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65" t="s">
        <v>285</v>
      </c>
      <c r="AU1066" s="265" t="s">
        <v>83</v>
      </c>
      <c r="AV1066" s="15" t="s">
        <v>91</v>
      </c>
      <c r="AW1066" s="15" t="s">
        <v>30</v>
      </c>
      <c r="AX1066" s="15" t="s">
        <v>74</v>
      </c>
      <c r="AY1066" s="265" t="s">
        <v>278</v>
      </c>
    </row>
    <row r="1067" s="14" customFormat="1">
      <c r="A1067" s="14"/>
      <c r="B1067" s="246"/>
      <c r="C1067" s="247"/>
      <c r="D1067" s="237" t="s">
        <v>285</v>
      </c>
      <c r="E1067" s="248" t="s">
        <v>1</v>
      </c>
      <c r="F1067" s="249" t="s">
        <v>287</v>
      </c>
      <c r="G1067" s="247"/>
      <c r="H1067" s="250">
        <v>1527.423</v>
      </c>
      <c r="I1067" s="247"/>
      <c r="J1067" s="247"/>
      <c r="K1067" s="247"/>
      <c r="L1067" s="251"/>
      <c r="M1067" s="252"/>
      <c r="N1067" s="253"/>
      <c r="O1067" s="253"/>
      <c r="P1067" s="253"/>
      <c r="Q1067" s="253"/>
      <c r="R1067" s="253"/>
      <c r="S1067" s="253"/>
      <c r="T1067" s="25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5" t="s">
        <v>285</v>
      </c>
      <c r="AU1067" s="255" t="s">
        <v>83</v>
      </c>
      <c r="AV1067" s="14" t="s">
        <v>116</v>
      </c>
      <c r="AW1067" s="14" t="s">
        <v>30</v>
      </c>
      <c r="AX1067" s="14" t="s">
        <v>81</v>
      </c>
      <c r="AY1067" s="255" t="s">
        <v>278</v>
      </c>
    </row>
    <row r="1068" s="12" customFormat="1" ht="22.8" customHeight="1">
      <c r="A1068" s="12"/>
      <c r="B1068" s="207"/>
      <c r="C1068" s="208"/>
      <c r="D1068" s="209" t="s">
        <v>73</v>
      </c>
      <c r="E1068" s="220" t="s">
        <v>999</v>
      </c>
      <c r="F1068" s="220" t="s">
        <v>1000</v>
      </c>
      <c r="G1068" s="208"/>
      <c r="H1068" s="208"/>
      <c r="I1068" s="208"/>
      <c r="J1068" s="221">
        <f>BK1068</f>
        <v>80747.589999999997</v>
      </c>
      <c r="K1068" s="208"/>
      <c r="L1068" s="212"/>
      <c r="M1068" s="213"/>
      <c r="N1068" s="214"/>
      <c r="O1068" s="214"/>
      <c r="P1068" s="215">
        <f>SUM(P1069:P1194)</f>
        <v>173.80646400000001</v>
      </c>
      <c r="Q1068" s="214"/>
      <c r="R1068" s="215">
        <f>SUM(R1069:R1194)</f>
        <v>0</v>
      </c>
      <c r="S1068" s="214"/>
      <c r="T1068" s="216">
        <f>SUM(T1069:T1194)</f>
        <v>24.622582399999999</v>
      </c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R1068" s="217" t="s">
        <v>83</v>
      </c>
      <c r="AT1068" s="218" t="s">
        <v>73</v>
      </c>
      <c r="AU1068" s="218" t="s">
        <v>81</v>
      </c>
      <c r="AY1068" s="217" t="s">
        <v>278</v>
      </c>
      <c r="BK1068" s="219">
        <f>SUM(BK1069:BK1194)</f>
        <v>80747.589999999997</v>
      </c>
    </row>
    <row r="1069" s="2" customFormat="1" ht="24.15" customHeight="1">
      <c r="A1069" s="33"/>
      <c r="B1069" s="34"/>
      <c r="C1069" s="222" t="s">
        <v>1001</v>
      </c>
      <c r="D1069" s="222" t="s">
        <v>280</v>
      </c>
      <c r="E1069" s="223" t="s">
        <v>1002</v>
      </c>
      <c r="F1069" s="224" t="s">
        <v>1003</v>
      </c>
      <c r="G1069" s="225" t="s">
        <v>318</v>
      </c>
      <c r="H1069" s="226">
        <v>905.24199999999996</v>
      </c>
      <c r="I1069" s="227">
        <v>89.200000000000003</v>
      </c>
      <c r="J1069" s="227">
        <f>ROUND(I1069*H1069,2)</f>
        <v>80747.589999999997</v>
      </c>
      <c r="K1069" s="228"/>
      <c r="L1069" s="39"/>
      <c r="M1069" s="229" t="s">
        <v>1</v>
      </c>
      <c r="N1069" s="230" t="s">
        <v>39</v>
      </c>
      <c r="O1069" s="231">
        <v>0.192</v>
      </c>
      <c r="P1069" s="231">
        <f>O1069*H1069</f>
        <v>173.80646400000001</v>
      </c>
      <c r="Q1069" s="231">
        <v>0</v>
      </c>
      <c r="R1069" s="231">
        <f>Q1069*H1069</f>
        <v>0</v>
      </c>
      <c r="S1069" s="231">
        <v>0.027199999999999998</v>
      </c>
      <c r="T1069" s="232">
        <f>S1069*H1069</f>
        <v>24.622582399999999</v>
      </c>
      <c r="U1069" s="33"/>
      <c r="V1069" s="33"/>
      <c r="W1069" s="33"/>
      <c r="X1069" s="33"/>
      <c r="Y1069" s="33"/>
      <c r="Z1069" s="33"/>
      <c r="AA1069" s="33"/>
      <c r="AB1069" s="33"/>
      <c r="AC1069" s="33"/>
      <c r="AD1069" s="33"/>
      <c r="AE1069" s="33"/>
      <c r="AR1069" s="233" t="s">
        <v>602</v>
      </c>
      <c r="AT1069" s="233" t="s">
        <v>280</v>
      </c>
      <c r="AU1069" s="233" t="s">
        <v>83</v>
      </c>
      <c r="AY1069" s="18" t="s">
        <v>278</v>
      </c>
      <c r="BE1069" s="234">
        <f>IF(N1069="základní",J1069,0)</f>
        <v>80747.589999999997</v>
      </c>
      <c r="BF1069" s="234">
        <f>IF(N1069="snížená",J1069,0)</f>
        <v>0</v>
      </c>
      <c r="BG1069" s="234">
        <f>IF(N1069="zákl. přenesená",J1069,0)</f>
        <v>0</v>
      </c>
      <c r="BH1069" s="234">
        <f>IF(N1069="sníž. přenesená",J1069,0)</f>
        <v>0</v>
      </c>
      <c r="BI1069" s="234">
        <f>IF(N1069="nulová",J1069,0)</f>
        <v>0</v>
      </c>
      <c r="BJ1069" s="18" t="s">
        <v>81</v>
      </c>
      <c r="BK1069" s="234">
        <f>ROUND(I1069*H1069,2)</f>
        <v>80747.589999999997</v>
      </c>
      <c r="BL1069" s="18" t="s">
        <v>602</v>
      </c>
      <c r="BM1069" s="233" t="s">
        <v>1004</v>
      </c>
    </row>
    <row r="1070" s="13" customFormat="1">
      <c r="A1070" s="13"/>
      <c r="B1070" s="235"/>
      <c r="C1070" s="236"/>
      <c r="D1070" s="237" t="s">
        <v>285</v>
      </c>
      <c r="E1070" s="238" t="s">
        <v>1</v>
      </c>
      <c r="F1070" s="239" t="s">
        <v>425</v>
      </c>
      <c r="G1070" s="236"/>
      <c r="H1070" s="240">
        <v>19.832000000000001</v>
      </c>
      <c r="I1070" s="236"/>
      <c r="J1070" s="236"/>
      <c r="K1070" s="236"/>
      <c r="L1070" s="241"/>
      <c r="M1070" s="242"/>
      <c r="N1070" s="243"/>
      <c r="O1070" s="243"/>
      <c r="P1070" s="243"/>
      <c r="Q1070" s="243"/>
      <c r="R1070" s="243"/>
      <c r="S1070" s="243"/>
      <c r="T1070" s="244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5" t="s">
        <v>285</v>
      </c>
      <c r="AU1070" s="245" t="s">
        <v>83</v>
      </c>
      <c r="AV1070" s="13" t="s">
        <v>83</v>
      </c>
      <c r="AW1070" s="13" t="s">
        <v>30</v>
      </c>
      <c r="AX1070" s="13" t="s">
        <v>74</v>
      </c>
      <c r="AY1070" s="245" t="s">
        <v>278</v>
      </c>
    </row>
    <row r="1071" s="13" customFormat="1">
      <c r="A1071" s="13"/>
      <c r="B1071" s="235"/>
      <c r="C1071" s="236"/>
      <c r="D1071" s="237" t="s">
        <v>285</v>
      </c>
      <c r="E1071" s="238" t="s">
        <v>1</v>
      </c>
      <c r="F1071" s="239" t="s">
        <v>426</v>
      </c>
      <c r="G1071" s="236"/>
      <c r="H1071" s="240">
        <v>48.988</v>
      </c>
      <c r="I1071" s="236"/>
      <c r="J1071" s="236"/>
      <c r="K1071" s="236"/>
      <c r="L1071" s="241"/>
      <c r="M1071" s="242"/>
      <c r="N1071" s="243"/>
      <c r="O1071" s="243"/>
      <c r="P1071" s="243"/>
      <c r="Q1071" s="243"/>
      <c r="R1071" s="243"/>
      <c r="S1071" s="243"/>
      <c r="T1071" s="244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5" t="s">
        <v>285</v>
      </c>
      <c r="AU1071" s="245" t="s">
        <v>83</v>
      </c>
      <c r="AV1071" s="13" t="s">
        <v>83</v>
      </c>
      <c r="AW1071" s="13" t="s">
        <v>30</v>
      </c>
      <c r="AX1071" s="13" t="s">
        <v>74</v>
      </c>
      <c r="AY1071" s="245" t="s">
        <v>278</v>
      </c>
    </row>
    <row r="1072" s="13" customFormat="1">
      <c r="A1072" s="13"/>
      <c r="B1072" s="235"/>
      <c r="C1072" s="236"/>
      <c r="D1072" s="237" t="s">
        <v>285</v>
      </c>
      <c r="E1072" s="238" t="s">
        <v>1</v>
      </c>
      <c r="F1072" s="239" t="s">
        <v>427</v>
      </c>
      <c r="G1072" s="236"/>
      <c r="H1072" s="240">
        <v>20.719999999999999</v>
      </c>
      <c r="I1072" s="236"/>
      <c r="J1072" s="236"/>
      <c r="K1072" s="236"/>
      <c r="L1072" s="241"/>
      <c r="M1072" s="242"/>
      <c r="N1072" s="243"/>
      <c r="O1072" s="243"/>
      <c r="P1072" s="243"/>
      <c r="Q1072" s="243"/>
      <c r="R1072" s="243"/>
      <c r="S1072" s="243"/>
      <c r="T1072" s="244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5" t="s">
        <v>285</v>
      </c>
      <c r="AU1072" s="245" t="s">
        <v>83</v>
      </c>
      <c r="AV1072" s="13" t="s">
        <v>83</v>
      </c>
      <c r="AW1072" s="13" t="s">
        <v>30</v>
      </c>
      <c r="AX1072" s="13" t="s">
        <v>74</v>
      </c>
      <c r="AY1072" s="245" t="s">
        <v>278</v>
      </c>
    </row>
    <row r="1073" s="13" customFormat="1">
      <c r="A1073" s="13"/>
      <c r="B1073" s="235"/>
      <c r="C1073" s="236"/>
      <c r="D1073" s="237" t="s">
        <v>285</v>
      </c>
      <c r="E1073" s="238" t="s">
        <v>1</v>
      </c>
      <c r="F1073" s="239" t="s">
        <v>429</v>
      </c>
      <c r="G1073" s="236"/>
      <c r="H1073" s="240">
        <v>80.512</v>
      </c>
      <c r="I1073" s="236"/>
      <c r="J1073" s="236"/>
      <c r="K1073" s="236"/>
      <c r="L1073" s="241"/>
      <c r="M1073" s="242"/>
      <c r="N1073" s="243"/>
      <c r="O1073" s="243"/>
      <c r="P1073" s="243"/>
      <c r="Q1073" s="243"/>
      <c r="R1073" s="243"/>
      <c r="S1073" s="243"/>
      <c r="T1073" s="244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5" t="s">
        <v>285</v>
      </c>
      <c r="AU1073" s="245" t="s">
        <v>83</v>
      </c>
      <c r="AV1073" s="13" t="s">
        <v>83</v>
      </c>
      <c r="AW1073" s="13" t="s">
        <v>30</v>
      </c>
      <c r="AX1073" s="13" t="s">
        <v>74</v>
      </c>
      <c r="AY1073" s="245" t="s">
        <v>278</v>
      </c>
    </row>
    <row r="1074" s="13" customFormat="1">
      <c r="A1074" s="13"/>
      <c r="B1074" s="235"/>
      <c r="C1074" s="236"/>
      <c r="D1074" s="237" t="s">
        <v>285</v>
      </c>
      <c r="E1074" s="238" t="s">
        <v>1</v>
      </c>
      <c r="F1074" s="239" t="s">
        <v>443</v>
      </c>
      <c r="G1074" s="236"/>
      <c r="H1074" s="240">
        <v>15.57</v>
      </c>
      <c r="I1074" s="236"/>
      <c r="J1074" s="236"/>
      <c r="K1074" s="236"/>
      <c r="L1074" s="241"/>
      <c r="M1074" s="242"/>
      <c r="N1074" s="243"/>
      <c r="O1074" s="243"/>
      <c r="P1074" s="243"/>
      <c r="Q1074" s="243"/>
      <c r="R1074" s="243"/>
      <c r="S1074" s="243"/>
      <c r="T1074" s="244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5" t="s">
        <v>285</v>
      </c>
      <c r="AU1074" s="245" t="s">
        <v>83</v>
      </c>
      <c r="AV1074" s="13" t="s">
        <v>83</v>
      </c>
      <c r="AW1074" s="13" t="s">
        <v>30</v>
      </c>
      <c r="AX1074" s="13" t="s">
        <v>74</v>
      </c>
      <c r="AY1074" s="245" t="s">
        <v>278</v>
      </c>
    </row>
    <row r="1075" s="13" customFormat="1">
      <c r="A1075" s="13"/>
      <c r="B1075" s="235"/>
      <c r="C1075" s="236"/>
      <c r="D1075" s="237" t="s">
        <v>285</v>
      </c>
      <c r="E1075" s="238" t="s">
        <v>1</v>
      </c>
      <c r="F1075" s="239" t="s">
        <v>458</v>
      </c>
      <c r="G1075" s="236"/>
      <c r="H1075" s="240">
        <v>26.344000000000001</v>
      </c>
      <c r="I1075" s="236"/>
      <c r="J1075" s="236"/>
      <c r="K1075" s="236"/>
      <c r="L1075" s="241"/>
      <c r="M1075" s="242"/>
      <c r="N1075" s="243"/>
      <c r="O1075" s="243"/>
      <c r="P1075" s="243"/>
      <c r="Q1075" s="243"/>
      <c r="R1075" s="243"/>
      <c r="S1075" s="243"/>
      <c r="T1075" s="244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5" t="s">
        <v>285</v>
      </c>
      <c r="AU1075" s="245" t="s">
        <v>83</v>
      </c>
      <c r="AV1075" s="13" t="s">
        <v>83</v>
      </c>
      <c r="AW1075" s="13" t="s">
        <v>30</v>
      </c>
      <c r="AX1075" s="13" t="s">
        <v>74</v>
      </c>
      <c r="AY1075" s="245" t="s">
        <v>278</v>
      </c>
    </row>
    <row r="1076" s="15" customFormat="1">
      <c r="A1076" s="15"/>
      <c r="B1076" s="256"/>
      <c r="C1076" s="257"/>
      <c r="D1076" s="237" t="s">
        <v>285</v>
      </c>
      <c r="E1076" s="258" t="s">
        <v>1</v>
      </c>
      <c r="F1076" s="259" t="s">
        <v>462</v>
      </c>
      <c r="G1076" s="257"/>
      <c r="H1076" s="260">
        <v>211.96600000000001</v>
      </c>
      <c r="I1076" s="257"/>
      <c r="J1076" s="257"/>
      <c r="K1076" s="257"/>
      <c r="L1076" s="261"/>
      <c r="M1076" s="262"/>
      <c r="N1076" s="263"/>
      <c r="O1076" s="263"/>
      <c r="P1076" s="263"/>
      <c r="Q1076" s="263"/>
      <c r="R1076" s="263"/>
      <c r="S1076" s="263"/>
      <c r="T1076" s="264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T1076" s="265" t="s">
        <v>285</v>
      </c>
      <c r="AU1076" s="265" t="s">
        <v>83</v>
      </c>
      <c r="AV1076" s="15" t="s">
        <v>91</v>
      </c>
      <c r="AW1076" s="15" t="s">
        <v>30</v>
      </c>
      <c r="AX1076" s="15" t="s">
        <v>74</v>
      </c>
      <c r="AY1076" s="265" t="s">
        <v>278</v>
      </c>
    </row>
    <row r="1077" s="13" customFormat="1">
      <c r="A1077" s="13"/>
      <c r="B1077" s="235"/>
      <c r="C1077" s="236"/>
      <c r="D1077" s="237" t="s">
        <v>285</v>
      </c>
      <c r="E1077" s="238" t="s">
        <v>1</v>
      </c>
      <c r="F1077" s="239" t="s">
        <v>464</v>
      </c>
      <c r="G1077" s="236"/>
      <c r="H1077" s="240">
        <v>30.239999999999998</v>
      </c>
      <c r="I1077" s="236"/>
      <c r="J1077" s="236"/>
      <c r="K1077" s="236"/>
      <c r="L1077" s="241"/>
      <c r="M1077" s="242"/>
      <c r="N1077" s="243"/>
      <c r="O1077" s="243"/>
      <c r="P1077" s="243"/>
      <c r="Q1077" s="243"/>
      <c r="R1077" s="243"/>
      <c r="S1077" s="243"/>
      <c r="T1077" s="244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5" t="s">
        <v>285</v>
      </c>
      <c r="AU1077" s="245" t="s">
        <v>83</v>
      </c>
      <c r="AV1077" s="13" t="s">
        <v>83</v>
      </c>
      <c r="AW1077" s="13" t="s">
        <v>30</v>
      </c>
      <c r="AX1077" s="13" t="s">
        <v>74</v>
      </c>
      <c r="AY1077" s="245" t="s">
        <v>278</v>
      </c>
    </row>
    <row r="1078" s="13" customFormat="1">
      <c r="A1078" s="13"/>
      <c r="B1078" s="235"/>
      <c r="C1078" s="236"/>
      <c r="D1078" s="237" t="s">
        <v>285</v>
      </c>
      <c r="E1078" s="238" t="s">
        <v>1</v>
      </c>
      <c r="F1078" s="239" t="s">
        <v>465</v>
      </c>
      <c r="G1078" s="236"/>
      <c r="H1078" s="240">
        <v>50.039999999999999</v>
      </c>
      <c r="I1078" s="236"/>
      <c r="J1078" s="236"/>
      <c r="K1078" s="236"/>
      <c r="L1078" s="241"/>
      <c r="M1078" s="242"/>
      <c r="N1078" s="243"/>
      <c r="O1078" s="243"/>
      <c r="P1078" s="243"/>
      <c r="Q1078" s="243"/>
      <c r="R1078" s="243"/>
      <c r="S1078" s="243"/>
      <c r="T1078" s="244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5" t="s">
        <v>285</v>
      </c>
      <c r="AU1078" s="245" t="s">
        <v>83</v>
      </c>
      <c r="AV1078" s="13" t="s">
        <v>83</v>
      </c>
      <c r="AW1078" s="13" t="s">
        <v>30</v>
      </c>
      <c r="AX1078" s="13" t="s">
        <v>74</v>
      </c>
      <c r="AY1078" s="245" t="s">
        <v>278</v>
      </c>
    </row>
    <row r="1079" s="13" customFormat="1">
      <c r="A1079" s="13"/>
      <c r="B1079" s="235"/>
      <c r="C1079" s="236"/>
      <c r="D1079" s="237" t="s">
        <v>285</v>
      </c>
      <c r="E1079" s="238" t="s">
        <v>1</v>
      </c>
      <c r="F1079" s="239" t="s">
        <v>469</v>
      </c>
      <c r="G1079" s="236"/>
      <c r="H1079" s="240">
        <v>24.84</v>
      </c>
      <c r="I1079" s="236"/>
      <c r="J1079" s="236"/>
      <c r="K1079" s="236"/>
      <c r="L1079" s="241"/>
      <c r="M1079" s="242"/>
      <c r="N1079" s="243"/>
      <c r="O1079" s="243"/>
      <c r="P1079" s="243"/>
      <c r="Q1079" s="243"/>
      <c r="R1079" s="243"/>
      <c r="S1079" s="243"/>
      <c r="T1079" s="244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45" t="s">
        <v>285</v>
      </c>
      <c r="AU1079" s="245" t="s">
        <v>83</v>
      </c>
      <c r="AV1079" s="13" t="s">
        <v>83</v>
      </c>
      <c r="AW1079" s="13" t="s">
        <v>30</v>
      </c>
      <c r="AX1079" s="13" t="s">
        <v>74</v>
      </c>
      <c r="AY1079" s="245" t="s">
        <v>278</v>
      </c>
    </row>
    <row r="1080" s="13" customFormat="1">
      <c r="A1080" s="13"/>
      <c r="B1080" s="235"/>
      <c r="C1080" s="236"/>
      <c r="D1080" s="237" t="s">
        <v>285</v>
      </c>
      <c r="E1080" s="238" t="s">
        <v>1</v>
      </c>
      <c r="F1080" s="239" t="s">
        <v>470</v>
      </c>
      <c r="G1080" s="236"/>
      <c r="H1080" s="240">
        <v>16.559999999999999</v>
      </c>
      <c r="I1080" s="236"/>
      <c r="J1080" s="236"/>
      <c r="K1080" s="236"/>
      <c r="L1080" s="241"/>
      <c r="M1080" s="242"/>
      <c r="N1080" s="243"/>
      <c r="O1080" s="243"/>
      <c r="P1080" s="243"/>
      <c r="Q1080" s="243"/>
      <c r="R1080" s="243"/>
      <c r="S1080" s="243"/>
      <c r="T1080" s="244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5" t="s">
        <v>285</v>
      </c>
      <c r="AU1080" s="245" t="s">
        <v>83</v>
      </c>
      <c r="AV1080" s="13" t="s">
        <v>83</v>
      </c>
      <c r="AW1080" s="13" t="s">
        <v>30</v>
      </c>
      <c r="AX1080" s="13" t="s">
        <v>74</v>
      </c>
      <c r="AY1080" s="245" t="s">
        <v>278</v>
      </c>
    </row>
    <row r="1081" s="13" customFormat="1">
      <c r="A1081" s="13"/>
      <c r="B1081" s="235"/>
      <c r="C1081" s="236"/>
      <c r="D1081" s="237" t="s">
        <v>285</v>
      </c>
      <c r="E1081" s="238" t="s">
        <v>1</v>
      </c>
      <c r="F1081" s="239" t="s">
        <v>471</v>
      </c>
      <c r="G1081" s="236"/>
      <c r="H1081" s="240">
        <v>24.84</v>
      </c>
      <c r="I1081" s="236"/>
      <c r="J1081" s="236"/>
      <c r="K1081" s="236"/>
      <c r="L1081" s="241"/>
      <c r="M1081" s="242"/>
      <c r="N1081" s="243"/>
      <c r="O1081" s="243"/>
      <c r="P1081" s="243"/>
      <c r="Q1081" s="243"/>
      <c r="R1081" s="243"/>
      <c r="S1081" s="243"/>
      <c r="T1081" s="244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5" t="s">
        <v>285</v>
      </c>
      <c r="AU1081" s="245" t="s">
        <v>83</v>
      </c>
      <c r="AV1081" s="13" t="s">
        <v>83</v>
      </c>
      <c r="AW1081" s="13" t="s">
        <v>30</v>
      </c>
      <c r="AX1081" s="13" t="s">
        <v>74</v>
      </c>
      <c r="AY1081" s="245" t="s">
        <v>278</v>
      </c>
    </row>
    <row r="1082" s="13" customFormat="1">
      <c r="A1082" s="13"/>
      <c r="B1082" s="235"/>
      <c r="C1082" s="236"/>
      <c r="D1082" s="237" t="s">
        <v>285</v>
      </c>
      <c r="E1082" s="238" t="s">
        <v>1</v>
      </c>
      <c r="F1082" s="239" t="s">
        <v>472</v>
      </c>
      <c r="G1082" s="236"/>
      <c r="H1082" s="240">
        <v>23.760000000000002</v>
      </c>
      <c r="I1082" s="236"/>
      <c r="J1082" s="236"/>
      <c r="K1082" s="236"/>
      <c r="L1082" s="241"/>
      <c r="M1082" s="242"/>
      <c r="N1082" s="243"/>
      <c r="O1082" s="243"/>
      <c r="P1082" s="243"/>
      <c r="Q1082" s="243"/>
      <c r="R1082" s="243"/>
      <c r="S1082" s="243"/>
      <c r="T1082" s="244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5" t="s">
        <v>285</v>
      </c>
      <c r="AU1082" s="245" t="s">
        <v>83</v>
      </c>
      <c r="AV1082" s="13" t="s">
        <v>83</v>
      </c>
      <c r="AW1082" s="13" t="s">
        <v>30</v>
      </c>
      <c r="AX1082" s="13" t="s">
        <v>74</v>
      </c>
      <c r="AY1082" s="245" t="s">
        <v>278</v>
      </c>
    </row>
    <row r="1083" s="13" customFormat="1">
      <c r="A1083" s="13"/>
      <c r="B1083" s="235"/>
      <c r="C1083" s="236"/>
      <c r="D1083" s="237" t="s">
        <v>285</v>
      </c>
      <c r="E1083" s="238" t="s">
        <v>1</v>
      </c>
      <c r="F1083" s="239" t="s">
        <v>473</v>
      </c>
      <c r="G1083" s="236"/>
      <c r="H1083" s="240">
        <v>23.039999999999999</v>
      </c>
      <c r="I1083" s="236"/>
      <c r="J1083" s="236"/>
      <c r="K1083" s="236"/>
      <c r="L1083" s="241"/>
      <c r="M1083" s="242"/>
      <c r="N1083" s="243"/>
      <c r="O1083" s="243"/>
      <c r="P1083" s="243"/>
      <c r="Q1083" s="243"/>
      <c r="R1083" s="243"/>
      <c r="S1083" s="243"/>
      <c r="T1083" s="244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5" t="s">
        <v>285</v>
      </c>
      <c r="AU1083" s="245" t="s">
        <v>83</v>
      </c>
      <c r="AV1083" s="13" t="s">
        <v>83</v>
      </c>
      <c r="AW1083" s="13" t="s">
        <v>30</v>
      </c>
      <c r="AX1083" s="13" t="s">
        <v>74</v>
      </c>
      <c r="AY1083" s="245" t="s">
        <v>278</v>
      </c>
    </row>
    <row r="1084" s="13" customFormat="1">
      <c r="A1084" s="13"/>
      <c r="B1084" s="235"/>
      <c r="C1084" s="236"/>
      <c r="D1084" s="237" t="s">
        <v>285</v>
      </c>
      <c r="E1084" s="238" t="s">
        <v>1</v>
      </c>
      <c r="F1084" s="239" t="s">
        <v>474</v>
      </c>
      <c r="G1084" s="236"/>
      <c r="H1084" s="240">
        <v>16.559999999999999</v>
      </c>
      <c r="I1084" s="236"/>
      <c r="J1084" s="236"/>
      <c r="K1084" s="236"/>
      <c r="L1084" s="241"/>
      <c r="M1084" s="242"/>
      <c r="N1084" s="243"/>
      <c r="O1084" s="243"/>
      <c r="P1084" s="243"/>
      <c r="Q1084" s="243"/>
      <c r="R1084" s="243"/>
      <c r="S1084" s="243"/>
      <c r="T1084" s="244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5" t="s">
        <v>285</v>
      </c>
      <c r="AU1084" s="245" t="s">
        <v>83</v>
      </c>
      <c r="AV1084" s="13" t="s">
        <v>83</v>
      </c>
      <c r="AW1084" s="13" t="s">
        <v>30</v>
      </c>
      <c r="AX1084" s="13" t="s">
        <v>74</v>
      </c>
      <c r="AY1084" s="245" t="s">
        <v>278</v>
      </c>
    </row>
    <row r="1085" s="13" customFormat="1">
      <c r="A1085" s="13"/>
      <c r="B1085" s="235"/>
      <c r="C1085" s="236"/>
      <c r="D1085" s="237" t="s">
        <v>285</v>
      </c>
      <c r="E1085" s="238" t="s">
        <v>1</v>
      </c>
      <c r="F1085" s="239" t="s">
        <v>475</v>
      </c>
      <c r="G1085" s="236"/>
      <c r="H1085" s="240">
        <v>47.520000000000003</v>
      </c>
      <c r="I1085" s="236"/>
      <c r="J1085" s="236"/>
      <c r="K1085" s="236"/>
      <c r="L1085" s="241"/>
      <c r="M1085" s="242"/>
      <c r="N1085" s="243"/>
      <c r="O1085" s="243"/>
      <c r="P1085" s="243"/>
      <c r="Q1085" s="243"/>
      <c r="R1085" s="243"/>
      <c r="S1085" s="243"/>
      <c r="T1085" s="244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5" t="s">
        <v>285</v>
      </c>
      <c r="AU1085" s="245" t="s">
        <v>83</v>
      </c>
      <c r="AV1085" s="13" t="s">
        <v>83</v>
      </c>
      <c r="AW1085" s="13" t="s">
        <v>30</v>
      </c>
      <c r="AX1085" s="13" t="s">
        <v>74</v>
      </c>
      <c r="AY1085" s="245" t="s">
        <v>278</v>
      </c>
    </row>
    <row r="1086" s="13" customFormat="1">
      <c r="A1086" s="13"/>
      <c r="B1086" s="235"/>
      <c r="C1086" s="236"/>
      <c r="D1086" s="237" t="s">
        <v>285</v>
      </c>
      <c r="E1086" s="238" t="s">
        <v>1</v>
      </c>
      <c r="F1086" s="239" t="s">
        <v>476</v>
      </c>
      <c r="G1086" s="236"/>
      <c r="H1086" s="240">
        <v>20.879999999999999</v>
      </c>
      <c r="I1086" s="236"/>
      <c r="J1086" s="236"/>
      <c r="K1086" s="236"/>
      <c r="L1086" s="241"/>
      <c r="M1086" s="242"/>
      <c r="N1086" s="243"/>
      <c r="O1086" s="243"/>
      <c r="P1086" s="243"/>
      <c r="Q1086" s="243"/>
      <c r="R1086" s="243"/>
      <c r="S1086" s="243"/>
      <c r="T1086" s="244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5" t="s">
        <v>285</v>
      </c>
      <c r="AU1086" s="245" t="s">
        <v>83</v>
      </c>
      <c r="AV1086" s="13" t="s">
        <v>83</v>
      </c>
      <c r="AW1086" s="13" t="s">
        <v>30</v>
      </c>
      <c r="AX1086" s="13" t="s">
        <v>74</v>
      </c>
      <c r="AY1086" s="245" t="s">
        <v>278</v>
      </c>
    </row>
    <row r="1087" s="13" customFormat="1">
      <c r="A1087" s="13"/>
      <c r="B1087" s="235"/>
      <c r="C1087" s="236"/>
      <c r="D1087" s="237" t="s">
        <v>285</v>
      </c>
      <c r="E1087" s="238" t="s">
        <v>1</v>
      </c>
      <c r="F1087" s="239" t="s">
        <v>491</v>
      </c>
      <c r="G1087" s="236"/>
      <c r="H1087" s="240">
        <v>38.520000000000003</v>
      </c>
      <c r="I1087" s="236"/>
      <c r="J1087" s="236"/>
      <c r="K1087" s="236"/>
      <c r="L1087" s="241"/>
      <c r="M1087" s="242"/>
      <c r="N1087" s="243"/>
      <c r="O1087" s="243"/>
      <c r="P1087" s="243"/>
      <c r="Q1087" s="243"/>
      <c r="R1087" s="243"/>
      <c r="S1087" s="243"/>
      <c r="T1087" s="244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5" t="s">
        <v>285</v>
      </c>
      <c r="AU1087" s="245" t="s">
        <v>83</v>
      </c>
      <c r="AV1087" s="13" t="s">
        <v>83</v>
      </c>
      <c r="AW1087" s="13" t="s">
        <v>30</v>
      </c>
      <c r="AX1087" s="13" t="s">
        <v>74</v>
      </c>
      <c r="AY1087" s="245" t="s">
        <v>278</v>
      </c>
    </row>
    <row r="1088" s="13" customFormat="1">
      <c r="A1088" s="13"/>
      <c r="B1088" s="235"/>
      <c r="C1088" s="236"/>
      <c r="D1088" s="237" t="s">
        <v>285</v>
      </c>
      <c r="E1088" s="238" t="s">
        <v>1</v>
      </c>
      <c r="F1088" s="239" t="s">
        <v>492</v>
      </c>
      <c r="G1088" s="236"/>
      <c r="H1088" s="240">
        <v>38.880000000000003</v>
      </c>
      <c r="I1088" s="236"/>
      <c r="J1088" s="236"/>
      <c r="K1088" s="236"/>
      <c r="L1088" s="241"/>
      <c r="M1088" s="242"/>
      <c r="N1088" s="243"/>
      <c r="O1088" s="243"/>
      <c r="P1088" s="243"/>
      <c r="Q1088" s="243"/>
      <c r="R1088" s="243"/>
      <c r="S1088" s="243"/>
      <c r="T1088" s="244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5" t="s">
        <v>285</v>
      </c>
      <c r="AU1088" s="245" t="s">
        <v>83</v>
      </c>
      <c r="AV1088" s="13" t="s">
        <v>83</v>
      </c>
      <c r="AW1088" s="13" t="s">
        <v>30</v>
      </c>
      <c r="AX1088" s="13" t="s">
        <v>74</v>
      </c>
      <c r="AY1088" s="245" t="s">
        <v>278</v>
      </c>
    </row>
    <row r="1089" s="13" customFormat="1">
      <c r="A1089" s="13"/>
      <c r="B1089" s="235"/>
      <c r="C1089" s="236"/>
      <c r="D1089" s="237" t="s">
        <v>285</v>
      </c>
      <c r="E1089" s="238" t="s">
        <v>1</v>
      </c>
      <c r="F1089" s="239" t="s">
        <v>493</v>
      </c>
      <c r="G1089" s="236"/>
      <c r="H1089" s="240">
        <v>38.880000000000003</v>
      </c>
      <c r="I1089" s="236"/>
      <c r="J1089" s="236"/>
      <c r="K1089" s="236"/>
      <c r="L1089" s="241"/>
      <c r="M1089" s="242"/>
      <c r="N1089" s="243"/>
      <c r="O1089" s="243"/>
      <c r="P1089" s="243"/>
      <c r="Q1089" s="243"/>
      <c r="R1089" s="243"/>
      <c r="S1089" s="243"/>
      <c r="T1089" s="244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5" t="s">
        <v>285</v>
      </c>
      <c r="AU1089" s="245" t="s">
        <v>83</v>
      </c>
      <c r="AV1089" s="13" t="s">
        <v>83</v>
      </c>
      <c r="AW1089" s="13" t="s">
        <v>30</v>
      </c>
      <c r="AX1089" s="13" t="s">
        <v>74</v>
      </c>
      <c r="AY1089" s="245" t="s">
        <v>278</v>
      </c>
    </row>
    <row r="1090" s="13" customFormat="1">
      <c r="A1090" s="13"/>
      <c r="B1090" s="235"/>
      <c r="C1090" s="236"/>
      <c r="D1090" s="237" t="s">
        <v>285</v>
      </c>
      <c r="E1090" s="238" t="s">
        <v>1</v>
      </c>
      <c r="F1090" s="239" t="s">
        <v>494</v>
      </c>
      <c r="G1090" s="236"/>
      <c r="H1090" s="240">
        <v>38.880000000000003</v>
      </c>
      <c r="I1090" s="236"/>
      <c r="J1090" s="236"/>
      <c r="K1090" s="236"/>
      <c r="L1090" s="241"/>
      <c r="M1090" s="242"/>
      <c r="N1090" s="243"/>
      <c r="O1090" s="243"/>
      <c r="P1090" s="243"/>
      <c r="Q1090" s="243"/>
      <c r="R1090" s="243"/>
      <c r="S1090" s="243"/>
      <c r="T1090" s="244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5" t="s">
        <v>285</v>
      </c>
      <c r="AU1090" s="245" t="s">
        <v>83</v>
      </c>
      <c r="AV1090" s="13" t="s">
        <v>83</v>
      </c>
      <c r="AW1090" s="13" t="s">
        <v>30</v>
      </c>
      <c r="AX1090" s="13" t="s">
        <v>74</v>
      </c>
      <c r="AY1090" s="245" t="s">
        <v>278</v>
      </c>
    </row>
    <row r="1091" s="13" customFormat="1">
      <c r="A1091" s="13"/>
      <c r="B1091" s="235"/>
      <c r="C1091" s="236"/>
      <c r="D1091" s="237" t="s">
        <v>285</v>
      </c>
      <c r="E1091" s="238" t="s">
        <v>1</v>
      </c>
      <c r="F1091" s="239" t="s">
        <v>495</v>
      </c>
      <c r="G1091" s="236"/>
      <c r="H1091" s="240">
        <v>53.640000000000001</v>
      </c>
      <c r="I1091" s="236"/>
      <c r="J1091" s="236"/>
      <c r="K1091" s="236"/>
      <c r="L1091" s="241"/>
      <c r="M1091" s="242"/>
      <c r="N1091" s="243"/>
      <c r="O1091" s="243"/>
      <c r="P1091" s="243"/>
      <c r="Q1091" s="243"/>
      <c r="R1091" s="243"/>
      <c r="S1091" s="243"/>
      <c r="T1091" s="244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5" t="s">
        <v>285</v>
      </c>
      <c r="AU1091" s="245" t="s">
        <v>83</v>
      </c>
      <c r="AV1091" s="13" t="s">
        <v>83</v>
      </c>
      <c r="AW1091" s="13" t="s">
        <v>30</v>
      </c>
      <c r="AX1091" s="13" t="s">
        <v>74</v>
      </c>
      <c r="AY1091" s="245" t="s">
        <v>278</v>
      </c>
    </row>
    <row r="1092" s="13" customFormat="1">
      <c r="A1092" s="13"/>
      <c r="B1092" s="235"/>
      <c r="C1092" s="236"/>
      <c r="D1092" s="237" t="s">
        <v>285</v>
      </c>
      <c r="E1092" s="238" t="s">
        <v>1</v>
      </c>
      <c r="F1092" s="239" t="s">
        <v>503</v>
      </c>
      <c r="G1092" s="236"/>
      <c r="H1092" s="240">
        <v>28.079999999999998</v>
      </c>
      <c r="I1092" s="236"/>
      <c r="J1092" s="236"/>
      <c r="K1092" s="236"/>
      <c r="L1092" s="241"/>
      <c r="M1092" s="242"/>
      <c r="N1092" s="243"/>
      <c r="O1092" s="243"/>
      <c r="P1092" s="243"/>
      <c r="Q1092" s="243"/>
      <c r="R1092" s="243"/>
      <c r="S1092" s="243"/>
      <c r="T1092" s="244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5" t="s">
        <v>285</v>
      </c>
      <c r="AU1092" s="245" t="s">
        <v>83</v>
      </c>
      <c r="AV1092" s="13" t="s">
        <v>83</v>
      </c>
      <c r="AW1092" s="13" t="s">
        <v>30</v>
      </c>
      <c r="AX1092" s="13" t="s">
        <v>74</v>
      </c>
      <c r="AY1092" s="245" t="s">
        <v>278</v>
      </c>
    </row>
    <row r="1093" s="13" customFormat="1">
      <c r="A1093" s="13"/>
      <c r="B1093" s="235"/>
      <c r="C1093" s="236"/>
      <c r="D1093" s="237" t="s">
        <v>285</v>
      </c>
      <c r="E1093" s="238" t="s">
        <v>1</v>
      </c>
      <c r="F1093" s="239" t="s">
        <v>514</v>
      </c>
      <c r="G1093" s="236"/>
      <c r="H1093" s="240">
        <v>28.079999999999998</v>
      </c>
      <c r="I1093" s="236"/>
      <c r="J1093" s="236"/>
      <c r="K1093" s="236"/>
      <c r="L1093" s="241"/>
      <c r="M1093" s="242"/>
      <c r="N1093" s="243"/>
      <c r="O1093" s="243"/>
      <c r="P1093" s="243"/>
      <c r="Q1093" s="243"/>
      <c r="R1093" s="243"/>
      <c r="S1093" s="243"/>
      <c r="T1093" s="244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5" t="s">
        <v>285</v>
      </c>
      <c r="AU1093" s="245" t="s">
        <v>83</v>
      </c>
      <c r="AV1093" s="13" t="s">
        <v>83</v>
      </c>
      <c r="AW1093" s="13" t="s">
        <v>30</v>
      </c>
      <c r="AX1093" s="13" t="s">
        <v>74</v>
      </c>
      <c r="AY1093" s="245" t="s">
        <v>278</v>
      </c>
    </row>
    <row r="1094" s="13" customFormat="1">
      <c r="A1094" s="13"/>
      <c r="B1094" s="235"/>
      <c r="C1094" s="236"/>
      <c r="D1094" s="237" t="s">
        <v>285</v>
      </c>
      <c r="E1094" s="238" t="s">
        <v>1</v>
      </c>
      <c r="F1094" s="239" t="s">
        <v>515</v>
      </c>
      <c r="G1094" s="236"/>
      <c r="H1094" s="240">
        <v>13.77</v>
      </c>
      <c r="I1094" s="236"/>
      <c r="J1094" s="236"/>
      <c r="K1094" s="236"/>
      <c r="L1094" s="241"/>
      <c r="M1094" s="242"/>
      <c r="N1094" s="243"/>
      <c r="O1094" s="243"/>
      <c r="P1094" s="243"/>
      <c r="Q1094" s="243"/>
      <c r="R1094" s="243"/>
      <c r="S1094" s="243"/>
      <c r="T1094" s="244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5" t="s">
        <v>285</v>
      </c>
      <c r="AU1094" s="245" t="s">
        <v>83</v>
      </c>
      <c r="AV1094" s="13" t="s">
        <v>83</v>
      </c>
      <c r="AW1094" s="13" t="s">
        <v>30</v>
      </c>
      <c r="AX1094" s="13" t="s">
        <v>74</v>
      </c>
      <c r="AY1094" s="245" t="s">
        <v>278</v>
      </c>
    </row>
    <row r="1095" s="13" customFormat="1">
      <c r="A1095" s="13"/>
      <c r="B1095" s="235"/>
      <c r="C1095" s="236"/>
      <c r="D1095" s="237" t="s">
        <v>285</v>
      </c>
      <c r="E1095" s="238" t="s">
        <v>1</v>
      </c>
      <c r="F1095" s="239" t="s">
        <v>520</v>
      </c>
      <c r="G1095" s="236"/>
      <c r="H1095" s="240">
        <v>33.192</v>
      </c>
      <c r="I1095" s="236"/>
      <c r="J1095" s="236"/>
      <c r="K1095" s="236"/>
      <c r="L1095" s="241"/>
      <c r="M1095" s="242"/>
      <c r="N1095" s="243"/>
      <c r="O1095" s="243"/>
      <c r="P1095" s="243"/>
      <c r="Q1095" s="243"/>
      <c r="R1095" s="243"/>
      <c r="S1095" s="243"/>
      <c r="T1095" s="244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5" t="s">
        <v>285</v>
      </c>
      <c r="AU1095" s="245" t="s">
        <v>83</v>
      </c>
      <c r="AV1095" s="13" t="s">
        <v>83</v>
      </c>
      <c r="AW1095" s="13" t="s">
        <v>30</v>
      </c>
      <c r="AX1095" s="13" t="s">
        <v>74</v>
      </c>
      <c r="AY1095" s="245" t="s">
        <v>278</v>
      </c>
    </row>
    <row r="1096" s="13" customFormat="1">
      <c r="A1096" s="13"/>
      <c r="B1096" s="235"/>
      <c r="C1096" s="236"/>
      <c r="D1096" s="237" t="s">
        <v>285</v>
      </c>
      <c r="E1096" s="238" t="s">
        <v>1</v>
      </c>
      <c r="F1096" s="239" t="s">
        <v>521</v>
      </c>
      <c r="G1096" s="236"/>
      <c r="H1096" s="240">
        <v>17.495999999999999</v>
      </c>
      <c r="I1096" s="236"/>
      <c r="J1096" s="236"/>
      <c r="K1096" s="236"/>
      <c r="L1096" s="241"/>
      <c r="M1096" s="242"/>
      <c r="N1096" s="243"/>
      <c r="O1096" s="243"/>
      <c r="P1096" s="243"/>
      <c r="Q1096" s="243"/>
      <c r="R1096" s="243"/>
      <c r="S1096" s="243"/>
      <c r="T1096" s="244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5" t="s">
        <v>285</v>
      </c>
      <c r="AU1096" s="245" t="s">
        <v>83</v>
      </c>
      <c r="AV1096" s="13" t="s">
        <v>83</v>
      </c>
      <c r="AW1096" s="13" t="s">
        <v>30</v>
      </c>
      <c r="AX1096" s="13" t="s">
        <v>74</v>
      </c>
      <c r="AY1096" s="245" t="s">
        <v>278</v>
      </c>
    </row>
    <row r="1097" s="13" customFormat="1">
      <c r="A1097" s="13"/>
      <c r="B1097" s="235"/>
      <c r="C1097" s="236"/>
      <c r="D1097" s="237" t="s">
        <v>285</v>
      </c>
      <c r="E1097" s="238" t="s">
        <v>1</v>
      </c>
      <c r="F1097" s="239" t="s">
        <v>523</v>
      </c>
      <c r="G1097" s="236"/>
      <c r="H1097" s="240">
        <v>28.224</v>
      </c>
      <c r="I1097" s="236"/>
      <c r="J1097" s="236"/>
      <c r="K1097" s="236"/>
      <c r="L1097" s="241"/>
      <c r="M1097" s="242"/>
      <c r="N1097" s="243"/>
      <c r="O1097" s="243"/>
      <c r="P1097" s="243"/>
      <c r="Q1097" s="243"/>
      <c r="R1097" s="243"/>
      <c r="S1097" s="243"/>
      <c r="T1097" s="244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5" t="s">
        <v>285</v>
      </c>
      <c r="AU1097" s="245" t="s">
        <v>83</v>
      </c>
      <c r="AV1097" s="13" t="s">
        <v>83</v>
      </c>
      <c r="AW1097" s="13" t="s">
        <v>30</v>
      </c>
      <c r="AX1097" s="13" t="s">
        <v>74</v>
      </c>
      <c r="AY1097" s="245" t="s">
        <v>278</v>
      </c>
    </row>
    <row r="1098" s="15" customFormat="1">
      <c r="A1098" s="15"/>
      <c r="B1098" s="256"/>
      <c r="C1098" s="257"/>
      <c r="D1098" s="237" t="s">
        <v>285</v>
      </c>
      <c r="E1098" s="258" t="s">
        <v>1</v>
      </c>
      <c r="F1098" s="259" t="s">
        <v>524</v>
      </c>
      <c r="G1098" s="257"/>
      <c r="H1098" s="260">
        <v>635.92200000000003</v>
      </c>
      <c r="I1098" s="257"/>
      <c r="J1098" s="257"/>
      <c r="K1098" s="257"/>
      <c r="L1098" s="261"/>
      <c r="M1098" s="262"/>
      <c r="N1098" s="263"/>
      <c r="O1098" s="263"/>
      <c r="P1098" s="263"/>
      <c r="Q1098" s="263"/>
      <c r="R1098" s="263"/>
      <c r="S1098" s="263"/>
      <c r="T1098" s="264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65" t="s">
        <v>285</v>
      </c>
      <c r="AU1098" s="265" t="s">
        <v>83</v>
      </c>
      <c r="AV1098" s="15" t="s">
        <v>91</v>
      </c>
      <c r="AW1098" s="15" t="s">
        <v>30</v>
      </c>
      <c r="AX1098" s="15" t="s">
        <v>74</v>
      </c>
      <c r="AY1098" s="265" t="s">
        <v>278</v>
      </c>
    </row>
    <row r="1099" s="13" customFormat="1">
      <c r="A1099" s="13"/>
      <c r="B1099" s="235"/>
      <c r="C1099" s="236"/>
      <c r="D1099" s="237" t="s">
        <v>285</v>
      </c>
      <c r="E1099" s="238" t="s">
        <v>1</v>
      </c>
      <c r="F1099" s="239" t="s">
        <v>531</v>
      </c>
      <c r="G1099" s="236"/>
      <c r="H1099" s="240">
        <v>51.840000000000003</v>
      </c>
      <c r="I1099" s="236"/>
      <c r="J1099" s="236"/>
      <c r="K1099" s="236"/>
      <c r="L1099" s="241"/>
      <c r="M1099" s="242"/>
      <c r="N1099" s="243"/>
      <c r="O1099" s="243"/>
      <c r="P1099" s="243"/>
      <c r="Q1099" s="243"/>
      <c r="R1099" s="243"/>
      <c r="S1099" s="243"/>
      <c r="T1099" s="244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5" t="s">
        <v>285</v>
      </c>
      <c r="AU1099" s="245" t="s">
        <v>83</v>
      </c>
      <c r="AV1099" s="13" t="s">
        <v>83</v>
      </c>
      <c r="AW1099" s="13" t="s">
        <v>30</v>
      </c>
      <c r="AX1099" s="13" t="s">
        <v>74</v>
      </c>
      <c r="AY1099" s="245" t="s">
        <v>278</v>
      </c>
    </row>
    <row r="1100" s="13" customFormat="1">
      <c r="A1100" s="13"/>
      <c r="B1100" s="235"/>
      <c r="C1100" s="236"/>
      <c r="D1100" s="237" t="s">
        <v>285</v>
      </c>
      <c r="E1100" s="238" t="s">
        <v>1</v>
      </c>
      <c r="F1100" s="239" t="s">
        <v>532</v>
      </c>
      <c r="G1100" s="236"/>
      <c r="H1100" s="240">
        <v>12.816000000000001</v>
      </c>
      <c r="I1100" s="236"/>
      <c r="J1100" s="236"/>
      <c r="K1100" s="236"/>
      <c r="L1100" s="241"/>
      <c r="M1100" s="242"/>
      <c r="N1100" s="243"/>
      <c r="O1100" s="243"/>
      <c r="P1100" s="243"/>
      <c r="Q1100" s="243"/>
      <c r="R1100" s="243"/>
      <c r="S1100" s="243"/>
      <c r="T1100" s="244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5" t="s">
        <v>285</v>
      </c>
      <c r="AU1100" s="245" t="s">
        <v>83</v>
      </c>
      <c r="AV1100" s="13" t="s">
        <v>83</v>
      </c>
      <c r="AW1100" s="13" t="s">
        <v>30</v>
      </c>
      <c r="AX1100" s="13" t="s">
        <v>74</v>
      </c>
      <c r="AY1100" s="245" t="s">
        <v>278</v>
      </c>
    </row>
    <row r="1101" s="13" customFormat="1">
      <c r="A1101" s="13"/>
      <c r="B1101" s="235"/>
      <c r="C1101" s="236"/>
      <c r="D1101" s="237" t="s">
        <v>285</v>
      </c>
      <c r="E1101" s="238" t="s">
        <v>1</v>
      </c>
      <c r="F1101" s="239" t="s">
        <v>533</v>
      </c>
      <c r="G1101" s="236"/>
      <c r="H1101" s="240">
        <v>16.704000000000001</v>
      </c>
      <c r="I1101" s="236"/>
      <c r="J1101" s="236"/>
      <c r="K1101" s="236"/>
      <c r="L1101" s="241"/>
      <c r="M1101" s="242"/>
      <c r="N1101" s="243"/>
      <c r="O1101" s="243"/>
      <c r="P1101" s="243"/>
      <c r="Q1101" s="243"/>
      <c r="R1101" s="243"/>
      <c r="S1101" s="243"/>
      <c r="T1101" s="244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5" t="s">
        <v>285</v>
      </c>
      <c r="AU1101" s="245" t="s">
        <v>83</v>
      </c>
      <c r="AV1101" s="13" t="s">
        <v>83</v>
      </c>
      <c r="AW1101" s="13" t="s">
        <v>30</v>
      </c>
      <c r="AX1101" s="13" t="s">
        <v>74</v>
      </c>
      <c r="AY1101" s="245" t="s">
        <v>278</v>
      </c>
    </row>
    <row r="1102" s="13" customFormat="1">
      <c r="A1102" s="13"/>
      <c r="B1102" s="235"/>
      <c r="C1102" s="236"/>
      <c r="D1102" s="237" t="s">
        <v>285</v>
      </c>
      <c r="E1102" s="238" t="s">
        <v>1</v>
      </c>
      <c r="F1102" s="239" t="s">
        <v>534</v>
      </c>
      <c r="G1102" s="236"/>
      <c r="H1102" s="240">
        <v>25.488</v>
      </c>
      <c r="I1102" s="236"/>
      <c r="J1102" s="236"/>
      <c r="K1102" s="236"/>
      <c r="L1102" s="241"/>
      <c r="M1102" s="242"/>
      <c r="N1102" s="243"/>
      <c r="O1102" s="243"/>
      <c r="P1102" s="243"/>
      <c r="Q1102" s="243"/>
      <c r="R1102" s="243"/>
      <c r="S1102" s="243"/>
      <c r="T1102" s="244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5" t="s">
        <v>285</v>
      </c>
      <c r="AU1102" s="245" t="s">
        <v>83</v>
      </c>
      <c r="AV1102" s="13" t="s">
        <v>83</v>
      </c>
      <c r="AW1102" s="13" t="s">
        <v>30</v>
      </c>
      <c r="AX1102" s="13" t="s">
        <v>74</v>
      </c>
      <c r="AY1102" s="245" t="s">
        <v>278</v>
      </c>
    </row>
    <row r="1103" s="13" customFormat="1">
      <c r="A1103" s="13"/>
      <c r="B1103" s="235"/>
      <c r="C1103" s="236"/>
      <c r="D1103" s="237" t="s">
        <v>285</v>
      </c>
      <c r="E1103" s="238" t="s">
        <v>1</v>
      </c>
      <c r="F1103" s="239" t="s">
        <v>535</v>
      </c>
      <c r="G1103" s="236"/>
      <c r="H1103" s="240">
        <v>28.512</v>
      </c>
      <c r="I1103" s="236"/>
      <c r="J1103" s="236"/>
      <c r="K1103" s="236"/>
      <c r="L1103" s="241"/>
      <c r="M1103" s="242"/>
      <c r="N1103" s="243"/>
      <c r="O1103" s="243"/>
      <c r="P1103" s="243"/>
      <c r="Q1103" s="243"/>
      <c r="R1103" s="243"/>
      <c r="S1103" s="243"/>
      <c r="T1103" s="244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5" t="s">
        <v>285</v>
      </c>
      <c r="AU1103" s="245" t="s">
        <v>83</v>
      </c>
      <c r="AV1103" s="13" t="s">
        <v>83</v>
      </c>
      <c r="AW1103" s="13" t="s">
        <v>30</v>
      </c>
      <c r="AX1103" s="13" t="s">
        <v>74</v>
      </c>
      <c r="AY1103" s="245" t="s">
        <v>278</v>
      </c>
    </row>
    <row r="1104" s="13" customFormat="1">
      <c r="A1104" s="13"/>
      <c r="B1104" s="235"/>
      <c r="C1104" s="236"/>
      <c r="D1104" s="237" t="s">
        <v>285</v>
      </c>
      <c r="E1104" s="238" t="s">
        <v>1</v>
      </c>
      <c r="F1104" s="239" t="s">
        <v>536</v>
      </c>
      <c r="G1104" s="236"/>
      <c r="H1104" s="240">
        <v>27.648</v>
      </c>
      <c r="I1104" s="236"/>
      <c r="J1104" s="236"/>
      <c r="K1104" s="236"/>
      <c r="L1104" s="241"/>
      <c r="M1104" s="242"/>
      <c r="N1104" s="243"/>
      <c r="O1104" s="243"/>
      <c r="P1104" s="243"/>
      <c r="Q1104" s="243"/>
      <c r="R1104" s="243"/>
      <c r="S1104" s="243"/>
      <c r="T1104" s="244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5" t="s">
        <v>285</v>
      </c>
      <c r="AU1104" s="245" t="s">
        <v>83</v>
      </c>
      <c r="AV1104" s="13" t="s">
        <v>83</v>
      </c>
      <c r="AW1104" s="13" t="s">
        <v>30</v>
      </c>
      <c r="AX1104" s="13" t="s">
        <v>74</v>
      </c>
      <c r="AY1104" s="245" t="s">
        <v>278</v>
      </c>
    </row>
    <row r="1105" s="13" customFormat="1">
      <c r="A1105" s="13"/>
      <c r="B1105" s="235"/>
      <c r="C1105" s="236"/>
      <c r="D1105" s="237" t="s">
        <v>285</v>
      </c>
      <c r="E1105" s="238" t="s">
        <v>1</v>
      </c>
      <c r="F1105" s="239" t="s">
        <v>537</v>
      </c>
      <c r="G1105" s="236"/>
      <c r="H1105" s="240">
        <v>23.472000000000001</v>
      </c>
      <c r="I1105" s="236"/>
      <c r="J1105" s="236"/>
      <c r="K1105" s="236"/>
      <c r="L1105" s="241"/>
      <c r="M1105" s="242"/>
      <c r="N1105" s="243"/>
      <c r="O1105" s="243"/>
      <c r="P1105" s="243"/>
      <c r="Q1105" s="243"/>
      <c r="R1105" s="243"/>
      <c r="S1105" s="243"/>
      <c r="T1105" s="244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5" t="s">
        <v>285</v>
      </c>
      <c r="AU1105" s="245" t="s">
        <v>83</v>
      </c>
      <c r="AV1105" s="13" t="s">
        <v>83</v>
      </c>
      <c r="AW1105" s="13" t="s">
        <v>30</v>
      </c>
      <c r="AX1105" s="13" t="s">
        <v>74</v>
      </c>
      <c r="AY1105" s="245" t="s">
        <v>278</v>
      </c>
    </row>
    <row r="1106" s="15" customFormat="1">
      <c r="A1106" s="15"/>
      <c r="B1106" s="256"/>
      <c r="C1106" s="257"/>
      <c r="D1106" s="237" t="s">
        <v>285</v>
      </c>
      <c r="E1106" s="258" t="s">
        <v>1</v>
      </c>
      <c r="F1106" s="259" t="s">
        <v>545</v>
      </c>
      <c r="G1106" s="257"/>
      <c r="H1106" s="260">
        <v>186.47999999999999</v>
      </c>
      <c r="I1106" s="257"/>
      <c r="J1106" s="257"/>
      <c r="K1106" s="257"/>
      <c r="L1106" s="261"/>
      <c r="M1106" s="262"/>
      <c r="N1106" s="263"/>
      <c r="O1106" s="263"/>
      <c r="P1106" s="263"/>
      <c r="Q1106" s="263"/>
      <c r="R1106" s="263"/>
      <c r="S1106" s="263"/>
      <c r="T1106" s="264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65" t="s">
        <v>285</v>
      </c>
      <c r="AU1106" s="265" t="s">
        <v>83</v>
      </c>
      <c r="AV1106" s="15" t="s">
        <v>91</v>
      </c>
      <c r="AW1106" s="15" t="s">
        <v>30</v>
      </c>
      <c r="AX1106" s="15" t="s">
        <v>74</v>
      </c>
      <c r="AY1106" s="265" t="s">
        <v>278</v>
      </c>
    </row>
    <row r="1107" s="13" customFormat="1">
      <c r="A1107" s="13"/>
      <c r="B1107" s="235"/>
      <c r="C1107" s="236"/>
      <c r="D1107" s="237" t="s">
        <v>285</v>
      </c>
      <c r="E1107" s="238" t="s">
        <v>1</v>
      </c>
      <c r="F1107" s="239" t="s">
        <v>1005</v>
      </c>
      <c r="G1107" s="236"/>
      <c r="H1107" s="240">
        <v>-1.5760000000000001</v>
      </c>
      <c r="I1107" s="236"/>
      <c r="J1107" s="236"/>
      <c r="K1107" s="236"/>
      <c r="L1107" s="241"/>
      <c r="M1107" s="242"/>
      <c r="N1107" s="243"/>
      <c r="O1107" s="243"/>
      <c r="P1107" s="243"/>
      <c r="Q1107" s="243"/>
      <c r="R1107" s="243"/>
      <c r="S1107" s="243"/>
      <c r="T1107" s="244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45" t="s">
        <v>285</v>
      </c>
      <c r="AU1107" s="245" t="s">
        <v>83</v>
      </c>
      <c r="AV1107" s="13" t="s">
        <v>83</v>
      </c>
      <c r="AW1107" s="13" t="s">
        <v>30</v>
      </c>
      <c r="AX1107" s="13" t="s">
        <v>74</v>
      </c>
      <c r="AY1107" s="245" t="s">
        <v>278</v>
      </c>
    </row>
    <row r="1108" s="13" customFormat="1">
      <c r="A1108" s="13"/>
      <c r="B1108" s="235"/>
      <c r="C1108" s="236"/>
      <c r="D1108" s="237" t="s">
        <v>285</v>
      </c>
      <c r="E1108" s="238" t="s">
        <v>1</v>
      </c>
      <c r="F1108" s="239" t="s">
        <v>1006</v>
      </c>
      <c r="G1108" s="236"/>
      <c r="H1108" s="240">
        <v>-1.4350000000000001</v>
      </c>
      <c r="I1108" s="236"/>
      <c r="J1108" s="236"/>
      <c r="K1108" s="236"/>
      <c r="L1108" s="241"/>
      <c r="M1108" s="242"/>
      <c r="N1108" s="243"/>
      <c r="O1108" s="243"/>
      <c r="P1108" s="243"/>
      <c r="Q1108" s="243"/>
      <c r="R1108" s="243"/>
      <c r="S1108" s="243"/>
      <c r="T1108" s="244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5" t="s">
        <v>285</v>
      </c>
      <c r="AU1108" s="245" t="s">
        <v>83</v>
      </c>
      <c r="AV1108" s="13" t="s">
        <v>83</v>
      </c>
      <c r="AW1108" s="13" t="s">
        <v>30</v>
      </c>
      <c r="AX1108" s="13" t="s">
        <v>74</v>
      </c>
      <c r="AY1108" s="245" t="s">
        <v>278</v>
      </c>
    </row>
    <row r="1109" s="13" customFormat="1">
      <c r="A1109" s="13"/>
      <c r="B1109" s="235"/>
      <c r="C1109" s="236"/>
      <c r="D1109" s="237" t="s">
        <v>285</v>
      </c>
      <c r="E1109" s="238" t="s">
        <v>1</v>
      </c>
      <c r="F1109" s="239" t="s">
        <v>1006</v>
      </c>
      <c r="G1109" s="236"/>
      <c r="H1109" s="240">
        <v>-1.4350000000000001</v>
      </c>
      <c r="I1109" s="236"/>
      <c r="J1109" s="236"/>
      <c r="K1109" s="236"/>
      <c r="L1109" s="241"/>
      <c r="M1109" s="242"/>
      <c r="N1109" s="243"/>
      <c r="O1109" s="243"/>
      <c r="P1109" s="243"/>
      <c r="Q1109" s="243"/>
      <c r="R1109" s="243"/>
      <c r="S1109" s="243"/>
      <c r="T1109" s="244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5" t="s">
        <v>285</v>
      </c>
      <c r="AU1109" s="245" t="s">
        <v>83</v>
      </c>
      <c r="AV1109" s="13" t="s">
        <v>83</v>
      </c>
      <c r="AW1109" s="13" t="s">
        <v>30</v>
      </c>
      <c r="AX1109" s="13" t="s">
        <v>74</v>
      </c>
      <c r="AY1109" s="245" t="s">
        <v>278</v>
      </c>
    </row>
    <row r="1110" s="13" customFormat="1">
      <c r="A1110" s="13"/>
      <c r="B1110" s="235"/>
      <c r="C1110" s="236"/>
      <c r="D1110" s="237" t="s">
        <v>285</v>
      </c>
      <c r="E1110" s="238" t="s">
        <v>1</v>
      </c>
      <c r="F1110" s="239" t="s">
        <v>1006</v>
      </c>
      <c r="G1110" s="236"/>
      <c r="H1110" s="240">
        <v>-1.4350000000000001</v>
      </c>
      <c r="I1110" s="236"/>
      <c r="J1110" s="236"/>
      <c r="K1110" s="236"/>
      <c r="L1110" s="241"/>
      <c r="M1110" s="242"/>
      <c r="N1110" s="243"/>
      <c r="O1110" s="243"/>
      <c r="P1110" s="243"/>
      <c r="Q1110" s="243"/>
      <c r="R1110" s="243"/>
      <c r="S1110" s="243"/>
      <c r="T1110" s="244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5" t="s">
        <v>285</v>
      </c>
      <c r="AU1110" s="245" t="s">
        <v>83</v>
      </c>
      <c r="AV1110" s="13" t="s">
        <v>83</v>
      </c>
      <c r="AW1110" s="13" t="s">
        <v>30</v>
      </c>
      <c r="AX1110" s="13" t="s">
        <v>74</v>
      </c>
      <c r="AY1110" s="245" t="s">
        <v>278</v>
      </c>
    </row>
    <row r="1111" s="13" customFormat="1">
      <c r="A1111" s="13"/>
      <c r="B1111" s="235"/>
      <c r="C1111" s="236"/>
      <c r="D1111" s="237" t="s">
        <v>285</v>
      </c>
      <c r="E1111" s="238" t="s">
        <v>1</v>
      </c>
      <c r="F1111" s="239" t="s">
        <v>1006</v>
      </c>
      <c r="G1111" s="236"/>
      <c r="H1111" s="240">
        <v>-1.4350000000000001</v>
      </c>
      <c r="I1111" s="236"/>
      <c r="J1111" s="236"/>
      <c r="K1111" s="236"/>
      <c r="L1111" s="241"/>
      <c r="M1111" s="242"/>
      <c r="N1111" s="243"/>
      <c r="O1111" s="243"/>
      <c r="P1111" s="243"/>
      <c r="Q1111" s="243"/>
      <c r="R1111" s="243"/>
      <c r="S1111" s="243"/>
      <c r="T1111" s="244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45" t="s">
        <v>285</v>
      </c>
      <c r="AU1111" s="245" t="s">
        <v>83</v>
      </c>
      <c r="AV1111" s="13" t="s">
        <v>83</v>
      </c>
      <c r="AW1111" s="13" t="s">
        <v>30</v>
      </c>
      <c r="AX1111" s="13" t="s">
        <v>74</v>
      </c>
      <c r="AY1111" s="245" t="s">
        <v>278</v>
      </c>
    </row>
    <row r="1112" s="13" customFormat="1">
      <c r="A1112" s="13"/>
      <c r="B1112" s="235"/>
      <c r="C1112" s="236"/>
      <c r="D1112" s="237" t="s">
        <v>285</v>
      </c>
      <c r="E1112" s="238" t="s">
        <v>1</v>
      </c>
      <c r="F1112" s="239" t="s">
        <v>1007</v>
      </c>
      <c r="G1112" s="236"/>
      <c r="H1112" s="240">
        <v>-0.35999999999999999</v>
      </c>
      <c r="I1112" s="236"/>
      <c r="J1112" s="236"/>
      <c r="K1112" s="236"/>
      <c r="L1112" s="241"/>
      <c r="M1112" s="242"/>
      <c r="N1112" s="243"/>
      <c r="O1112" s="243"/>
      <c r="P1112" s="243"/>
      <c r="Q1112" s="243"/>
      <c r="R1112" s="243"/>
      <c r="S1112" s="243"/>
      <c r="T1112" s="244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5" t="s">
        <v>285</v>
      </c>
      <c r="AU1112" s="245" t="s">
        <v>83</v>
      </c>
      <c r="AV1112" s="13" t="s">
        <v>83</v>
      </c>
      <c r="AW1112" s="13" t="s">
        <v>30</v>
      </c>
      <c r="AX1112" s="13" t="s">
        <v>74</v>
      </c>
      <c r="AY1112" s="245" t="s">
        <v>278</v>
      </c>
    </row>
    <row r="1113" s="13" customFormat="1">
      <c r="A1113" s="13"/>
      <c r="B1113" s="235"/>
      <c r="C1113" s="236"/>
      <c r="D1113" s="237" t="s">
        <v>285</v>
      </c>
      <c r="E1113" s="238" t="s">
        <v>1</v>
      </c>
      <c r="F1113" s="239" t="s">
        <v>1007</v>
      </c>
      <c r="G1113" s="236"/>
      <c r="H1113" s="240">
        <v>-0.35999999999999999</v>
      </c>
      <c r="I1113" s="236"/>
      <c r="J1113" s="236"/>
      <c r="K1113" s="236"/>
      <c r="L1113" s="241"/>
      <c r="M1113" s="242"/>
      <c r="N1113" s="243"/>
      <c r="O1113" s="243"/>
      <c r="P1113" s="243"/>
      <c r="Q1113" s="243"/>
      <c r="R1113" s="243"/>
      <c r="S1113" s="243"/>
      <c r="T1113" s="244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5" t="s">
        <v>285</v>
      </c>
      <c r="AU1113" s="245" t="s">
        <v>83</v>
      </c>
      <c r="AV1113" s="13" t="s">
        <v>83</v>
      </c>
      <c r="AW1113" s="13" t="s">
        <v>30</v>
      </c>
      <c r="AX1113" s="13" t="s">
        <v>74</v>
      </c>
      <c r="AY1113" s="245" t="s">
        <v>278</v>
      </c>
    </row>
    <row r="1114" s="13" customFormat="1">
      <c r="A1114" s="13"/>
      <c r="B1114" s="235"/>
      <c r="C1114" s="236"/>
      <c r="D1114" s="237" t="s">
        <v>285</v>
      </c>
      <c r="E1114" s="238" t="s">
        <v>1</v>
      </c>
      <c r="F1114" s="239" t="s">
        <v>1008</v>
      </c>
      <c r="G1114" s="236"/>
      <c r="H1114" s="240">
        <v>-1.7729999999999999</v>
      </c>
      <c r="I1114" s="236"/>
      <c r="J1114" s="236"/>
      <c r="K1114" s="236"/>
      <c r="L1114" s="241"/>
      <c r="M1114" s="242"/>
      <c r="N1114" s="243"/>
      <c r="O1114" s="243"/>
      <c r="P1114" s="243"/>
      <c r="Q1114" s="243"/>
      <c r="R1114" s="243"/>
      <c r="S1114" s="243"/>
      <c r="T1114" s="244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5" t="s">
        <v>285</v>
      </c>
      <c r="AU1114" s="245" t="s">
        <v>83</v>
      </c>
      <c r="AV1114" s="13" t="s">
        <v>83</v>
      </c>
      <c r="AW1114" s="13" t="s">
        <v>30</v>
      </c>
      <c r="AX1114" s="13" t="s">
        <v>74</v>
      </c>
      <c r="AY1114" s="245" t="s">
        <v>278</v>
      </c>
    </row>
    <row r="1115" s="13" customFormat="1">
      <c r="A1115" s="13"/>
      <c r="B1115" s="235"/>
      <c r="C1115" s="236"/>
      <c r="D1115" s="237" t="s">
        <v>285</v>
      </c>
      <c r="E1115" s="238" t="s">
        <v>1</v>
      </c>
      <c r="F1115" s="239" t="s">
        <v>1006</v>
      </c>
      <c r="G1115" s="236"/>
      <c r="H1115" s="240">
        <v>-1.4350000000000001</v>
      </c>
      <c r="I1115" s="236"/>
      <c r="J1115" s="236"/>
      <c r="K1115" s="236"/>
      <c r="L1115" s="241"/>
      <c r="M1115" s="242"/>
      <c r="N1115" s="243"/>
      <c r="O1115" s="243"/>
      <c r="P1115" s="243"/>
      <c r="Q1115" s="243"/>
      <c r="R1115" s="243"/>
      <c r="S1115" s="243"/>
      <c r="T1115" s="244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5" t="s">
        <v>285</v>
      </c>
      <c r="AU1115" s="245" t="s">
        <v>83</v>
      </c>
      <c r="AV1115" s="13" t="s">
        <v>83</v>
      </c>
      <c r="AW1115" s="13" t="s">
        <v>30</v>
      </c>
      <c r="AX1115" s="13" t="s">
        <v>74</v>
      </c>
      <c r="AY1115" s="245" t="s">
        <v>278</v>
      </c>
    </row>
    <row r="1116" s="13" customFormat="1">
      <c r="A1116" s="13"/>
      <c r="B1116" s="235"/>
      <c r="C1116" s="236"/>
      <c r="D1116" s="237" t="s">
        <v>285</v>
      </c>
      <c r="E1116" s="238" t="s">
        <v>1</v>
      </c>
      <c r="F1116" s="239" t="s">
        <v>1005</v>
      </c>
      <c r="G1116" s="236"/>
      <c r="H1116" s="240">
        <v>-1.5760000000000001</v>
      </c>
      <c r="I1116" s="236"/>
      <c r="J1116" s="236"/>
      <c r="K1116" s="236"/>
      <c r="L1116" s="241"/>
      <c r="M1116" s="242"/>
      <c r="N1116" s="243"/>
      <c r="O1116" s="243"/>
      <c r="P1116" s="243"/>
      <c r="Q1116" s="243"/>
      <c r="R1116" s="243"/>
      <c r="S1116" s="243"/>
      <c r="T1116" s="244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5" t="s">
        <v>285</v>
      </c>
      <c r="AU1116" s="245" t="s">
        <v>83</v>
      </c>
      <c r="AV1116" s="13" t="s">
        <v>83</v>
      </c>
      <c r="AW1116" s="13" t="s">
        <v>30</v>
      </c>
      <c r="AX1116" s="13" t="s">
        <v>74</v>
      </c>
      <c r="AY1116" s="245" t="s">
        <v>278</v>
      </c>
    </row>
    <row r="1117" s="13" customFormat="1">
      <c r="A1117" s="13"/>
      <c r="B1117" s="235"/>
      <c r="C1117" s="236"/>
      <c r="D1117" s="237" t="s">
        <v>285</v>
      </c>
      <c r="E1117" s="238" t="s">
        <v>1</v>
      </c>
      <c r="F1117" s="239" t="s">
        <v>1005</v>
      </c>
      <c r="G1117" s="236"/>
      <c r="H1117" s="240">
        <v>-1.5760000000000001</v>
      </c>
      <c r="I1117" s="236"/>
      <c r="J1117" s="236"/>
      <c r="K1117" s="236"/>
      <c r="L1117" s="241"/>
      <c r="M1117" s="242"/>
      <c r="N1117" s="243"/>
      <c r="O1117" s="243"/>
      <c r="P1117" s="243"/>
      <c r="Q1117" s="243"/>
      <c r="R1117" s="243"/>
      <c r="S1117" s="243"/>
      <c r="T1117" s="244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45" t="s">
        <v>285</v>
      </c>
      <c r="AU1117" s="245" t="s">
        <v>83</v>
      </c>
      <c r="AV1117" s="13" t="s">
        <v>83</v>
      </c>
      <c r="AW1117" s="13" t="s">
        <v>30</v>
      </c>
      <c r="AX1117" s="13" t="s">
        <v>74</v>
      </c>
      <c r="AY1117" s="245" t="s">
        <v>278</v>
      </c>
    </row>
    <row r="1118" s="13" customFormat="1">
      <c r="A1118" s="13"/>
      <c r="B1118" s="235"/>
      <c r="C1118" s="236"/>
      <c r="D1118" s="237" t="s">
        <v>285</v>
      </c>
      <c r="E1118" s="238" t="s">
        <v>1</v>
      </c>
      <c r="F1118" s="239" t="s">
        <v>1005</v>
      </c>
      <c r="G1118" s="236"/>
      <c r="H1118" s="240">
        <v>-1.5760000000000001</v>
      </c>
      <c r="I1118" s="236"/>
      <c r="J1118" s="236"/>
      <c r="K1118" s="236"/>
      <c r="L1118" s="241"/>
      <c r="M1118" s="242"/>
      <c r="N1118" s="243"/>
      <c r="O1118" s="243"/>
      <c r="P1118" s="243"/>
      <c r="Q1118" s="243"/>
      <c r="R1118" s="243"/>
      <c r="S1118" s="243"/>
      <c r="T1118" s="244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5" t="s">
        <v>285</v>
      </c>
      <c r="AU1118" s="245" t="s">
        <v>83</v>
      </c>
      <c r="AV1118" s="13" t="s">
        <v>83</v>
      </c>
      <c r="AW1118" s="13" t="s">
        <v>30</v>
      </c>
      <c r="AX1118" s="13" t="s">
        <v>74</v>
      </c>
      <c r="AY1118" s="245" t="s">
        <v>278</v>
      </c>
    </row>
    <row r="1119" s="13" customFormat="1">
      <c r="A1119" s="13"/>
      <c r="B1119" s="235"/>
      <c r="C1119" s="236"/>
      <c r="D1119" s="237" t="s">
        <v>285</v>
      </c>
      <c r="E1119" s="238" t="s">
        <v>1</v>
      </c>
      <c r="F1119" s="239" t="s">
        <v>1008</v>
      </c>
      <c r="G1119" s="236"/>
      <c r="H1119" s="240">
        <v>-1.7729999999999999</v>
      </c>
      <c r="I1119" s="236"/>
      <c r="J1119" s="236"/>
      <c r="K1119" s="236"/>
      <c r="L1119" s="241"/>
      <c r="M1119" s="242"/>
      <c r="N1119" s="243"/>
      <c r="O1119" s="243"/>
      <c r="P1119" s="243"/>
      <c r="Q1119" s="243"/>
      <c r="R1119" s="243"/>
      <c r="S1119" s="243"/>
      <c r="T1119" s="244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5" t="s">
        <v>285</v>
      </c>
      <c r="AU1119" s="245" t="s">
        <v>83</v>
      </c>
      <c r="AV1119" s="13" t="s">
        <v>83</v>
      </c>
      <c r="AW1119" s="13" t="s">
        <v>30</v>
      </c>
      <c r="AX1119" s="13" t="s">
        <v>74</v>
      </c>
      <c r="AY1119" s="245" t="s">
        <v>278</v>
      </c>
    </row>
    <row r="1120" s="13" customFormat="1">
      <c r="A1120" s="13"/>
      <c r="B1120" s="235"/>
      <c r="C1120" s="236"/>
      <c r="D1120" s="237" t="s">
        <v>285</v>
      </c>
      <c r="E1120" s="238" t="s">
        <v>1</v>
      </c>
      <c r="F1120" s="239" t="s">
        <v>1008</v>
      </c>
      <c r="G1120" s="236"/>
      <c r="H1120" s="240">
        <v>-1.7729999999999999</v>
      </c>
      <c r="I1120" s="236"/>
      <c r="J1120" s="236"/>
      <c r="K1120" s="236"/>
      <c r="L1120" s="241"/>
      <c r="M1120" s="242"/>
      <c r="N1120" s="243"/>
      <c r="O1120" s="243"/>
      <c r="P1120" s="243"/>
      <c r="Q1120" s="243"/>
      <c r="R1120" s="243"/>
      <c r="S1120" s="243"/>
      <c r="T1120" s="244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45" t="s">
        <v>285</v>
      </c>
      <c r="AU1120" s="245" t="s">
        <v>83</v>
      </c>
      <c r="AV1120" s="13" t="s">
        <v>83</v>
      </c>
      <c r="AW1120" s="13" t="s">
        <v>30</v>
      </c>
      <c r="AX1120" s="13" t="s">
        <v>74</v>
      </c>
      <c r="AY1120" s="245" t="s">
        <v>278</v>
      </c>
    </row>
    <row r="1121" s="13" customFormat="1">
      <c r="A1121" s="13"/>
      <c r="B1121" s="235"/>
      <c r="C1121" s="236"/>
      <c r="D1121" s="237" t="s">
        <v>285</v>
      </c>
      <c r="E1121" s="238" t="s">
        <v>1</v>
      </c>
      <c r="F1121" s="239" t="s">
        <v>1008</v>
      </c>
      <c r="G1121" s="236"/>
      <c r="H1121" s="240">
        <v>-1.7729999999999999</v>
      </c>
      <c r="I1121" s="236"/>
      <c r="J1121" s="236"/>
      <c r="K1121" s="236"/>
      <c r="L1121" s="241"/>
      <c r="M1121" s="242"/>
      <c r="N1121" s="243"/>
      <c r="O1121" s="243"/>
      <c r="P1121" s="243"/>
      <c r="Q1121" s="243"/>
      <c r="R1121" s="243"/>
      <c r="S1121" s="243"/>
      <c r="T1121" s="244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5" t="s">
        <v>285</v>
      </c>
      <c r="AU1121" s="245" t="s">
        <v>83</v>
      </c>
      <c r="AV1121" s="13" t="s">
        <v>83</v>
      </c>
      <c r="AW1121" s="13" t="s">
        <v>30</v>
      </c>
      <c r="AX1121" s="13" t="s">
        <v>74</v>
      </c>
      <c r="AY1121" s="245" t="s">
        <v>278</v>
      </c>
    </row>
    <row r="1122" s="13" customFormat="1">
      <c r="A1122" s="13"/>
      <c r="B1122" s="235"/>
      <c r="C1122" s="236"/>
      <c r="D1122" s="237" t="s">
        <v>285</v>
      </c>
      <c r="E1122" s="238" t="s">
        <v>1</v>
      </c>
      <c r="F1122" s="239" t="s">
        <v>1009</v>
      </c>
      <c r="G1122" s="236"/>
      <c r="H1122" s="240">
        <v>-2.1669999999999998</v>
      </c>
      <c r="I1122" s="236"/>
      <c r="J1122" s="236"/>
      <c r="K1122" s="236"/>
      <c r="L1122" s="241"/>
      <c r="M1122" s="242"/>
      <c r="N1122" s="243"/>
      <c r="O1122" s="243"/>
      <c r="P1122" s="243"/>
      <c r="Q1122" s="243"/>
      <c r="R1122" s="243"/>
      <c r="S1122" s="243"/>
      <c r="T1122" s="244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5" t="s">
        <v>285</v>
      </c>
      <c r="AU1122" s="245" t="s">
        <v>83</v>
      </c>
      <c r="AV1122" s="13" t="s">
        <v>83</v>
      </c>
      <c r="AW1122" s="13" t="s">
        <v>30</v>
      </c>
      <c r="AX1122" s="13" t="s">
        <v>74</v>
      </c>
      <c r="AY1122" s="245" t="s">
        <v>278</v>
      </c>
    </row>
    <row r="1123" s="13" customFormat="1">
      <c r="A1123" s="13"/>
      <c r="B1123" s="235"/>
      <c r="C1123" s="236"/>
      <c r="D1123" s="237" t="s">
        <v>285</v>
      </c>
      <c r="E1123" s="238" t="s">
        <v>1</v>
      </c>
      <c r="F1123" s="239" t="s">
        <v>1010</v>
      </c>
      <c r="G1123" s="236"/>
      <c r="H1123" s="240">
        <v>-2.8570000000000002</v>
      </c>
      <c r="I1123" s="236"/>
      <c r="J1123" s="236"/>
      <c r="K1123" s="236"/>
      <c r="L1123" s="241"/>
      <c r="M1123" s="242"/>
      <c r="N1123" s="243"/>
      <c r="O1123" s="243"/>
      <c r="P1123" s="243"/>
      <c r="Q1123" s="243"/>
      <c r="R1123" s="243"/>
      <c r="S1123" s="243"/>
      <c r="T1123" s="244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5" t="s">
        <v>285</v>
      </c>
      <c r="AU1123" s="245" t="s">
        <v>83</v>
      </c>
      <c r="AV1123" s="13" t="s">
        <v>83</v>
      </c>
      <c r="AW1123" s="13" t="s">
        <v>30</v>
      </c>
      <c r="AX1123" s="13" t="s">
        <v>74</v>
      </c>
      <c r="AY1123" s="245" t="s">
        <v>278</v>
      </c>
    </row>
    <row r="1124" s="13" customFormat="1">
      <c r="A1124" s="13"/>
      <c r="B1124" s="235"/>
      <c r="C1124" s="236"/>
      <c r="D1124" s="237" t="s">
        <v>285</v>
      </c>
      <c r="E1124" s="238" t="s">
        <v>1</v>
      </c>
      <c r="F1124" s="239" t="s">
        <v>1011</v>
      </c>
      <c r="G1124" s="236"/>
      <c r="H1124" s="240">
        <v>-1.1819999999999999</v>
      </c>
      <c r="I1124" s="236"/>
      <c r="J1124" s="236"/>
      <c r="K1124" s="236"/>
      <c r="L1124" s="241"/>
      <c r="M1124" s="242"/>
      <c r="N1124" s="243"/>
      <c r="O1124" s="243"/>
      <c r="P1124" s="243"/>
      <c r="Q1124" s="243"/>
      <c r="R1124" s="243"/>
      <c r="S1124" s="243"/>
      <c r="T1124" s="244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5" t="s">
        <v>285</v>
      </c>
      <c r="AU1124" s="245" t="s">
        <v>83</v>
      </c>
      <c r="AV1124" s="13" t="s">
        <v>83</v>
      </c>
      <c r="AW1124" s="13" t="s">
        <v>30</v>
      </c>
      <c r="AX1124" s="13" t="s">
        <v>74</v>
      </c>
      <c r="AY1124" s="245" t="s">
        <v>278</v>
      </c>
    </row>
    <row r="1125" s="13" customFormat="1">
      <c r="A1125" s="13"/>
      <c r="B1125" s="235"/>
      <c r="C1125" s="236"/>
      <c r="D1125" s="237" t="s">
        <v>285</v>
      </c>
      <c r="E1125" s="238" t="s">
        <v>1</v>
      </c>
      <c r="F1125" s="239" t="s">
        <v>1011</v>
      </c>
      <c r="G1125" s="236"/>
      <c r="H1125" s="240">
        <v>-1.1819999999999999</v>
      </c>
      <c r="I1125" s="236"/>
      <c r="J1125" s="236"/>
      <c r="K1125" s="236"/>
      <c r="L1125" s="241"/>
      <c r="M1125" s="242"/>
      <c r="N1125" s="243"/>
      <c r="O1125" s="243"/>
      <c r="P1125" s="243"/>
      <c r="Q1125" s="243"/>
      <c r="R1125" s="243"/>
      <c r="S1125" s="243"/>
      <c r="T1125" s="244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5" t="s">
        <v>285</v>
      </c>
      <c r="AU1125" s="245" t="s">
        <v>83</v>
      </c>
      <c r="AV1125" s="13" t="s">
        <v>83</v>
      </c>
      <c r="AW1125" s="13" t="s">
        <v>30</v>
      </c>
      <c r="AX1125" s="13" t="s">
        <v>74</v>
      </c>
      <c r="AY1125" s="245" t="s">
        <v>278</v>
      </c>
    </row>
    <row r="1126" s="13" customFormat="1">
      <c r="A1126" s="13"/>
      <c r="B1126" s="235"/>
      <c r="C1126" s="236"/>
      <c r="D1126" s="237" t="s">
        <v>285</v>
      </c>
      <c r="E1126" s="238" t="s">
        <v>1</v>
      </c>
      <c r="F1126" s="239" t="s">
        <v>1009</v>
      </c>
      <c r="G1126" s="236"/>
      <c r="H1126" s="240">
        <v>-2.1669999999999998</v>
      </c>
      <c r="I1126" s="236"/>
      <c r="J1126" s="236"/>
      <c r="K1126" s="236"/>
      <c r="L1126" s="241"/>
      <c r="M1126" s="242"/>
      <c r="N1126" s="243"/>
      <c r="O1126" s="243"/>
      <c r="P1126" s="243"/>
      <c r="Q1126" s="243"/>
      <c r="R1126" s="243"/>
      <c r="S1126" s="243"/>
      <c r="T1126" s="244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5" t="s">
        <v>285</v>
      </c>
      <c r="AU1126" s="245" t="s">
        <v>83</v>
      </c>
      <c r="AV1126" s="13" t="s">
        <v>83</v>
      </c>
      <c r="AW1126" s="13" t="s">
        <v>30</v>
      </c>
      <c r="AX1126" s="13" t="s">
        <v>74</v>
      </c>
      <c r="AY1126" s="245" t="s">
        <v>278</v>
      </c>
    </row>
    <row r="1127" s="13" customFormat="1">
      <c r="A1127" s="13"/>
      <c r="B1127" s="235"/>
      <c r="C1127" s="236"/>
      <c r="D1127" s="237" t="s">
        <v>285</v>
      </c>
      <c r="E1127" s="238" t="s">
        <v>1</v>
      </c>
      <c r="F1127" s="239" t="s">
        <v>1009</v>
      </c>
      <c r="G1127" s="236"/>
      <c r="H1127" s="240">
        <v>-2.1669999999999998</v>
      </c>
      <c r="I1127" s="236"/>
      <c r="J1127" s="236"/>
      <c r="K1127" s="236"/>
      <c r="L1127" s="241"/>
      <c r="M1127" s="242"/>
      <c r="N1127" s="243"/>
      <c r="O1127" s="243"/>
      <c r="P1127" s="243"/>
      <c r="Q1127" s="243"/>
      <c r="R1127" s="243"/>
      <c r="S1127" s="243"/>
      <c r="T1127" s="244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45" t="s">
        <v>285</v>
      </c>
      <c r="AU1127" s="245" t="s">
        <v>83</v>
      </c>
      <c r="AV1127" s="13" t="s">
        <v>83</v>
      </c>
      <c r="AW1127" s="13" t="s">
        <v>30</v>
      </c>
      <c r="AX1127" s="13" t="s">
        <v>74</v>
      </c>
      <c r="AY1127" s="245" t="s">
        <v>278</v>
      </c>
    </row>
    <row r="1128" s="13" customFormat="1">
      <c r="A1128" s="13"/>
      <c r="B1128" s="235"/>
      <c r="C1128" s="236"/>
      <c r="D1128" s="237" t="s">
        <v>285</v>
      </c>
      <c r="E1128" s="238" t="s">
        <v>1</v>
      </c>
      <c r="F1128" s="239" t="s">
        <v>1012</v>
      </c>
      <c r="G1128" s="236"/>
      <c r="H1128" s="240">
        <v>-3.52</v>
      </c>
      <c r="I1128" s="236"/>
      <c r="J1128" s="236"/>
      <c r="K1128" s="236"/>
      <c r="L1128" s="241"/>
      <c r="M1128" s="242"/>
      <c r="N1128" s="243"/>
      <c r="O1128" s="243"/>
      <c r="P1128" s="243"/>
      <c r="Q1128" s="243"/>
      <c r="R1128" s="243"/>
      <c r="S1128" s="243"/>
      <c r="T1128" s="244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5" t="s">
        <v>285</v>
      </c>
      <c r="AU1128" s="245" t="s">
        <v>83</v>
      </c>
      <c r="AV1128" s="13" t="s">
        <v>83</v>
      </c>
      <c r="AW1128" s="13" t="s">
        <v>30</v>
      </c>
      <c r="AX1128" s="13" t="s">
        <v>74</v>
      </c>
      <c r="AY1128" s="245" t="s">
        <v>278</v>
      </c>
    </row>
    <row r="1129" s="13" customFormat="1">
      <c r="A1129" s="13"/>
      <c r="B1129" s="235"/>
      <c r="C1129" s="236"/>
      <c r="D1129" s="237" t="s">
        <v>285</v>
      </c>
      <c r="E1129" s="238" t="s">
        <v>1</v>
      </c>
      <c r="F1129" s="239" t="s">
        <v>1008</v>
      </c>
      <c r="G1129" s="236"/>
      <c r="H1129" s="240">
        <v>-1.7729999999999999</v>
      </c>
      <c r="I1129" s="236"/>
      <c r="J1129" s="236"/>
      <c r="K1129" s="236"/>
      <c r="L1129" s="241"/>
      <c r="M1129" s="242"/>
      <c r="N1129" s="243"/>
      <c r="O1129" s="243"/>
      <c r="P1129" s="243"/>
      <c r="Q1129" s="243"/>
      <c r="R1129" s="243"/>
      <c r="S1129" s="243"/>
      <c r="T1129" s="244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5" t="s">
        <v>285</v>
      </c>
      <c r="AU1129" s="245" t="s">
        <v>83</v>
      </c>
      <c r="AV1129" s="13" t="s">
        <v>83</v>
      </c>
      <c r="AW1129" s="13" t="s">
        <v>30</v>
      </c>
      <c r="AX1129" s="13" t="s">
        <v>74</v>
      </c>
      <c r="AY1129" s="245" t="s">
        <v>278</v>
      </c>
    </row>
    <row r="1130" s="13" customFormat="1">
      <c r="A1130" s="13"/>
      <c r="B1130" s="235"/>
      <c r="C1130" s="236"/>
      <c r="D1130" s="237" t="s">
        <v>285</v>
      </c>
      <c r="E1130" s="238" t="s">
        <v>1</v>
      </c>
      <c r="F1130" s="239" t="s">
        <v>1013</v>
      </c>
      <c r="G1130" s="236"/>
      <c r="H1130" s="240">
        <v>-1.379</v>
      </c>
      <c r="I1130" s="236"/>
      <c r="J1130" s="236"/>
      <c r="K1130" s="236"/>
      <c r="L1130" s="241"/>
      <c r="M1130" s="242"/>
      <c r="N1130" s="243"/>
      <c r="O1130" s="243"/>
      <c r="P1130" s="243"/>
      <c r="Q1130" s="243"/>
      <c r="R1130" s="243"/>
      <c r="S1130" s="243"/>
      <c r="T1130" s="244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45" t="s">
        <v>285</v>
      </c>
      <c r="AU1130" s="245" t="s">
        <v>83</v>
      </c>
      <c r="AV1130" s="13" t="s">
        <v>83</v>
      </c>
      <c r="AW1130" s="13" t="s">
        <v>30</v>
      </c>
      <c r="AX1130" s="13" t="s">
        <v>74</v>
      </c>
      <c r="AY1130" s="245" t="s">
        <v>278</v>
      </c>
    </row>
    <row r="1131" s="13" customFormat="1">
      <c r="A1131" s="13"/>
      <c r="B1131" s="235"/>
      <c r="C1131" s="236"/>
      <c r="D1131" s="237" t="s">
        <v>285</v>
      </c>
      <c r="E1131" s="238" t="s">
        <v>1</v>
      </c>
      <c r="F1131" s="239" t="s">
        <v>1013</v>
      </c>
      <c r="G1131" s="236"/>
      <c r="H1131" s="240">
        <v>-1.379</v>
      </c>
      <c r="I1131" s="236"/>
      <c r="J1131" s="236"/>
      <c r="K1131" s="236"/>
      <c r="L1131" s="241"/>
      <c r="M1131" s="242"/>
      <c r="N1131" s="243"/>
      <c r="O1131" s="243"/>
      <c r="P1131" s="243"/>
      <c r="Q1131" s="243"/>
      <c r="R1131" s="243"/>
      <c r="S1131" s="243"/>
      <c r="T1131" s="244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5" t="s">
        <v>285</v>
      </c>
      <c r="AU1131" s="245" t="s">
        <v>83</v>
      </c>
      <c r="AV1131" s="13" t="s">
        <v>83</v>
      </c>
      <c r="AW1131" s="13" t="s">
        <v>30</v>
      </c>
      <c r="AX1131" s="13" t="s">
        <v>74</v>
      </c>
      <c r="AY1131" s="245" t="s">
        <v>278</v>
      </c>
    </row>
    <row r="1132" s="13" customFormat="1">
      <c r="A1132" s="13"/>
      <c r="B1132" s="235"/>
      <c r="C1132" s="236"/>
      <c r="D1132" s="237" t="s">
        <v>285</v>
      </c>
      <c r="E1132" s="238" t="s">
        <v>1</v>
      </c>
      <c r="F1132" s="239" t="s">
        <v>1013</v>
      </c>
      <c r="G1132" s="236"/>
      <c r="H1132" s="240">
        <v>-1.379</v>
      </c>
      <c r="I1132" s="236"/>
      <c r="J1132" s="236"/>
      <c r="K1132" s="236"/>
      <c r="L1132" s="241"/>
      <c r="M1132" s="242"/>
      <c r="N1132" s="243"/>
      <c r="O1132" s="243"/>
      <c r="P1132" s="243"/>
      <c r="Q1132" s="243"/>
      <c r="R1132" s="243"/>
      <c r="S1132" s="243"/>
      <c r="T1132" s="244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5" t="s">
        <v>285</v>
      </c>
      <c r="AU1132" s="245" t="s">
        <v>83</v>
      </c>
      <c r="AV1132" s="13" t="s">
        <v>83</v>
      </c>
      <c r="AW1132" s="13" t="s">
        <v>30</v>
      </c>
      <c r="AX1132" s="13" t="s">
        <v>74</v>
      </c>
      <c r="AY1132" s="245" t="s">
        <v>278</v>
      </c>
    </row>
    <row r="1133" s="13" customFormat="1">
      <c r="A1133" s="13"/>
      <c r="B1133" s="235"/>
      <c r="C1133" s="236"/>
      <c r="D1133" s="237" t="s">
        <v>285</v>
      </c>
      <c r="E1133" s="238" t="s">
        <v>1</v>
      </c>
      <c r="F1133" s="239" t="s">
        <v>1013</v>
      </c>
      <c r="G1133" s="236"/>
      <c r="H1133" s="240">
        <v>-1.379</v>
      </c>
      <c r="I1133" s="236"/>
      <c r="J1133" s="236"/>
      <c r="K1133" s="236"/>
      <c r="L1133" s="241"/>
      <c r="M1133" s="242"/>
      <c r="N1133" s="243"/>
      <c r="O1133" s="243"/>
      <c r="P1133" s="243"/>
      <c r="Q1133" s="243"/>
      <c r="R1133" s="243"/>
      <c r="S1133" s="243"/>
      <c r="T1133" s="244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5" t="s">
        <v>285</v>
      </c>
      <c r="AU1133" s="245" t="s">
        <v>83</v>
      </c>
      <c r="AV1133" s="13" t="s">
        <v>83</v>
      </c>
      <c r="AW1133" s="13" t="s">
        <v>30</v>
      </c>
      <c r="AX1133" s="13" t="s">
        <v>74</v>
      </c>
      <c r="AY1133" s="245" t="s">
        <v>278</v>
      </c>
    </row>
    <row r="1134" s="13" customFormat="1">
      <c r="A1134" s="13"/>
      <c r="B1134" s="235"/>
      <c r="C1134" s="236"/>
      <c r="D1134" s="237" t="s">
        <v>285</v>
      </c>
      <c r="E1134" s="238" t="s">
        <v>1</v>
      </c>
      <c r="F1134" s="239" t="s">
        <v>1013</v>
      </c>
      <c r="G1134" s="236"/>
      <c r="H1134" s="240">
        <v>-1.379</v>
      </c>
      <c r="I1134" s="236"/>
      <c r="J1134" s="236"/>
      <c r="K1134" s="236"/>
      <c r="L1134" s="241"/>
      <c r="M1134" s="242"/>
      <c r="N1134" s="243"/>
      <c r="O1134" s="243"/>
      <c r="P1134" s="243"/>
      <c r="Q1134" s="243"/>
      <c r="R1134" s="243"/>
      <c r="S1134" s="243"/>
      <c r="T1134" s="244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5" t="s">
        <v>285</v>
      </c>
      <c r="AU1134" s="245" t="s">
        <v>83</v>
      </c>
      <c r="AV1134" s="13" t="s">
        <v>83</v>
      </c>
      <c r="AW1134" s="13" t="s">
        <v>30</v>
      </c>
      <c r="AX1134" s="13" t="s">
        <v>74</v>
      </c>
      <c r="AY1134" s="245" t="s">
        <v>278</v>
      </c>
    </row>
    <row r="1135" s="13" customFormat="1">
      <c r="A1135" s="13"/>
      <c r="B1135" s="235"/>
      <c r="C1135" s="236"/>
      <c r="D1135" s="237" t="s">
        <v>285</v>
      </c>
      <c r="E1135" s="238" t="s">
        <v>1</v>
      </c>
      <c r="F1135" s="239" t="s">
        <v>1014</v>
      </c>
      <c r="G1135" s="236"/>
      <c r="H1135" s="240">
        <v>-1.02</v>
      </c>
      <c r="I1135" s="236"/>
      <c r="J1135" s="236"/>
      <c r="K1135" s="236"/>
      <c r="L1135" s="241"/>
      <c r="M1135" s="242"/>
      <c r="N1135" s="243"/>
      <c r="O1135" s="243"/>
      <c r="P1135" s="243"/>
      <c r="Q1135" s="243"/>
      <c r="R1135" s="243"/>
      <c r="S1135" s="243"/>
      <c r="T1135" s="244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45" t="s">
        <v>285</v>
      </c>
      <c r="AU1135" s="245" t="s">
        <v>83</v>
      </c>
      <c r="AV1135" s="13" t="s">
        <v>83</v>
      </c>
      <c r="AW1135" s="13" t="s">
        <v>30</v>
      </c>
      <c r="AX1135" s="13" t="s">
        <v>74</v>
      </c>
      <c r="AY1135" s="245" t="s">
        <v>278</v>
      </c>
    </row>
    <row r="1136" s="13" customFormat="1">
      <c r="A1136" s="13"/>
      <c r="B1136" s="235"/>
      <c r="C1136" s="236"/>
      <c r="D1136" s="237" t="s">
        <v>285</v>
      </c>
      <c r="E1136" s="238" t="s">
        <v>1</v>
      </c>
      <c r="F1136" s="239" t="s">
        <v>1013</v>
      </c>
      <c r="G1136" s="236"/>
      <c r="H1136" s="240">
        <v>-1.379</v>
      </c>
      <c r="I1136" s="236"/>
      <c r="J1136" s="236"/>
      <c r="K1136" s="236"/>
      <c r="L1136" s="241"/>
      <c r="M1136" s="242"/>
      <c r="N1136" s="243"/>
      <c r="O1136" s="243"/>
      <c r="P1136" s="243"/>
      <c r="Q1136" s="243"/>
      <c r="R1136" s="243"/>
      <c r="S1136" s="243"/>
      <c r="T1136" s="244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5" t="s">
        <v>285</v>
      </c>
      <c r="AU1136" s="245" t="s">
        <v>83</v>
      </c>
      <c r="AV1136" s="13" t="s">
        <v>83</v>
      </c>
      <c r="AW1136" s="13" t="s">
        <v>30</v>
      </c>
      <c r="AX1136" s="13" t="s">
        <v>74</v>
      </c>
      <c r="AY1136" s="245" t="s">
        <v>278</v>
      </c>
    </row>
    <row r="1137" s="13" customFormat="1">
      <c r="A1137" s="13"/>
      <c r="B1137" s="235"/>
      <c r="C1137" s="236"/>
      <c r="D1137" s="237" t="s">
        <v>285</v>
      </c>
      <c r="E1137" s="238" t="s">
        <v>1</v>
      </c>
      <c r="F1137" s="239" t="s">
        <v>1013</v>
      </c>
      <c r="G1137" s="236"/>
      <c r="H1137" s="240">
        <v>-1.379</v>
      </c>
      <c r="I1137" s="236"/>
      <c r="J1137" s="236"/>
      <c r="K1137" s="236"/>
      <c r="L1137" s="241"/>
      <c r="M1137" s="242"/>
      <c r="N1137" s="243"/>
      <c r="O1137" s="243"/>
      <c r="P1137" s="243"/>
      <c r="Q1137" s="243"/>
      <c r="R1137" s="243"/>
      <c r="S1137" s="243"/>
      <c r="T1137" s="244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5" t="s">
        <v>285</v>
      </c>
      <c r="AU1137" s="245" t="s">
        <v>83</v>
      </c>
      <c r="AV1137" s="13" t="s">
        <v>83</v>
      </c>
      <c r="AW1137" s="13" t="s">
        <v>30</v>
      </c>
      <c r="AX1137" s="13" t="s">
        <v>74</v>
      </c>
      <c r="AY1137" s="245" t="s">
        <v>278</v>
      </c>
    </row>
    <row r="1138" s="13" customFormat="1">
      <c r="A1138" s="13"/>
      <c r="B1138" s="235"/>
      <c r="C1138" s="236"/>
      <c r="D1138" s="237" t="s">
        <v>285</v>
      </c>
      <c r="E1138" s="238" t="s">
        <v>1</v>
      </c>
      <c r="F1138" s="239" t="s">
        <v>1013</v>
      </c>
      <c r="G1138" s="236"/>
      <c r="H1138" s="240">
        <v>-1.379</v>
      </c>
      <c r="I1138" s="236"/>
      <c r="J1138" s="236"/>
      <c r="K1138" s="236"/>
      <c r="L1138" s="241"/>
      <c r="M1138" s="242"/>
      <c r="N1138" s="243"/>
      <c r="O1138" s="243"/>
      <c r="P1138" s="243"/>
      <c r="Q1138" s="243"/>
      <c r="R1138" s="243"/>
      <c r="S1138" s="243"/>
      <c r="T1138" s="244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5" t="s">
        <v>285</v>
      </c>
      <c r="AU1138" s="245" t="s">
        <v>83</v>
      </c>
      <c r="AV1138" s="13" t="s">
        <v>83</v>
      </c>
      <c r="AW1138" s="13" t="s">
        <v>30</v>
      </c>
      <c r="AX1138" s="13" t="s">
        <v>74</v>
      </c>
      <c r="AY1138" s="245" t="s">
        <v>278</v>
      </c>
    </row>
    <row r="1139" s="13" customFormat="1">
      <c r="A1139" s="13"/>
      <c r="B1139" s="235"/>
      <c r="C1139" s="236"/>
      <c r="D1139" s="237" t="s">
        <v>285</v>
      </c>
      <c r="E1139" s="238" t="s">
        <v>1</v>
      </c>
      <c r="F1139" s="239" t="s">
        <v>1013</v>
      </c>
      <c r="G1139" s="236"/>
      <c r="H1139" s="240">
        <v>-1.379</v>
      </c>
      <c r="I1139" s="236"/>
      <c r="J1139" s="236"/>
      <c r="K1139" s="236"/>
      <c r="L1139" s="241"/>
      <c r="M1139" s="242"/>
      <c r="N1139" s="243"/>
      <c r="O1139" s="243"/>
      <c r="P1139" s="243"/>
      <c r="Q1139" s="243"/>
      <c r="R1139" s="243"/>
      <c r="S1139" s="243"/>
      <c r="T1139" s="244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5" t="s">
        <v>285</v>
      </c>
      <c r="AU1139" s="245" t="s">
        <v>83</v>
      </c>
      <c r="AV1139" s="13" t="s">
        <v>83</v>
      </c>
      <c r="AW1139" s="13" t="s">
        <v>30</v>
      </c>
      <c r="AX1139" s="13" t="s">
        <v>74</v>
      </c>
      <c r="AY1139" s="245" t="s">
        <v>278</v>
      </c>
    </row>
    <row r="1140" s="13" customFormat="1">
      <c r="A1140" s="13"/>
      <c r="B1140" s="235"/>
      <c r="C1140" s="236"/>
      <c r="D1140" s="237" t="s">
        <v>285</v>
      </c>
      <c r="E1140" s="238" t="s">
        <v>1</v>
      </c>
      <c r="F1140" s="239" t="s">
        <v>1014</v>
      </c>
      <c r="G1140" s="236"/>
      <c r="H1140" s="240">
        <v>-1.02</v>
      </c>
      <c r="I1140" s="236"/>
      <c r="J1140" s="236"/>
      <c r="K1140" s="236"/>
      <c r="L1140" s="241"/>
      <c r="M1140" s="242"/>
      <c r="N1140" s="243"/>
      <c r="O1140" s="243"/>
      <c r="P1140" s="243"/>
      <c r="Q1140" s="243"/>
      <c r="R1140" s="243"/>
      <c r="S1140" s="243"/>
      <c r="T1140" s="244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5" t="s">
        <v>285</v>
      </c>
      <c r="AU1140" s="245" t="s">
        <v>83</v>
      </c>
      <c r="AV1140" s="13" t="s">
        <v>83</v>
      </c>
      <c r="AW1140" s="13" t="s">
        <v>30</v>
      </c>
      <c r="AX1140" s="13" t="s">
        <v>74</v>
      </c>
      <c r="AY1140" s="245" t="s">
        <v>278</v>
      </c>
    </row>
    <row r="1141" s="13" customFormat="1">
      <c r="A1141" s="13"/>
      <c r="B1141" s="235"/>
      <c r="C1141" s="236"/>
      <c r="D1141" s="237" t="s">
        <v>285</v>
      </c>
      <c r="E1141" s="238" t="s">
        <v>1</v>
      </c>
      <c r="F1141" s="239" t="s">
        <v>1014</v>
      </c>
      <c r="G1141" s="236"/>
      <c r="H1141" s="240">
        <v>-1.02</v>
      </c>
      <c r="I1141" s="236"/>
      <c r="J1141" s="236"/>
      <c r="K1141" s="236"/>
      <c r="L1141" s="241"/>
      <c r="M1141" s="242"/>
      <c r="N1141" s="243"/>
      <c r="O1141" s="243"/>
      <c r="P1141" s="243"/>
      <c r="Q1141" s="243"/>
      <c r="R1141" s="243"/>
      <c r="S1141" s="243"/>
      <c r="T1141" s="244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5" t="s">
        <v>285</v>
      </c>
      <c r="AU1141" s="245" t="s">
        <v>83</v>
      </c>
      <c r="AV1141" s="13" t="s">
        <v>83</v>
      </c>
      <c r="AW1141" s="13" t="s">
        <v>30</v>
      </c>
      <c r="AX1141" s="13" t="s">
        <v>74</v>
      </c>
      <c r="AY1141" s="245" t="s">
        <v>278</v>
      </c>
    </row>
    <row r="1142" s="13" customFormat="1">
      <c r="A1142" s="13"/>
      <c r="B1142" s="235"/>
      <c r="C1142" s="236"/>
      <c r="D1142" s="237" t="s">
        <v>285</v>
      </c>
      <c r="E1142" s="238" t="s">
        <v>1</v>
      </c>
      <c r="F1142" s="239" t="s">
        <v>1013</v>
      </c>
      <c r="G1142" s="236"/>
      <c r="H1142" s="240">
        <v>-1.379</v>
      </c>
      <c r="I1142" s="236"/>
      <c r="J1142" s="236"/>
      <c r="K1142" s="236"/>
      <c r="L1142" s="241"/>
      <c r="M1142" s="242"/>
      <c r="N1142" s="243"/>
      <c r="O1142" s="243"/>
      <c r="P1142" s="243"/>
      <c r="Q1142" s="243"/>
      <c r="R1142" s="243"/>
      <c r="S1142" s="243"/>
      <c r="T1142" s="244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5" t="s">
        <v>285</v>
      </c>
      <c r="AU1142" s="245" t="s">
        <v>83</v>
      </c>
      <c r="AV1142" s="13" t="s">
        <v>83</v>
      </c>
      <c r="AW1142" s="13" t="s">
        <v>30</v>
      </c>
      <c r="AX1142" s="13" t="s">
        <v>74</v>
      </c>
      <c r="AY1142" s="245" t="s">
        <v>278</v>
      </c>
    </row>
    <row r="1143" s="13" customFormat="1">
      <c r="A1143" s="13"/>
      <c r="B1143" s="235"/>
      <c r="C1143" s="236"/>
      <c r="D1143" s="237" t="s">
        <v>285</v>
      </c>
      <c r="E1143" s="238" t="s">
        <v>1</v>
      </c>
      <c r="F1143" s="239" t="s">
        <v>1008</v>
      </c>
      <c r="G1143" s="236"/>
      <c r="H1143" s="240">
        <v>-1.7729999999999999</v>
      </c>
      <c r="I1143" s="236"/>
      <c r="J1143" s="236"/>
      <c r="K1143" s="236"/>
      <c r="L1143" s="241"/>
      <c r="M1143" s="242"/>
      <c r="N1143" s="243"/>
      <c r="O1143" s="243"/>
      <c r="P1143" s="243"/>
      <c r="Q1143" s="243"/>
      <c r="R1143" s="243"/>
      <c r="S1143" s="243"/>
      <c r="T1143" s="244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5" t="s">
        <v>285</v>
      </c>
      <c r="AU1143" s="245" t="s">
        <v>83</v>
      </c>
      <c r="AV1143" s="13" t="s">
        <v>83</v>
      </c>
      <c r="AW1143" s="13" t="s">
        <v>30</v>
      </c>
      <c r="AX1143" s="13" t="s">
        <v>74</v>
      </c>
      <c r="AY1143" s="245" t="s">
        <v>278</v>
      </c>
    </row>
    <row r="1144" s="13" customFormat="1">
      <c r="A1144" s="13"/>
      <c r="B1144" s="235"/>
      <c r="C1144" s="236"/>
      <c r="D1144" s="237" t="s">
        <v>285</v>
      </c>
      <c r="E1144" s="238" t="s">
        <v>1</v>
      </c>
      <c r="F1144" s="239" t="s">
        <v>1014</v>
      </c>
      <c r="G1144" s="236"/>
      <c r="H1144" s="240">
        <v>-1.02</v>
      </c>
      <c r="I1144" s="236"/>
      <c r="J1144" s="236"/>
      <c r="K1144" s="236"/>
      <c r="L1144" s="241"/>
      <c r="M1144" s="242"/>
      <c r="N1144" s="243"/>
      <c r="O1144" s="243"/>
      <c r="P1144" s="243"/>
      <c r="Q1144" s="243"/>
      <c r="R1144" s="243"/>
      <c r="S1144" s="243"/>
      <c r="T1144" s="244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5" t="s">
        <v>285</v>
      </c>
      <c r="AU1144" s="245" t="s">
        <v>83</v>
      </c>
      <c r="AV1144" s="13" t="s">
        <v>83</v>
      </c>
      <c r="AW1144" s="13" t="s">
        <v>30</v>
      </c>
      <c r="AX1144" s="13" t="s">
        <v>74</v>
      </c>
      <c r="AY1144" s="245" t="s">
        <v>278</v>
      </c>
    </row>
    <row r="1145" s="13" customFormat="1">
      <c r="A1145" s="13"/>
      <c r="B1145" s="235"/>
      <c r="C1145" s="236"/>
      <c r="D1145" s="237" t="s">
        <v>285</v>
      </c>
      <c r="E1145" s="238" t="s">
        <v>1</v>
      </c>
      <c r="F1145" s="239" t="s">
        <v>1015</v>
      </c>
      <c r="G1145" s="236"/>
      <c r="H1145" s="240">
        <v>-2.04</v>
      </c>
      <c r="I1145" s="236"/>
      <c r="J1145" s="236"/>
      <c r="K1145" s="236"/>
      <c r="L1145" s="241"/>
      <c r="M1145" s="242"/>
      <c r="N1145" s="243"/>
      <c r="O1145" s="243"/>
      <c r="P1145" s="243"/>
      <c r="Q1145" s="243"/>
      <c r="R1145" s="243"/>
      <c r="S1145" s="243"/>
      <c r="T1145" s="244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45" t="s">
        <v>285</v>
      </c>
      <c r="AU1145" s="245" t="s">
        <v>83</v>
      </c>
      <c r="AV1145" s="13" t="s">
        <v>83</v>
      </c>
      <c r="AW1145" s="13" t="s">
        <v>30</v>
      </c>
      <c r="AX1145" s="13" t="s">
        <v>74</v>
      </c>
      <c r="AY1145" s="245" t="s">
        <v>278</v>
      </c>
    </row>
    <row r="1146" s="13" customFormat="1">
      <c r="A1146" s="13"/>
      <c r="B1146" s="235"/>
      <c r="C1146" s="236"/>
      <c r="D1146" s="237" t="s">
        <v>285</v>
      </c>
      <c r="E1146" s="238" t="s">
        <v>1</v>
      </c>
      <c r="F1146" s="239" t="s">
        <v>1008</v>
      </c>
      <c r="G1146" s="236"/>
      <c r="H1146" s="240">
        <v>-1.7729999999999999</v>
      </c>
      <c r="I1146" s="236"/>
      <c r="J1146" s="236"/>
      <c r="K1146" s="236"/>
      <c r="L1146" s="241"/>
      <c r="M1146" s="242"/>
      <c r="N1146" s="243"/>
      <c r="O1146" s="243"/>
      <c r="P1146" s="243"/>
      <c r="Q1146" s="243"/>
      <c r="R1146" s="243"/>
      <c r="S1146" s="243"/>
      <c r="T1146" s="244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5" t="s">
        <v>285</v>
      </c>
      <c r="AU1146" s="245" t="s">
        <v>83</v>
      </c>
      <c r="AV1146" s="13" t="s">
        <v>83</v>
      </c>
      <c r="AW1146" s="13" t="s">
        <v>30</v>
      </c>
      <c r="AX1146" s="13" t="s">
        <v>74</v>
      </c>
      <c r="AY1146" s="245" t="s">
        <v>278</v>
      </c>
    </row>
    <row r="1147" s="13" customFormat="1">
      <c r="A1147" s="13"/>
      <c r="B1147" s="235"/>
      <c r="C1147" s="236"/>
      <c r="D1147" s="237" t="s">
        <v>285</v>
      </c>
      <c r="E1147" s="238" t="s">
        <v>1</v>
      </c>
      <c r="F1147" s="239" t="s">
        <v>1014</v>
      </c>
      <c r="G1147" s="236"/>
      <c r="H1147" s="240">
        <v>-1.02</v>
      </c>
      <c r="I1147" s="236"/>
      <c r="J1147" s="236"/>
      <c r="K1147" s="236"/>
      <c r="L1147" s="241"/>
      <c r="M1147" s="242"/>
      <c r="N1147" s="243"/>
      <c r="O1147" s="243"/>
      <c r="P1147" s="243"/>
      <c r="Q1147" s="243"/>
      <c r="R1147" s="243"/>
      <c r="S1147" s="243"/>
      <c r="T1147" s="244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45" t="s">
        <v>285</v>
      </c>
      <c r="AU1147" s="245" t="s">
        <v>83</v>
      </c>
      <c r="AV1147" s="13" t="s">
        <v>83</v>
      </c>
      <c r="AW1147" s="13" t="s">
        <v>30</v>
      </c>
      <c r="AX1147" s="13" t="s">
        <v>74</v>
      </c>
      <c r="AY1147" s="245" t="s">
        <v>278</v>
      </c>
    </row>
    <row r="1148" s="13" customFormat="1">
      <c r="A1148" s="13"/>
      <c r="B1148" s="235"/>
      <c r="C1148" s="236"/>
      <c r="D1148" s="237" t="s">
        <v>285</v>
      </c>
      <c r="E1148" s="238" t="s">
        <v>1</v>
      </c>
      <c r="F1148" s="239" t="s">
        <v>1016</v>
      </c>
      <c r="G1148" s="236"/>
      <c r="H1148" s="240">
        <v>-1.6799999999999999</v>
      </c>
      <c r="I1148" s="236"/>
      <c r="J1148" s="236"/>
      <c r="K1148" s="236"/>
      <c r="L1148" s="241"/>
      <c r="M1148" s="242"/>
      <c r="N1148" s="243"/>
      <c r="O1148" s="243"/>
      <c r="P1148" s="243"/>
      <c r="Q1148" s="243"/>
      <c r="R1148" s="243"/>
      <c r="S1148" s="243"/>
      <c r="T1148" s="244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5" t="s">
        <v>285</v>
      </c>
      <c r="AU1148" s="245" t="s">
        <v>83</v>
      </c>
      <c r="AV1148" s="13" t="s">
        <v>83</v>
      </c>
      <c r="AW1148" s="13" t="s">
        <v>30</v>
      </c>
      <c r="AX1148" s="13" t="s">
        <v>74</v>
      </c>
      <c r="AY1148" s="245" t="s">
        <v>278</v>
      </c>
    </row>
    <row r="1149" s="13" customFormat="1">
      <c r="A1149" s="13"/>
      <c r="B1149" s="235"/>
      <c r="C1149" s="236"/>
      <c r="D1149" s="237" t="s">
        <v>285</v>
      </c>
      <c r="E1149" s="238" t="s">
        <v>1</v>
      </c>
      <c r="F1149" s="239" t="s">
        <v>1014</v>
      </c>
      <c r="G1149" s="236"/>
      <c r="H1149" s="240">
        <v>-1.02</v>
      </c>
      <c r="I1149" s="236"/>
      <c r="J1149" s="236"/>
      <c r="K1149" s="236"/>
      <c r="L1149" s="241"/>
      <c r="M1149" s="242"/>
      <c r="N1149" s="243"/>
      <c r="O1149" s="243"/>
      <c r="P1149" s="243"/>
      <c r="Q1149" s="243"/>
      <c r="R1149" s="243"/>
      <c r="S1149" s="243"/>
      <c r="T1149" s="244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5" t="s">
        <v>285</v>
      </c>
      <c r="AU1149" s="245" t="s">
        <v>83</v>
      </c>
      <c r="AV1149" s="13" t="s">
        <v>83</v>
      </c>
      <c r="AW1149" s="13" t="s">
        <v>30</v>
      </c>
      <c r="AX1149" s="13" t="s">
        <v>74</v>
      </c>
      <c r="AY1149" s="245" t="s">
        <v>278</v>
      </c>
    </row>
    <row r="1150" s="13" customFormat="1">
      <c r="A1150" s="13"/>
      <c r="B1150" s="235"/>
      <c r="C1150" s="236"/>
      <c r="D1150" s="237" t="s">
        <v>285</v>
      </c>
      <c r="E1150" s="238" t="s">
        <v>1</v>
      </c>
      <c r="F1150" s="239" t="s">
        <v>1017</v>
      </c>
      <c r="G1150" s="236"/>
      <c r="H1150" s="240">
        <v>-1.365</v>
      </c>
      <c r="I1150" s="236"/>
      <c r="J1150" s="236"/>
      <c r="K1150" s="236"/>
      <c r="L1150" s="241"/>
      <c r="M1150" s="242"/>
      <c r="N1150" s="243"/>
      <c r="O1150" s="243"/>
      <c r="P1150" s="243"/>
      <c r="Q1150" s="243"/>
      <c r="R1150" s="243"/>
      <c r="S1150" s="243"/>
      <c r="T1150" s="244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45" t="s">
        <v>285</v>
      </c>
      <c r="AU1150" s="245" t="s">
        <v>83</v>
      </c>
      <c r="AV1150" s="13" t="s">
        <v>83</v>
      </c>
      <c r="AW1150" s="13" t="s">
        <v>30</v>
      </c>
      <c r="AX1150" s="13" t="s">
        <v>74</v>
      </c>
      <c r="AY1150" s="245" t="s">
        <v>278</v>
      </c>
    </row>
    <row r="1151" s="13" customFormat="1">
      <c r="A1151" s="13"/>
      <c r="B1151" s="235"/>
      <c r="C1151" s="236"/>
      <c r="D1151" s="237" t="s">
        <v>285</v>
      </c>
      <c r="E1151" s="238" t="s">
        <v>1</v>
      </c>
      <c r="F1151" s="239" t="s">
        <v>1018</v>
      </c>
      <c r="G1151" s="236"/>
      <c r="H1151" s="240">
        <v>-1.2350000000000001</v>
      </c>
      <c r="I1151" s="236"/>
      <c r="J1151" s="236"/>
      <c r="K1151" s="236"/>
      <c r="L1151" s="241"/>
      <c r="M1151" s="242"/>
      <c r="N1151" s="243"/>
      <c r="O1151" s="243"/>
      <c r="P1151" s="243"/>
      <c r="Q1151" s="243"/>
      <c r="R1151" s="243"/>
      <c r="S1151" s="243"/>
      <c r="T1151" s="244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5" t="s">
        <v>285</v>
      </c>
      <c r="AU1151" s="245" t="s">
        <v>83</v>
      </c>
      <c r="AV1151" s="13" t="s">
        <v>83</v>
      </c>
      <c r="AW1151" s="13" t="s">
        <v>30</v>
      </c>
      <c r="AX1151" s="13" t="s">
        <v>74</v>
      </c>
      <c r="AY1151" s="245" t="s">
        <v>278</v>
      </c>
    </row>
    <row r="1152" s="13" customFormat="1">
      <c r="A1152" s="13"/>
      <c r="B1152" s="235"/>
      <c r="C1152" s="236"/>
      <c r="D1152" s="237" t="s">
        <v>285</v>
      </c>
      <c r="E1152" s="238" t="s">
        <v>1</v>
      </c>
      <c r="F1152" s="239" t="s">
        <v>1018</v>
      </c>
      <c r="G1152" s="236"/>
      <c r="H1152" s="240">
        <v>-1.2350000000000001</v>
      </c>
      <c r="I1152" s="236"/>
      <c r="J1152" s="236"/>
      <c r="K1152" s="236"/>
      <c r="L1152" s="241"/>
      <c r="M1152" s="242"/>
      <c r="N1152" s="243"/>
      <c r="O1152" s="243"/>
      <c r="P1152" s="243"/>
      <c r="Q1152" s="243"/>
      <c r="R1152" s="243"/>
      <c r="S1152" s="243"/>
      <c r="T1152" s="244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5" t="s">
        <v>285</v>
      </c>
      <c r="AU1152" s="245" t="s">
        <v>83</v>
      </c>
      <c r="AV1152" s="13" t="s">
        <v>83</v>
      </c>
      <c r="AW1152" s="13" t="s">
        <v>30</v>
      </c>
      <c r="AX1152" s="13" t="s">
        <v>74</v>
      </c>
      <c r="AY1152" s="245" t="s">
        <v>278</v>
      </c>
    </row>
    <row r="1153" s="13" customFormat="1">
      <c r="A1153" s="13"/>
      <c r="B1153" s="235"/>
      <c r="C1153" s="236"/>
      <c r="D1153" s="237" t="s">
        <v>285</v>
      </c>
      <c r="E1153" s="238" t="s">
        <v>1</v>
      </c>
      <c r="F1153" s="239" t="s">
        <v>1014</v>
      </c>
      <c r="G1153" s="236"/>
      <c r="H1153" s="240">
        <v>-1.02</v>
      </c>
      <c r="I1153" s="236"/>
      <c r="J1153" s="236"/>
      <c r="K1153" s="236"/>
      <c r="L1153" s="241"/>
      <c r="M1153" s="242"/>
      <c r="N1153" s="243"/>
      <c r="O1153" s="243"/>
      <c r="P1153" s="243"/>
      <c r="Q1153" s="243"/>
      <c r="R1153" s="243"/>
      <c r="S1153" s="243"/>
      <c r="T1153" s="244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45" t="s">
        <v>285</v>
      </c>
      <c r="AU1153" s="245" t="s">
        <v>83</v>
      </c>
      <c r="AV1153" s="13" t="s">
        <v>83</v>
      </c>
      <c r="AW1153" s="13" t="s">
        <v>30</v>
      </c>
      <c r="AX1153" s="13" t="s">
        <v>74</v>
      </c>
      <c r="AY1153" s="245" t="s">
        <v>278</v>
      </c>
    </row>
    <row r="1154" s="13" customFormat="1">
      <c r="A1154" s="13"/>
      <c r="B1154" s="235"/>
      <c r="C1154" s="236"/>
      <c r="D1154" s="237" t="s">
        <v>285</v>
      </c>
      <c r="E1154" s="238" t="s">
        <v>1</v>
      </c>
      <c r="F1154" s="239" t="s">
        <v>1017</v>
      </c>
      <c r="G1154" s="236"/>
      <c r="H1154" s="240">
        <v>-1.365</v>
      </c>
      <c r="I1154" s="236"/>
      <c r="J1154" s="236"/>
      <c r="K1154" s="236"/>
      <c r="L1154" s="241"/>
      <c r="M1154" s="242"/>
      <c r="N1154" s="243"/>
      <c r="O1154" s="243"/>
      <c r="P1154" s="243"/>
      <c r="Q1154" s="243"/>
      <c r="R1154" s="243"/>
      <c r="S1154" s="243"/>
      <c r="T1154" s="244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5" t="s">
        <v>285</v>
      </c>
      <c r="AU1154" s="245" t="s">
        <v>83</v>
      </c>
      <c r="AV1154" s="13" t="s">
        <v>83</v>
      </c>
      <c r="AW1154" s="13" t="s">
        <v>30</v>
      </c>
      <c r="AX1154" s="13" t="s">
        <v>74</v>
      </c>
      <c r="AY1154" s="245" t="s">
        <v>278</v>
      </c>
    </row>
    <row r="1155" s="13" customFormat="1">
      <c r="A1155" s="13"/>
      <c r="B1155" s="235"/>
      <c r="C1155" s="236"/>
      <c r="D1155" s="237" t="s">
        <v>285</v>
      </c>
      <c r="E1155" s="238" t="s">
        <v>1</v>
      </c>
      <c r="F1155" s="239" t="s">
        <v>1018</v>
      </c>
      <c r="G1155" s="236"/>
      <c r="H1155" s="240">
        <v>-1.2350000000000001</v>
      </c>
      <c r="I1155" s="236"/>
      <c r="J1155" s="236"/>
      <c r="K1155" s="236"/>
      <c r="L1155" s="241"/>
      <c r="M1155" s="242"/>
      <c r="N1155" s="243"/>
      <c r="O1155" s="243"/>
      <c r="P1155" s="243"/>
      <c r="Q1155" s="243"/>
      <c r="R1155" s="243"/>
      <c r="S1155" s="243"/>
      <c r="T1155" s="244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5" t="s">
        <v>285</v>
      </c>
      <c r="AU1155" s="245" t="s">
        <v>83</v>
      </c>
      <c r="AV1155" s="13" t="s">
        <v>83</v>
      </c>
      <c r="AW1155" s="13" t="s">
        <v>30</v>
      </c>
      <c r="AX1155" s="13" t="s">
        <v>74</v>
      </c>
      <c r="AY1155" s="245" t="s">
        <v>278</v>
      </c>
    </row>
    <row r="1156" s="13" customFormat="1">
      <c r="A1156" s="13"/>
      <c r="B1156" s="235"/>
      <c r="C1156" s="236"/>
      <c r="D1156" s="237" t="s">
        <v>285</v>
      </c>
      <c r="E1156" s="238" t="s">
        <v>1</v>
      </c>
      <c r="F1156" s="239" t="s">
        <v>1018</v>
      </c>
      <c r="G1156" s="236"/>
      <c r="H1156" s="240">
        <v>-1.2350000000000001</v>
      </c>
      <c r="I1156" s="236"/>
      <c r="J1156" s="236"/>
      <c r="K1156" s="236"/>
      <c r="L1156" s="241"/>
      <c r="M1156" s="242"/>
      <c r="N1156" s="243"/>
      <c r="O1156" s="243"/>
      <c r="P1156" s="243"/>
      <c r="Q1156" s="243"/>
      <c r="R1156" s="243"/>
      <c r="S1156" s="243"/>
      <c r="T1156" s="244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45" t="s">
        <v>285</v>
      </c>
      <c r="AU1156" s="245" t="s">
        <v>83</v>
      </c>
      <c r="AV1156" s="13" t="s">
        <v>83</v>
      </c>
      <c r="AW1156" s="13" t="s">
        <v>30</v>
      </c>
      <c r="AX1156" s="13" t="s">
        <v>74</v>
      </c>
      <c r="AY1156" s="245" t="s">
        <v>278</v>
      </c>
    </row>
    <row r="1157" s="13" customFormat="1">
      <c r="A1157" s="13"/>
      <c r="B1157" s="235"/>
      <c r="C1157" s="236"/>
      <c r="D1157" s="237" t="s">
        <v>285</v>
      </c>
      <c r="E1157" s="238" t="s">
        <v>1</v>
      </c>
      <c r="F1157" s="239" t="s">
        <v>1014</v>
      </c>
      <c r="G1157" s="236"/>
      <c r="H1157" s="240">
        <v>-1.02</v>
      </c>
      <c r="I1157" s="236"/>
      <c r="J1157" s="236"/>
      <c r="K1157" s="236"/>
      <c r="L1157" s="241"/>
      <c r="M1157" s="242"/>
      <c r="N1157" s="243"/>
      <c r="O1157" s="243"/>
      <c r="P1157" s="243"/>
      <c r="Q1157" s="243"/>
      <c r="R1157" s="243"/>
      <c r="S1157" s="243"/>
      <c r="T1157" s="244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45" t="s">
        <v>285</v>
      </c>
      <c r="AU1157" s="245" t="s">
        <v>83</v>
      </c>
      <c r="AV1157" s="13" t="s">
        <v>83</v>
      </c>
      <c r="AW1157" s="13" t="s">
        <v>30</v>
      </c>
      <c r="AX1157" s="13" t="s">
        <v>74</v>
      </c>
      <c r="AY1157" s="245" t="s">
        <v>278</v>
      </c>
    </row>
    <row r="1158" s="13" customFormat="1">
      <c r="A1158" s="13"/>
      <c r="B1158" s="235"/>
      <c r="C1158" s="236"/>
      <c r="D1158" s="237" t="s">
        <v>285</v>
      </c>
      <c r="E1158" s="238" t="s">
        <v>1</v>
      </c>
      <c r="F1158" s="239" t="s">
        <v>1017</v>
      </c>
      <c r="G1158" s="236"/>
      <c r="H1158" s="240">
        <v>-1.365</v>
      </c>
      <c r="I1158" s="236"/>
      <c r="J1158" s="236"/>
      <c r="K1158" s="236"/>
      <c r="L1158" s="241"/>
      <c r="M1158" s="242"/>
      <c r="N1158" s="243"/>
      <c r="O1158" s="243"/>
      <c r="P1158" s="243"/>
      <c r="Q1158" s="243"/>
      <c r="R1158" s="243"/>
      <c r="S1158" s="243"/>
      <c r="T1158" s="244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5" t="s">
        <v>285</v>
      </c>
      <c r="AU1158" s="245" t="s">
        <v>83</v>
      </c>
      <c r="AV1158" s="13" t="s">
        <v>83</v>
      </c>
      <c r="AW1158" s="13" t="s">
        <v>30</v>
      </c>
      <c r="AX1158" s="13" t="s">
        <v>74</v>
      </c>
      <c r="AY1158" s="245" t="s">
        <v>278</v>
      </c>
    </row>
    <row r="1159" s="13" customFormat="1">
      <c r="A1159" s="13"/>
      <c r="B1159" s="235"/>
      <c r="C1159" s="236"/>
      <c r="D1159" s="237" t="s">
        <v>285</v>
      </c>
      <c r="E1159" s="238" t="s">
        <v>1</v>
      </c>
      <c r="F1159" s="239" t="s">
        <v>1018</v>
      </c>
      <c r="G1159" s="236"/>
      <c r="H1159" s="240">
        <v>-1.2350000000000001</v>
      </c>
      <c r="I1159" s="236"/>
      <c r="J1159" s="236"/>
      <c r="K1159" s="236"/>
      <c r="L1159" s="241"/>
      <c r="M1159" s="242"/>
      <c r="N1159" s="243"/>
      <c r="O1159" s="243"/>
      <c r="P1159" s="243"/>
      <c r="Q1159" s="243"/>
      <c r="R1159" s="243"/>
      <c r="S1159" s="243"/>
      <c r="T1159" s="244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5" t="s">
        <v>285</v>
      </c>
      <c r="AU1159" s="245" t="s">
        <v>83</v>
      </c>
      <c r="AV1159" s="13" t="s">
        <v>83</v>
      </c>
      <c r="AW1159" s="13" t="s">
        <v>30</v>
      </c>
      <c r="AX1159" s="13" t="s">
        <v>74</v>
      </c>
      <c r="AY1159" s="245" t="s">
        <v>278</v>
      </c>
    </row>
    <row r="1160" s="13" customFormat="1">
      <c r="A1160" s="13"/>
      <c r="B1160" s="235"/>
      <c r="C1160" s="236"/>
      <c r="D1160" s="237" t="s">
        <v>285</v>
      </c>
      <c r="E1160" s="238" t="s">
        <v>1</v>
      </c>
      <c r="F1160" s="239" t="s">
        <v>1018</v>
      </c>
      <c r="G1160" s="236"/>
      <c r="H1160" s="240">
        <v>-1.2350000000000001</v>
      </c>
      <c r="I1160" s="236"/>
      <c r="J1160" s="236"/>
      <c r="K1160" s="236"/>
      <c r="L1160" s="241"/>
      <c r="M1160" s="242"/>
      <c r="N1160" s="243"/>
      <c r="O1160" s="243"/>
      <c r="P1160" s="243"/>
      <c r="Q1160" s="243"/>
      <c r="R1160" s="243"/>
      <c r="S1160" s="243"/>
      <c r="T1160" s="244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5" t="s">
        <v>285</v>
      </c>
      <c r="AU1160" s="245" t="s">
        <v>83</v>
      </c>
      <c r="AV1160" s="13" t="s">
        <v>83</v>
      </c>
      <c r="AW1160" s="13" t="s">
        <v>30</v>
      </c>
      <c r="AX1160" s="13" t="s">
        <v>74</v>
      </c>
      <c r="AY1160" s="245" t="s">
        <v>278</v>
      </c>
    </row>
    <row r="1161" s="13" customFormat="1">
      <c r="A1161" s="13"/>
      <c r="B1161" s="235"/>
      <c r="C1161" s="236"/>
      <c r="D1161" s="237" t="s">
        <v>285</v>
      </c>
      <c r="E1161" s="238" t="s">
        <v>1</v>
      </c>
      <c r="F1161" s="239" t="s">
        <v>1014</v>
      </c>
      <c r="G1161" s="236"/>
      <c r="H1161" s="240">
        <v>-1.02</v>
      </c>
      <c r="I1161" s="236"/>
      <c r="J1161" s="236"/>
      <c r="K1161" s="236"/>
      <c r="L1161" s="241"/>
      <c r="M1161" s="242"/>
      <c r="N1161" s="243"/>
      <c r="O1161" s="243"/>
      <c r="P1161" s="243"/>
      <c r="Q1161" s="243"/>
      <c r="R1161" s="243"/>
      <c r="S1161" s="243"/>
      <c r="T1161" s="244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5" t="s">
        <v>285</v>
      </c>
      <c r="AU1161" s="245" t="s">
        <v>83</v>
      </c>
      <c r="AV1161" s="13" t="s">
        <v>83</v>
      </c>
      <c r="AW1161" s="13" t="s">
        <v>30</v>
      </c>
      <c r="AX1161" s="13" t="s">
        <v>74</v>
      </c>
      <c r="AY1161" s="245" t="s">
        <v>278</v>
      </c>
    </row>
    <row r="1162" s="13" customFormat="1">
      <c r="A1162" s="13"/>
      <c r="B1162" s="235"/>
      <c r="C1162" s="236"/>
      <c r="D1162" s="237" t="s">
        <v>285</v>
      </c>
      <c r="E1162" s="238" t="s">
        <v>1</v>
      </c>
      <c r="F1162" s="239" t="s">
        <v>1008</v>
      </c>
      <c r="G1162" s="236"/>
      <c r="H1162" s="240">
        <v>-1.7729999999999999</v>
      </c>
      <c r="I1162" s="236"/>
      <c r="J1162" s="236"/>
      <c r="K1162" s="236"/>
      <c r="L1162" s="241"/>
      <c r="M1162" s="242"/>
      <c r="N1162" s="243"/>
      <c r="O1162" s="243"/>
      <c r="P1162" s="243"/>
      <c r="Q1162" s="243"/>
      <c r="R1162" s="243"/>
      <c r="S1162" s="243"/>
      <c r="T1162" s="244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5" t="s">
        <v>285</v>
      </c>
      <c r="AU1162" s="245" t="s">
        <v>83</v>
      </c>
      <c r="AV1162" s="13" t="s">
        <v>83</v>
      </c>
      <c r="AW1162" s="13" t="s">
        <v>30</v>
      </c>
      <c r="AX1162" s="13" t="s">
        <v>74</v>
      </c>
      <c r="AY1162" s="245" t="s">
        <v>278</v>
      </c>
    </row>
    <row r="1163" s="13" customFormat="1">
      <c r="A1163" s="13"/>
      <c r="B1163" s="235"/>
      <c r="C1163" s="236"/>
      <c r="D1163" s="237" t="s">
        <v>285</v>
      </c>
      <c r="E1163" s="238" t="s">
        <v>1</v>
      </c>
      <c r="F1163" s="239" t="s">
        <v>1017</v>
      </c>
      <c r="G1163" s="236"/>
      <c r="H1163" s="240">
        <v>-1.365</v>
      </c>
      <c r="I1163" s="236"/>
      <c r="J1163" s="236"/>
      <c r="K1163" s="236"/>
      <c r="L1163" s="241"/>
      <c r="M1163" s="242"/>
      <c r="N1163" s="243"/>
      <c r="O1163" s="243"/>
      <c r="P1163" s="243"/>
      <c r="Q1163" s="243"/>
      <c r="R1163" s="243"/>
      <c r="S1163" s="243"/>
      <c r="T1163" s="244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5" t="s">
        <v>285</v>
      </c>
      <c r="AU1163" s="245" t="s">
        <v>83</v>
      </c>
      <c r="AV1163" s="13" t="s">
        <v>83</v>
      </c>
      <c r="AW1163" s="13" t="s">
        <v>30</v>
      </c>
      <c r="AX1163" s="13" t="s">
        <v>74</v>
      </c>
      <c r="AY1163" s="245" t="s">
        <v>278</v>
      </c>
    </row>
    <row r="1164" s="13" customFormat="1">
      <c r="A1164" s="13"/>
      <c r="B1164" s="235"/>
      <c r="C1164" s="236"/>
      <c r="D1164" s="237" t="s">
        <v>285</v>
      </c>
      <c r="E1164" s="238" t="s">
        <v>1</v>
      </c>
      <c r="F1164" s="239" t="s">
        <v>1009</v>
      </c>
      <c r="G1164" s="236"/>
      <c r="H1164" s="240">
        <v>-2.1669999999999998</v>
      </c>
      <c r="I1164" s="236"/>
      <c r="J1164" s="236"/>
      <c r="K1164" s="236"/>
      <c r="L1164" s="241"/>
      <c r="M1164" s="242"/>
      <c r="N1164" s="243"/>
      <c r="O1164" s="243"/>
      <c r="P1164" s="243"/>
      <c r="Q1164" s="243"/>
      <c r="R1164" s="243"/>
      <c r="S1164" s="243"/>
      <c r="T1164" s="244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5" t="s">
        <v>285</v>
      </c>
      <c r="AU1164" s="245" t="s">
        <v>83</v>
      </c>
      <c r="AV1164" s="13" t="s">
        <v>83</v>
      </c>
      <c r="AW1164" s="13" t="s">
        <v>30</v>
      </c>
      <c r="AX1164" s="13" t="s">
        <v>74</v>
      </c>
      <c r="AY1164" s="245" t="s">
        <v>278</v>
      </c>
    </row>
    <row r="1165" s="13" customFormat="1">
      <c r="A1165" s="13"/>
      <c r="B1165" s="235"/>
      <c r="C1165" s="236"/>
      <c r="D1165" s="237" t="s">
        <v>285</v>
      </c>
      <c r="E1165" s="238" t="s">
        <v>1</v>
      </c>
      <c r="F1165" s="239" t="s">
        <v>1009</v>
      </c>
      <c r="G1165" s="236"/>
      <c r="H1165" s="240">
        <v>-2.1669999999999998</v>
      </c>
      <c r="I1165" s="236"/>
      <c r="J1165" s="236"/>
      <c r="K1165" s="236"/>
      <c r="L1165" s="241"/>
      <c r="M1165" s="242"/>
      <c r="N1165" s="243"/>
      <c r="O1165" s="243"/>
      <c r="P1165" s="243"/>
      <c r="Q1165" s="243"/>
      <c r="R1165" s="243"/>
      <c r="S1165" s="243"/>
      <c r="T1165" s="244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5" t="s">
        <v>285</v>
      </c>
      <c r="AU1165" s="245" t="s">
        <v>83</v>
      </c>
      <c r="AV1165" s="13" t="s">
        <v>83</v>
      </c>
      <c r="AW1165" s="13" t="s">
        <v>30</v>
      </c>
      <c r="AX1165" s="13" t="s">
        <v>74</v>
      </c>
      <c r="AY1165" s="245" t="s">
        <v>278</v>
      </c>
    </row>
    <row r="1166" s="13" customFormat="1">
      <c r="A1166" s="13"/>
      <c r="B1166" s="235"/>
      <c r="C1166" s="236"/>
      <c r="D1166" s="237" t="s">
        <v>285</v>
      </c>
      <c r="E1166" s="238" t="s">
        <v>1</v>
      </c>
      <c r="F1166" s="239" t="s">
        <v>1009</v>
      </c>
      <c r="G1166" s="236"/>
      <c r="H1166" s="240">
        <v>-2.1669999999999998</v>
      </c>
      <c r="I1166" s="236"/>
      <c r="J1166" s="236"/>
      <c r="K1166" s="236"/>
      <c r="L1166" s="241"/>
      <c r="M1166" s="242"/>
      <c r="N1166" s="243"/>
      <c r="O1166" s="243"/>
      <c r="P1166" s="243"/>
      <c r="Q1166" s="243"/>
      <c r="R1166" s="243"/>
      <c r="S1166" s="243"/>
      <c r="T1166" s="244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5" t="s">
        <v>285</v>
      </c>
      <c r="AU1166" s="245" t="s">
        <v>83</v>
      </c>
      <c r="AV1166" s="13" t="s">
        <v>83</v>
      </c>
      <c r="AW1166" s="13" t="s">
        <v>30</v>
      </c>
      <c r="AX1166" s="13" t="s">
        <v>74</v>
      </c>
      <c r="AY1166" s="245" t="s">
        <v>278</v>
      </c>
    </row>
    <row r="1167" s="13" customFormat="1">
      <c r="A1167" s="13"/>
      <c r="B1167" s="235"/>
      <c r="C1167" s="236"/>
      <c r="D1167" s="237" t="s">
        <v>285</v>
      </c>
      <c r="E1167" s="238" t="s">
        <v>1</v>
      </c>
      <c r="F1167" s="239" t="s">
        <v>1009</v>
      </c>
      <c r="G1167" s="236"/>
      <c r="H1167" s="240">
        <v>-2.1669999999999998</v>
      </c>
      <c r="I1167" s="236"/>
      <c r="J1167" s="236"/>
      <c r="K1167" s="236"/>
      <c r="L1167" s="241"/>
      <c r="M1167" s="242"/>
      <c r="N1167" s="243"/>
      <c r="O1167" s="243"/>
      <c r="P1167" s="243"/>
      <c r="Q1167" s="243"/>
      <c r="R1167" s="243"/>
      <c r="S1167" s="243"/>
      <c r="T1167" s="244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5" t="s">
        <v>285</v>
      </c>
      <c r="AU1167" s="245" t="s">
        <v>83</v>
      </c>
      <c r="AV1167" s="13" t="s">
        <v>83</v>
      </c>
      <c r="AW1167" s="13" t="s">
        <v>30</v>
      </c>
      <c r="AX1167" s="13" t="s">
        <v>74</v>
      </c>
      <c r="AY1167" s="245" t="s">
        <v>278</v>
      </c>
    </row>
    <row r="1168" s="13" customFormat="1">
      <c r="A1168" s="13"/>
      <c r="B1168" s="235"/>
      <c r="C1168" s="236"/>
      <c r="D1168" s="237" t="s">
        <v>285</v>
      </c>
      <c r="E1168" s="238" t="s">
        <v>1</v>
      </c>
      <c r="F1168" s="239" t="s">
        <v>1013</v>
      </c>
      <c r="G1168" s="236"/>
      <c r="H1168" s="240">
        <v>-1.379</v>
      </c>
      <c r="I1168" s="236"/>
      <c r="J1168" s="236"/>
      <c r="K1168" s="236"/>
      <c r="L1168" s="241"/>
      <c r="M1168" s="242"/>
      <c r="N1168" s="243"/>
      <c r="O1168" s="243"/>
      <c r="P1168" s="243"/>
      <c r="Q1168" s="243"/>
      <c r="R1168" s="243"/>
      <c r="S1168" s="243"/>
      <c r="T1168" s="244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5" t="s">
        <v>285</v>
      </c>
      <c r="AU1168" s="245" t="s">
        <v>83</v>
      </c>
      <c r="AV1168" s="13" t="s">
        <v>83</v>
      </c>
      <c r="AW1168" s="13" t="s">
        <v>30</v>
      </c>
      <c r="AX1168" s="13" t="s">
        <v>74</v>
      </c>
      <c r="AY1168" s="245" t="s">
        <v>278</v>
      </c>
    </row>
    <row r="1169" s="13" customFormat="1">
      <c r="A1169" s="13"/>
      <c r="B1169" s="235"/>
      <c r="C1169" s="236"/>
      <c r="D1169" s="237" t="s">
        <v>285</v>
      </c>
      <c r="E1169" s="238" t="s">
        <v>1</v>
      </c>
      <c r="F1169" s="239" t="s">
        <v>1013</v>
      </c>
      <c r="G1169" s="236"/>
      <c r="H1169" s="240">
        <v>-1.379</v>
      </c>
      <c r="I1169" s="236"/>
      <c r="J1169" s="236"/>
      <c r="K1169" s="236"/>
      <c r="L1169" s="241"/>
      <c r="M1169" s="242"/>
      <c r="N1169" s="243"/>
      <c r="O1169" s="243"/>
      <c r="P1169" s="243"/>
      <c r="Q1169" s="243"/>
      <c r="R1169" s="243"/>
      <c r="S1169" s="243"/>
      <c r="T1169" s="244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5" t="s">
        <v>285</v>
      </c>
      <c r="AU1169" s="245" t="s">
        <v>83</v>
      </c>
      <c r="AV1169" s="13" t="s">
        <v>83</v>
      </c>
      <c r="AW1169" s="13" t="s">
        <v>30</v>
      </c>
      <c r="AX1169" s="13" t="s">
        <v>74</v>
      </c>
      <c r="AY1169" s="245" t="s">
        <v>278</v>
      </c>
    </row>
    <row r="1170" s="13" customFormat="1">
      <c r="A1170" s="13"/>
      <c r="B1170" s="235"/>
      <c r="C1170" s="236"/>
      <c r="D1170" s="237" t="s">
        <v>285</v>
      </c>
      <c r="E1170" s="238" t="s">
        <v>1</v>
      </c>
      <c r="F1170" s="239" t="s">
        <v>1009</v>
      </c>
      <c r="G1170" s="236"/>
      <c r="H1170" s="240">
        <v>-2.1669999999999998</v>
      </c>
      <c r="I1170" s="236"/>
      <c r="J1170" s="236"/>
      <c r="K1170" s="236"/>
      <c r="L1170" s="241"/>
      <c r="M1170" s="242"/>
      <c r="N1170" s="243"/>
      <c r="O1170" s="243"/>
      <c r="P1170" s="243"/>
      <c r="Q1170" s="243"/>
      <c r="R1170" s="243"/>
      <c r="S1170" s="243"/>
      <c r="T1170" s="244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5" t="s">
        <v>285</v>
      </c>
      <c r="AU1170" s="245" t="s">
        <v>83</v>
      </c>
      <c r="AV1170" s="13" t="s">
        <v>83</v>
      </c>
      <c r="AW1170" s="13" t="s">
        <v>30</v>
      </c>
      <c r="AX1170" s="13" t="s">
        <v>74</v>
      </c>
      <c r="AY1170" s="245" t="s">
        <v>278</v>
      </c>
    </row>
    <row r="1171" s="13" customFormat="1">
      <c r="A1171" s="13"/>
      <c r="B1171" s="235"/>
      <c r="C1171" s="236"/>
      <c r="D1171" s="237" t="s">
        <v>285</v>
      </c>
      <c r="E1171" s="238" t="s">
        <v>1</v>
      </c>
      <c r="F1171" s="239" t="s">
        <v>1009</v>
      </c>
      <c r="G1171" s="236"/>
      <c r="H1171" s="240">
        <v>-2.1669999999999998</v>
      </c>
      <c r="I1171" s="236"/>
      <c r="J1171" s="236"/>
      <c r="K1171" s="236"/>
      <c r="L1171" s="241"/>
      <c r="M1171" s="242"/>
      <c r="N1171" s="243"/>
      <c r="O1171" s="243"/>
      <c r="P1171" s="243"/>
      <c r="Q1171" s="243"/>
      <c r="R1171" s="243"/>
      <c r="S1171" s="243"/>
      <c r="T1171" s="244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45" t="s">
        <v>285</v>
      </c>
      <c r="AU1171" s="245" t="s">
        <v>83</v>
      </c>
      <c r="AV1171" s="13" t="s">
        <v>83</v>
      </c>
      <c r="AW1171" s="13" t="s">
        <v>30</v>
      </c>
      <c r="AX1171" s="13" t="s">
        <v>74</v>
      </c>
      <c r="AY1171" s="245" t="s">
        <v>278</v>
      </c>
    </row>
    <row r="1172" s="13" customFormat="1">
      <c r="A1172" s="13"/>
      <c r="B1172" s="235"/>
      <c r="C1172" s="236"/>
      <c r="D1172" s="237" t="s">
        <v>285</v>
      </c>
      <c r="E1172" s="238" t="s">
        <v>1</v>
      </c>
      <c r="F1172" s="239" t="s">
        <v>1009</v>
      </c>
      <c r="G1172" s="236"/>
      <c r="H1172" s="240">
        <v>-2.1669999999999998</v>
      </c>
      <c r="I1172" s="236"/>
      <c r="J1172" s="236"/>
      <c r="K1172" s="236"/>
      <c r="L1172" s="241"/>
      <c r="M1172" s="242"/>
      <c r="N1172" s="243"/>
      <c r="O1172" s="243"/>
      <c r="P1172" s="243"/>
      <c r="Q1172" s="243"/>
      <c r="R1172" s="243"/>
      <c r="S1172" s="243"/>
      <c r="T1172" s="244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5" t="s">
        <v>285</v>
      </c>
      <c r="AU1172" s="245" t="s">
        <v>83</v>
      </c>
      <c r="AV1172" s="13" t="s">
        <v>83</v>
      </c>
      <c r="AW1172" s="13" t="s">
        <v>30</v>
      </c>
      <c r="AX1172" s="13" t="s">
        <v>74</v>
      </c>
      <c r="AY1172" s="245" t="s">
        <v>278</v>
      </c>
    </row>
    <row r="1173" s="13" customFormat="1">
      <c r="A1173" s="13"/>
      <c r="B1173" s="235"/>
      <c r="C1173" s="236"/>
      <c r="D1173" s="237" t="s">
        <v>285</v>
      </c>
      <c r="E1173" s="238" t="s">
        <v>1</v>
      </c>
      <c r="F1173" s="239" t="s">
        <v>1009</v>
      </c>
      <c r="G1173" s="236"/>
      <c r="H1173" s="240">
        <v>-2.1669999999999998</v>
      </c>
      <c r="I1173" s="236"/>
      <c r="J1173" s="236"/>
      <c r="K1173" s="236"/>
      <c r="L1173" s="241"/>
      <c r="M1173" s="242"/>
      <c r="N1173" s="243"/>
      <c r="O1173" s="243"/>
      <c r="P1173" s="243"/>
      <c r="Q1173" s="243"/>
      <c r="R1173" s="243"/>
      <c r="S1173" s="243"/>
      <c r="T1173" s="244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5" t="s">
        <v>285</v>
      </c>
      <c r="AU1173" s="245" t="s">
        <v>83</v>
      </c>
      <c r="AV1173" s="13" t="s">
        <v>83</v>
      </c>
      <c r="AW1173" s="13" t="s">
        <v>30</v>
      </c>
      <c r="AX1173" s="13" t="s">
        <v>74</v>
      </c>
      <c r="AY1173" s="245" t="s">
        <v>278</v>
      </c>
    </row>
    <row r="1174" s="13" customFormat="1">
      <c r="A1174" s="13"/>
      <c r="B1174" s="235"/>
      <c r="C1174" s="236"/>
      <c r="D1174" s="237" t="s">
        <v>285</v>
      </c>
      <c r="E1174" s="238" t="s">
        <v>1</v>
      </c>
      <c r="F1174" s="239" t="s">
        <v>1013</v>
      </c>
      <c r="G1174" s="236"/>
      <c r="H1174" s="240">
        <v>-1.379</v>
      </c>
      <c r="I1174" s="236"/>
      <c r="J1174" s="236"/>
      <c r="K1174" s="236"/>
      <c r="L1174" s="241"/>
      <c r="M1174" s="242"/>
      <c r="N1174" s="243"/>
      <c r="O1174" s="243"/>
      <c r="P1174" s="243"/>
      <c r="Q1174" s="243"/>
      <c r="R1174" s="243"/>
      <c r="S1174" s="243"/>
      <c r="T1174" s="244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5" t="s">
        <v>285</v>
      </c>
      <c r="AU1174" s="245" t="s">
        <v>83</v>
      </c>
      <c r="AV1174" s="13" t="s">
        <v>83</v>
      </c>
      <c r="AW1174" s="13" t="s">
        <v>30</v>
      </c>
      <c r="AX1174" s="13" t="s">
        <v>74</v>
      </c>
      <c r="AY1174" s="245" t="s">
        <v>278</v>
      </c>
    </row>
    <row r="1175" s="13" customFormat="1">
      <c r="A1175" s="13"/>
      <c r="B1175" s="235"/>
      <c r="C1175" s="236"/>
      <c r="D1175" s="237" t="s">
        <v>285</v>
      </c>
      <c r="E1175" s="238" t="s">
        <v>1</v>
      </c>
      <c r="F1175" s="239" t="s">
        <v>1013</v>
      </c>
      <c r="G1175" s="236"/>
      <c r="H1175" s="240">
        <v>-1.379</v>
      </c>
      <c r="I1175" s="236"/>
      <c r="J1175" s="236"/>
      <c r="K1175" s="236"/>
      <c r="L1175" s="241"/>
      <c r="M1175" s="242"/>
      <c r="N1175" s="243"/>
      <c r="O1175" s="243"/>
      <c r="P1175" s="243"/>
      <c r="Q1175" s="243"/>
      <c r="R1175" s="243"/>
      <c r="S1175" s="243"/>
      <c r="T1175" s="244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5" t="s">
        <v>285</v>
      </c>
      <c r="AU1175" s="245" t="s">
        <v>83</v>
      </c>
      <c r="AV1175" s="13" t="s">
        <v>83</v>
      </c>
      <c r="AW1175" s="13" t="s">
        <v>30</v>
      </c>
      <c r="AX1175" s="13" t="s">
        <v>74</v>
      </c>
      <c r="AY1175" s="245" t="s">
        <v>278</v>
      </c>
    </row>
    <row r="1176" s="13" customFormat="1">
      <c r="A1176" s="13"/>
      <c r="B1176" s="235"/>
      <c r="C1176" s="236"/>
      <c r="D1176" s="237" t="s">
        <v>285</v>
      </c>
      <c r="E1176" s="238" t="s">
        <v>1</v>
      </c>
      <c r="F1176" s="239" t="s">
        <v>1005</v>
      </c>
      <c r="G1176" s="236"/>
      <c r="H1176" s="240">
        <v>-1.5760000000000001</v>
      </c>
      <c r="I1176" s="236"/>
      <c r="J1176" s="236"/>
      <c r="K1176" s="236"/>
      <c r="L1176" s="241"/>
      <c r="M1176" s="242"/>
      <c r="N1176" s="243"/>
      <c r="O1176" s="243"/>
      <c r="P1176" s="243"/>
      <c r="Q1176" s="243"/>
      <c r="R1176" s="243"/>
      <c r="S1176" s="243"/>
      <c r="T1176" s="244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5" t="s">
        <v>285</v>
      </c>
      <c r="AU1176" s="245" t="s">
        <v>83</v>
      </c>
      <c r="AV1176" s="13" t="s">
        <v>83</v>
      </c>
      <c r="AW1176" s="13" t="s">
        <v>30</v>
      </c>
      <c r="AX1176" s="13" t="s">
        <v>74</v>
      </c>
      <c r="AY1176" s="245" t="s">
        <v>278</v>
      </c>
    </row>
    <row r="1177" s="13" customFormat="1">
      <c r="A1177" s="13"/>
      <c r="B1177" s="235"/>
      <c r="C1177" s="236"/>
      <c r="D1177" s="237" t="s">
        <v>285</v>
      </c>
      <c r="E1177" s="238" t="s">
        <v>1</v>
      </c>
      <c r="F1177" s="239" t="s">
        <v>1014</v>
      </c>
      <c r="G1177" s="236"/>
      <c r="H1177" s="240">
        <v>-1.02</v>
      </c>
      <c r="I1177" s="236"/>
      <c r="J1177" s="236"/>
      <c r="K1177" s="236"/>
      <c r="L1177" s="241"/>
      <c r="M1177" s="242"/>
      <c r="N1177" s="243"/>
      <c r="O1177" s="243"/>
      <c r="P1177" s="243"/>
      <c r="Q1177" s="243"/>
      <c r="R1177" s="243"/>
      <c r="S1177" s="243"/>
      <c r="T1177" s="244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5" t="s">
        <v>285</v>
      </c>
      <c r="AU1177" s="245" t="s">
        <v>83</v>
      </c>
      <c r="AV1177" s="13" t="s">
        <v>83</v>
      </c>
      <c r="AW1177" s="13" t="s">
        <v>30</v>
      </c>
      <c r="AX1177" s="13" t="s">
        <v>74</v>
      </c>
      <c r="AY1177" s="245" t="s">
        <v>278</v>
      </c>
    </row>
    <row r="1178" s="13" customFormat="1">
      <c r="A1178" s="13"/>
      <c r="B1178" s="235"/>
      <c r="C1178" s="236"/>
      <c r="D1178" s="237" t="s">
        <v>285</v>
      </c>
      <c r="E1178" s="238" t="s">
        <v>1</v>
      </c>
      <c r="F1178" s="239" t="s">
        <v>1014</v>
      </c>
      <c r="G1178" s="236"/>
      <c r="H1178" s="240">
        <v>-1.02</v>
      </c>
      <c r="I1178" s="236"/>
      <c r="J1178" s="236"/>
      <c r="K1178" s="236"/>
      <c r="L1178" s="241"/>
      <c r="M1178" s="242"/>
      <c r="N1178" s="243"/>
      <c r="O1178" s="243"/>
      <c r="P1178" s="243"/>
      <c r="Q1178" s="243"/>
      <c r="R1178" s="243"/>
      <c r="S1178" s="243"/>
      <c r="T1178" s="244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5" t="s">
        <v>285</v>
      </c>
      <c r="AU1178" s="245" t="s">
        <v>83</v>
      </c>
      <c r="AV1178" s="13" t="s">
        <v>83</v>
      </c>
      <c r="AW1178" s="13" t="s">
        <v>30</v>
      </c>
      <c r="AX1178" s="13" t="s">
        <v>74</v>
      </c>
      <c r="AY1178" s="245" t="s">
        <v>278</v>
      </c>
    </row>
    <row r="1179" s="13" customFormat="1">
      <c r="A1179" s="13"/>
      <c r="B1179" s="235"/>
      <c r="C1179" s="236"/>
      <c r="D1179" s="237" t="s">
        <v>285</v>
      </c>
      <c r="E1179" s="238" t="s">
        <v>1</v>
      </c>
      <c r="F1179" s="239" t="s">
        <v>1011</v>
      </c>
      <c r="G1179" s="236"/>
      <c r="H1179" s="240">
        <v>-1.1819999999999999</v>
      </c>
      <c r="I1179" s="236"/>
      <c r="J1179" s="236"/>
      <c r="K1179" s="236"/>
      <c r="L1179" s="241"/>
      <c r="M1179" s="242"/>
      <c r="N1179" s="243"/>
      <c r="O1179" s="243"/>
      <c r="P1179" s="243"/>
      <c r="Q1179" s="243"/>
      <c r="R1179" s="243"/>
      <c r="S1179" s="243"/>
      <c r="T1179" s="244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5" t="s">
        <v>285</v>
      </c>
      <c r="AU1179" s="245" t="s">
        <v>83</v>
      </c>
      <c r="AV1179" s="13" t="s">
        <v>83</v>
      </c>
      <c r="AW1179" s="13" t="s">
        <v>30</v>
      </c>
      <c r="AX1179" s="13" t="s">
        <v>74</v>
      </c>
      <c r="AY1179" s="245" t="s">
        <v>278</v>
      </c>
    </row>
    <row r="1180" s="13" customFormat="1">
      <c r="A1180" s="13"/>
      <c r="B1180" s="235"/>
      <c r="C1180" s="236"/>
      <c r="D1180" s="237" t="s">
        <v>285</v>
      </c>
      <c r="E1180" s="238" t="s">
        <v>1</v>
      </c>
      <c r="F1180" s="239" t="s">
        <v>1013</v>
      </c>
      <c r="G1180" s="236"/>
      <c r="H1180" s="240">
        <v>-1.379</v>
      </c>
      <c r="I1180" s="236"/>
      <c r="J1180" s="236"/>
      <c r="K1180" s="236"/>
      <c r="L1180" s="241"/>
      <c r="M1180" s="242"/>
      <c r="N1180" s="243"/>
      <c r="O1180" s="243"/>
      <c r="P1180" s="243"/>
      <c r="Q1180" s="243"/>
      <c r="R1180" s="243"/>
      <c r="S1180" s="243"/>
      <c r="T1180" s="244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5" t="s">
        <v>285</v>
      </c>
      <c r="AU1180" s="245" t="s">
        <v>83</v>
      </c>
      <c r="AV1180" s="13" t="s">
        <v>83</v>
      </c>
      <c r="AW1180" s="13" t="s">
        <v>30</v>
      </c>
      <c r="AX1180" s="13" t="s">
        <v>74</v>
      </c>
      <c r="AY1180" s="245" t="s">
        <v>278</v>
      </c>
    </row>
    <row r="1181" s="13" customFormat="1">
      <c r="A1181" s="13"/>
      <c r="B1181" s="235"/>
      <c r="C1181" s="236"/>
      <c r="D1181" s="237" t="s">
        <v>285</v>
      </c>
      <c r="E1181" s="238" t="s">
        <v>1</v>
      </c>
      <c r="F1181" s="239" t="s">
        <v>1013</v>
      </c>
      <c r="G1181" s="236"/>
      <c r="H1181" s="240">
        <v>-1.379</v>
      </c>
      <c r="I1181" s="236"/>
      <c r="J1181" s="236"/>
      <c r="K1181" s="236"/>
      <c r="L1181" s="241"/>
      <c r="M1181" s="242"/>
      <c r="N1181" s="243"/>
      <c r="O1181" s="243"/>
      <c r="P1181" s="243"/>
      <c r="Q1181" s="243"/>
      <c r="R1181" s="243"/>
      <c r="S1181" s="243"/>
      <c r="T1181" s="244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5" t="s">
        <v>285</v>
      </c>
      <c r="AU1181" s="245" t="s">
        <v>83</v>
      </c>
      <c r="AV1181" s="13" t="s">
        <v>83</v>
      </c>
      <c r="AW1181" s="13" t="s">
        <v>30</v>
      </c>
      <c r="AX1181" s="13" t="s">
        <v>74</v>
      </c>
      <c r="AY1181" s="245" t="s">
        <v>278</v>
      </c>
    </row>
    <row r="1182" s="13" customFormat="1">
      <c r="A1182" s="13"/>
      <c r="B1182" s="235"/>
      <c r="C1182" s="236"/>
      <c r="D1182" s="237" t="s">
        <v>285</v>
      </c>
      <c r="E1182" s="238" t="s">
        <v>1</v>
      </c>
      <c r="F1182" s="239" t="s">
        <v>1013</v>
      </c>
      <c r="G1182" s="236"/>
      <c r="H1182" s="240">
        <v>-1.379</v>
      </c>
      <c r="I1182" s="236"/>
      <c r="J1182" s="236"/>
      <c r="K1182" s="236"/>
      <c r="L1182" s="241"/>
      <c r="M1182" s="242"/>
      <c r="N1182" s="243"/>
      <c r="O1182" s="243"/>
      <c r="P1182" s="243"/>
      <c r="Q1182" s="243"/>
      <c r="R1182" s="243"/>
      <c r="S1182" s="243"/>
      <c r="T1182" s="244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5" t="s">
        <v>285</v>
      </c>
      <c r="AU1182" s="245" t="s">
        <v>83</v>
      </c>
      <c r="AV1182" s="13" t="s">
        <v>83</v>
      </c>
      <c r="AW1182" s="13" t="s">
        <v>30</v>
      </c>
      <c r="AX1182" s="13" t="s">
        <v>74</v>
      </c>
      <c r="AY1182" s="245" t="s">
        <v>278</v>
      </c>
    </row>
    <row r="1183" s="13" customFormat="1">
      <c r="A1183" s="13"/>
      <c r="B1183" s="235"/>
      <c r="C1183" s="236"/>
      <c r="D1183" s="237" t="s">
        <v>285</v>
      </c>
      <c r="E1183" s="238" t="s">
        <v>1</v>
      </c>
      <c r="F1183" s="239" t="s">
        <v>1014</v>
      </c>
      <c r="G1183" s="236"/>
      <c r="H1183" s="240">
        <v>-1.02</v>
      </c>
      <c r="I1183" s="236"/>
      <c r="J1183" s="236"/>
      <c r="K1183" s="236"/>
      <c r="L1183" s="241"/>
      <c r="M1183" s="242"/>
      <c r="N1183" s="243"/>
      <c r="O1183" s="243"/>
      <c r="P1183" s="243"/>
      <c r="Q1183" s="243"/>
      <c r="R1183" s="243"/>
      <c r="S1183" s="243"/>
      <c r="T1183" s="244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5" t="s">
        <v>285</v>
      </c>
      <c r="AU1183" s="245" t="s">
        <v>83</v>
      </c>
      <c r="AV1183" s="13" t="s">
        <v>83</v>
      </c>
      <c r="AW1183" s="13" t="s">
        <v>30</v>
      </c>
      <c r="AX1183" s="13" t="s">
        <v>74</v>
      </c>
      <c r="AY1183" s="245" t="s">
        <v>278</v>
      </c>
    </row>
    <row r="1184" s="13" customFormat="1">
      <c r="A1184" s="13"/>
      <c r="B1184" s="235"/>
      <c r="C1184" s="236"/>
      <c r="D1184" s="237" t="s">
        <v>285</v>
      </c>
      <c r="E1184" s="238" t="s">
        <v>1</v>
      </c>
      <c r="F1184" s="239" t="s">
        <v>1014</v>
      </c>
      <c r="G1184" s="236"/>
      <c r="H1184" s="240">
        <v>-1.02</v>
      </c>
      <c r="I1184" s="236"/>
      <c r="J1184" s="236"/>
      <c r="K1184" s="236"/>
      <c r="L1184" s="241"/>
      <c r="M1184" s="242"/>
      <c r="N1184" s="243"/>
      <c r="O1184" s="243"/>
      <c r="P1184" s="243"/>
      <c r="Q1184" s="243"/>
      <c r="R1184" s="243"/>
      <c r="S1184" s="243"/>
      <c r="T1184" s="244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5" t="s">
        <v>285</v>
      </c>
      <c r="AU1184" s="245" t="s">
        <v>83</v>
      </c>
      <c r="AV1184" s="13" t="s">
        <v>83</v>
      </c>
      <c r="AW1184" s="13" t="s">
        <v>30</v>
      </c>
      <c r="AX1184" s="13" t="s">
        <v>74</v>
      </c>
      <c r="AY1184" s="245" t="s">
        <v>278</v>
      </c>
    </row>
    <row r="1185" s="13" customFormat="1">
      <c r="A1185" s="13"/>
      <c r="B1185" s="235"/>
      <c r="C1185" s="236"/>
      <c r="D1185" s="237" t="s">
        <v>285</v>
      </c>
      <c r="E1185" s="238" t="s">
        <v>1</v>
      </c>
      <c r="F1185" s="239" t="s">
        <v>1013</v>
      </c>
      <c r="G1185" s="236"/>
      <c r="H1185" s="240">
        <v>-1.379</v>
      </c>
      <c r="I1185" s="236"/>
      <c r="J1185" s="236"/>
      <c r="K1185" s="236"/>
      <c r="L1185" s="241"/>
      <c r="M1185" s="242"/>
      <c r="N1185" s="243"/>
      <c r="O1185" s="243"/>
      <c r="P1185" s="243"/>
      <c r="Q1185" s="243"/>
      <c r="R1185" s="243"/>
      <c r="S1185" s="243"/>
      <c r="T1185" s="244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5" t="s">
        <v>285</v>
      </c>
      <c r="AU1185" s="245" t="s">
        <v>83</v>
      </c>
      <c r="AV1185" s="13" t="s">
        <v>83</v>
      </c>
      <c r="AW1185" s="13" t="s">
        <v>30</v>
      </c>
      <c r="AX1185" s="13" t="s">
        <v>74</v>
      </c>
      <c r="AY1185" s="245" t="s">
        <v>278</v>
      </c>
    </row>
    <row r="1186" s="13" customFormat="1">
      <c r="A1186" s="13"/>
      <c r="B1186" s="235"/>
      <c r="C1186" s="236"/>
      <c r="D1186" s="237" t="s">
        <v>285</v>
      </c>
      <c r="E1186" s="238" t="s">
        <v>1</v>
      </c>
      <c r="F1186" s="239" t="s">
        <v>1013</v>
      </c>
      <c r="G1186" s="236"/>
      <c r="H1186" s="240">
        <v>-1.379</v>
      </c>
      <c r="I1186" s="236"/>
      <c r="J1186" s="236"/>
      <c r="K1186" s="236"/>
      <c r="L1186" s="241"/>
      <c r="M1186" s="242"/>
      <c r="N1186" s="243"/>
      <c r="O1186" s="243"/>
      <c r="P1186" s="243"/>
      <c r="Q1186" s="243"/>
      <c r="R1186" s="243"/>
      <c r="S1186" s="243"/>
      <c r="T1186" s="244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5" t="s">
        <v>285</v>
      </c>
      <c r="AU1186" s="245" t="s">
        <v>83</v>
      </c>
      <c r="AV1186" s="13" t="s">
        <v>83</v>
      </c>
      <c r="AW1186" s="13" t="s">
        <v>30</v>
      </c>
      <c r="AX1186" s="13" t="s">
        <v>74</v>
      </c>
      <c r="AY1186" s="245" t="s">
        <v>278</v>
      </c>
    </row>
    <row r="1187" s="13" customFormat="1">
      <c r="A1187" s="13"/>
      <c r="B1187" s="235"/>
      <c r="C1187" s="236"/>
      <c r="D1187" s="237" t="s">
        <v>285</v>
      </c>
      <c r="E1187" s="238" t="s">
        <v>1</v>
      </c>
      <c r="F1187" s="239" t="s">
        <v>1013</v>
      </c>
      <c r="G1187" s="236"/>
      <c r="H1187" s="240">
        <v>-1.379</v>
      </c>
      <c r="I1187" s="236"/>
      <c r="J1187" s="236"/>
      <c r="K1187" s="236"/>
      <c r="L1187" s="241"/>
      <c r="M1187" s="242"/>
      <c r="N1187" s="243"/>
      <c r="O1187" s="243"/>
      <c r="P1187" s="243"/>
      <c r="Q1187" s="243"/>
      <c r="R1187" s="243"/>
      <c r="S1187" s="243"/>
      <c r="T1187" s="244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5" t="s">
        <v>285</v>
      </c>
      <c r="AU1187" s="245" t="s">
        <v>83</v>
      </c>
      <c r="AV1187" s="13" t="s">
        <v>83</v>
      </c>
      <c r="AW1187" s="13" t="s">
        <v>30</v>
      </c>
      <c r="AX1187" s="13" t="s">
        <v>74</v>
      </c>
      <c r="AY1187" s="245" t="s">
        <v>278</v>
      </c>
    </row>
    <row r="1188" s="13" customFormat="1">
      <c r="A1188" s="13"/>
      <c r="B1188" s="235"/>
      <c r="C1188" s="236"/>
      <c r="D1188" s="237" t="s">
        <v>285</v>
      </c>
      <c r="E1188" s="238" t="s">
        <v>1</v>
      </c>
      <c r="F1188" s="239" t="s">
        <v>1013</v>
      </c>
      <c r="G1188" s="236"/>
      <c r="H1188" s="240">
        <v>-1.379</v>
      </c>
      <c r="I1188" s="236"/>
      <c r="J1188" s="236"/>
      <c r="K1188" s="236"/>
      <c r="L1188" s="241"/>
      <c r="M1188" s="242"/>
      <c r="N1188" s="243"/>
      <c r="O1188" s="243"/>
      <c r="P1188" s="243"/>
      <c r="Q1188" s="243"/>
      <c r="R1188" s="243"/>
      <c r="S1188" s="243"/>
      <c r="T1188" s="244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5" t="s">
        <v>285</v>
      </c>
      <c r="AU1188" s="245" t="s">
        <v>83</v>
      </c>
      <c r="AV1188" s="13" t="s">
        <v>83</v>
      </c>
      <c r="AW1188" s="13" t="s">
        <v>30</v>
      </c>
      <c r="AX1188" s="13" t="s">
        <v>74</v>
      </c>
      <c r="AY1188" s="245" t="s">
        <v>278</v>
      </c>
    </row>
    <row r="1189" s="13" customFormat="1">
      <c r="A1189" s="13"/>
      <c r="B1189" s="235"/>
      <c r="C1189" s="236"/>
      <c r="D1189" s="237" t="s">
        <v>285</v>
      </c>
      <c r="E1189" s="238" t="s">
        <v>1</v>
      </c>
      <c r="F1189" s="239" t="s">
        <v>1015</v>
      </c>
      <c r="G1189" s="236"/>
      <c r="H1189" s="240">
        <v>-2.04</v>
      </c>
      <c r="I1189" s="236"/>
      <c r="J1189" s="236"/>
      <c r="K1189" s="236"/>
      <c r="L1189" s="241"/>
      <c r="M1189" s="242"/>
      <c r="N1189" s="243"/>
      <c r="O1189" s="243"/>
      <c r="P1189" s="243"/>
      <c r="Q1189" s="243"/>
      <c r="R1189" s="243"/>
      <c r="S1189" s="243"/>
      <c r="T1189" s="244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5" t="s">
        <v>285</v>
      </c>
      <c r="AU1189" s="245" t="s">
        <v>83</v>
      </c>
      <c r="AV1189" s="13" t="s">
        <v>83</v>
      </c>
      <c r="AW1189" s="13" t="s">
        <v>30</v>
      </c>
      <c r="AX1189" s="13" t="s">
        <v>74</v>
      </c>
      <c r="AY1189" s="245" t="s">
        <v>278</v>
      </c>
    </row>
    <row r="1190" s="13" customFormat="1">
      <c r="A1190" s="13"/>
      <c r="B1190" s="235"/>
      <c r="C1190" s="236"/>
      <c r="D1190" s="237" t="s">
        <v>285</v>
      </c>
      <c r="E1190" s="238" t="s">
        <v>1</v>
      </c>
      <c r="F1190" s="239" t="s">
        <v>1013</v>
      </c>
      <c r="G1190" s="236"/>
      <c r="H1190" s="240">
        <v>-1.379</v>
      </c>
      <c r="I1190" s="236"/>
      <c r="J1190" s="236"/>
      <c r="K1190" s="236"/>
      <c r="L1190" s="241"/>
      <c r="M1190" s="242"/>
      <c r="N1190" s="243"/>
      <c r="O1190" s="243"/>
      <c r="P1190" s="243"/>
      <c r="Q1190" s="243"/>
      <c r="R1190" s="243"/>
      <c r="S1190" s="243"/>
      <c r="T1190" s="244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5" t="s">
        <v>285</v>
      </c>
      <c r="AU1190" s="245" t="s">
        <v>83</v>
      </c>
      <c r="AV1190" s="13" t="s">
        <v>83</v>
      </c>
      <c r="AW1190" s="13" t="s">
        <v>30</v>
      </c>
      <c r="AX1190" s="13" t="s">
        <v>74</v>
      </c>
      <c r="AY1190" s="245" t="s">
        <v>278</v>
      </c>
    </row>
    <row r="1191" s="13" customFormat="1">
      <c r="A1191" s="13"/>
      <c r="B1191" s="235"/>
      <c r="C1191" s="236"/>
      <c r="D1191" s="237" t="s">
        <v>285</v>
      </c>
      <c r="E1191" s="238" t="s">
        <v>1</v>
      </c>
      <c r="F1191" s="239" t="s">
        <v>1013</v>
      </c>
      <c r="G1191" s="236"/>
      <c r="H1191" s="240">
        <v>-1.379</v>
      </c>
      <c r="I1191" s="236"/>
      <c r="J1191" s="236"/>
      <c r="K1191" s="236"/>
      <c r="L1191" s="241"/>
      <c r="M1191" s="242"/>
      <c r="N1191" s="243"/>
      <c r="O1191" s="243"/>
      <c r="P1191" s="243"/>
      <c r="Q1191" s="243"/>
      <c r="R1191" s="243"/>
      <c r="S1191" s="243"/>
      <c r="T1191" s="244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5" t="s">
        <v>285</v>
      </c>
      <c r="AU1191" s="245" t="s">
        <v>83</v>
      </c>
      <c r="AV1191" s="13" t="s">
        <v>83</v>
      </c>
      <c r="AW1191" s="13" t="s">
        <v>30</v>
      </c>
      <c r="AX1191" s="13" t="s">
        <v>74</v>
      </c>
      <c r="AY1191" s="245" t="s">
        <v>278</v>
      </c>
    </row>
    <row r="1192" s="13" customFormat="1">
      <c r="A1192" s="13"/>
      <c r="B1192" s="235"/>
      <c r="C1192" s="236"/>
      <c r="D1192" s="237" t="s">
        <v>285</v>
      </c>
      <c r="E1192" s="238" t="s">
        <v>1</v>
      </c>
      <c r="F1192" s="239" t="s">
        <v>1019</v>
      </c>
      <c r="G1192" s="236"/>
      <c r="H1192" s="240">
        <v>-1.8</v>
      </c>
      <c r="I1192" s="236"/>
      <c r="J1192" s="236"/>
      <c r="K1192" s="236"/>
      <c r="L1192" s="241"/>
      <c r="M1192" s="242"/>
      <c r="N1192" s="243"/>
      <c r="O1192" s="243"/>
      <c r="P1192" s="243"/>
      <c r="Q1192" s="243"/>
      <c r="R1192" s="243"/>
      <c r="S1192" s="243"/>
      <c r="T1192" s="244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5" t="s">
        <v>285</v>
      </c>
      <c r="AU1192" s="245" t="s">
        <v>83</v>
      </c>
      <c r="AV1192" s="13" t="s">
        <v>83</v>
      </c>
      <c r="AW1192" s="13" t="s">
        <v>30</v>
      </c>
      <c r="AX1192" s="13" t="s">
        <v>74</v>
      </c>
      <c r="AY1192" s="245" t="s">
        <v>278</v>
      </c>
    </row>
    <row r="1193" s="15" customFormat="1">
      <c r="A1193" s="15"/>
      <c r="B1193" s="256"/>
      <c r="C1193" s="257"/>
      <c r="D1193" s="237" t="s">
        <v>285</v>
      </c>
      <c r="E1193" s="258" t="s">
        <v>1</v>
      </c>
      <c r="F1193" s="259" t="s">
        <v>597</v>
      </c>
      <c r="G1193" s="257"/>
      <c r="H1193" s="260">
        <v>-129.12600000000001</v>
      </c>
      <c r="I1193" s="257"/>
      <c r="J1193" s="257"/>
      <c r="K1193" s="257"/>
      <c r="L1193" s="261"/>
      <c r="M1193" s="262"/>
      <c r="N1193" s="263"/>
      <c r="O1193" s="263"/>
      <c r="P1193" s="263"/>
      <c r="Q1193" s="263"/>
      <c r="R1193" s="263"/>
      <c r="S1193" s="263"/>
      <c r="T1193" s="264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T1193" s="265" t="s">
        <v>285</v>
      </c>
      <c r="AU1193" s="265" t="s">
        <v>83</v>
      </c>
      <c r="AV1193" s="15" t="s">
        <v>91</v>
      </c>
      <c r="AW1193" s="15" t="s">
        <v>30</v>
      </c>
      <c r="AX1193" s="15" t="s">
        <v>74</v>
      </c>
      <c r="AY1193" s="265" t="s">
        <v>278</v>
      </c>
    </row>
    <row r="1194" s="14" customFormat="1">
      <c r="A1194" s="14"/>
      <c r="B1194" s="246"/>
      <c r="C1194" s="247"/>
      <c r="D1194" s="237" t="s">
        <v>285</v>
      </c>
      <c r="E1194" s="248" t="s">
        <v>1</v>
      </c>
      <c r="F1194" s="249" t="s">
        <v>287</v>
      </c>
      <c r="G1194" s="247"/>
      <c r="H1194" s="250">
        <v>905.24199999999996</v>
      </c>
      <c r="I1194" s="247"/>
      <c r="J1194" s="247"/>
      <c r="K1194" s="247"/>
      <c r="L1194" s="251"/>
      <c r="M1194" s="266"/>
      <c r="N1194" s="267"/>
      <c r="O1194" s="267"/>
      <c r="P1194" s="267"/>
      <c r="Q1194" s="267"/>
      <c r="R1194" s="267"/>
      <c r="S1194" s="267"/>
      <c r="T1194" s="268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5" t="s">
        <v>285</v>
      </c>
      <c r="AU1194" s="255" t="s">
        <v>83</v>
      </c>
      <c r="AV1194" s="14" t="s">
        <v>116</v>
      </c>
      <c r="AW1194" s="14" t="s">
        <v>30</v>
      </c>
      <c r="AX1194" s="14" t="s">
        <v>81</v>
      </c>
      <c r="AY1194" s="255" t="s">
        <v>278</v>
      </c>
    </row>
    <row r="1195" s="2" customFormat="1" ht="6.96" customHeight="1">
      <c r="A1195" s="33"/>
      <c r="B1195" s="60"/>
      <c r="C1195" s="61"/>
      <c r="D1195" s="61"/>
      <c r="E1195" s="61"/>
      <c r="F1195" s="61"/>
      <c r="G1195" s="61"/>
      <c r="H1195" s="61"/>
      <c r="I1195" s="61"/>
      <c r="J1195" s="61"/>
      <c r="K1195" s="61"/>
      <c r="L1195" s="39"/>
      <c r="M1195" s="33"/>
      <c r="O1195" s="33"/>
      <c r="P1195" s="33"/>
      <c r="Q1195" s="33"/>
      <c r="R1195" s="33"/>
      <c r="S1195" s="33"/>
      <c r="T1195" s="33"/>
      <c r="U1195" s="33"/>
      <c r="V1195" s="33"/>
      <c r="W1195" s="33"/>
      <c r="X1195" s="33"/>
      <c r="Y1195" s="33"/>
      <c r="Z1195" s="33"/>
      <c r="AA1195" s="33"/>
      <c r="AB1195" s="33"/>
      <c r="AC1195" s="33"/>
      <c r="AD1195" s="33"/>
      <c r="AE1195" s="33"/>
    </row>
  </sheetData>
  <sheetProtection sheet="1" autoFilter="0" formatColumns="0" formatRows="0" objects="1" scenarios="1" spinCount="100000" saltValue="Ar/pP573mlOntqkO+gTpJs95VkhkLjWfpVtGVPCtGsVm5Sq2OTUs0fjWQZVcayWItqGfebM+R8rzMAeD1yGPEg==" hashValue="87WsstlO/b1c9oeIRjjlfktNC6ylqQDChf3FQu8wXCg2ZFqqwnc9KxhQj42X8uSjxf41xyCsLp8rl3K7YPSGkA==" algorithmName="SHA-512" password="CC35"/>
  <autoFilter ref="C143:K119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30:H130"/>
    <mergeCell ref="E134:H134"/>
    <mergeCell ref="E132:H132"/>
    <mergeCell ref="E136:H13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83</v>
      </c>
    </row>
    <row r="4" s="1" customFormat="1" ht="24.96" customHeight="1">
      <c r="B4" s="21"/>
      <c r="D4" s="143" t="s">
        <v>230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Cheb - Onkologie a zubní klinika rev.11.02.2025</v>
      </c>
      <c r="F7" s="145"/>
      <c r="G7" s="145"/>
      <c r="H7" s="145"/>
      <c r="L7" s="21"/>
    </row>
    <row r="8">
      <c r="B8" s="21"/>
      <c r="D8" s="145" t="s">
        <v>231</v>
      </c>
      <c r="L8" s="21"/>
    </row>
    <row r="9" s="1" customFormat="1" ht="16.5" customHeight="1">
      <c r="B9" s="21"/>
      <c r="E9" s="146" t="s">
        <v>232</v>
      </c>
      <c r="F9" s="1"/>
      <c r="G9" s="1"/>
      <c r="H9" s="1"/>
      <c r="L9" s="21"/>
    </row>
    <row r="10" s="1" customFormat="1" ht="12" customHeight="1">
      <c r="B10" s="21"/>
      <c r="D10" s="145" t="s">
        <v>233</v>
      </c>
      <c r="L10" s="21"/>
    </row>
    <row r="11" s="2" customFormat="1" ht="16.5" customHeight="1">
      <c r="A11" s="33"/>
      <c r="B11" s="39"/>
      <c r="C11" s="33"/>
      <c r="D11" s="33"/>
      <c r="E11" s="147" t="s">
        <v>234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9"/>
      <c r="C12" s="33"/>
      <c r="D12" s="145" t="s">
        <v>235</v>
      </c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6.5" customHeight="1">
      <c r="A13" s="33"/>
      <c r="B13" s="39"/>
      <c r="C13" s="33"/>
      <c r="D13" s="33"/>
      <c r="E13" s="148" t="s">
        <v>1020</v>
      </c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>
      <c r="A14" s="33"/>
      <c r="B14" s="39"/>
      <c r="C14" s="33"/>
      <c r="D14" s="33"/>
      <c r="E14" s="33"/>
      <c r="F14" s="33"/>
      <c r="G14" s="33"/>
      <c r="H14" s="33"/>
      <c r="I14" s="33"/>
      <c r="J14" s="33"/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9"/>
      <c r="C15" s="33"/>
      <c r="D15" s="145" t="s">
        <v>16</v>
      </c>
      <c r="E15" s="33"/>
      <c r="F15" s="135" t="s">
        <v>1</v>
      </c>
      <c r="G15" s="33"/>
      <c r="H15" s="33"/>
      <c r="I15" s="145" t="s">
        <v>17</v>
      </c>
      <c r="J15" s="135" t="s">
        <v>1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18</v>
      </c>
      <c r="E16" s="33"/>
      <c r="F16" s="135" t="s">
        <v>19</v>
      </c>
      <c r="G16" s="33"/>
      <c r="H16" s="33"/>
      <c r="I16" s="145" t="s">
        <v>20</v>
      </c>
      <c r="J16" s="149" t="str">
        <f>'Rekapitulace stavby'!AN8</f>
        <v>10. 12. 2024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0.8" customHeight="1">
      <c r="A17" s="33"/>
      <c r="B17" s="39"/>
      <c r="C17" s="33"/>
      <c r="D17" s="33"/>
      <c r="E17" s="33"/>
      <c r="F17" s="33"/>
      <c r="G17" s="33"/>
      <c r="H17" s="33"/>
      <c r="I17" s="33"/>
      <c r="J17" s="33"/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9"/>
      <c r="C18" s="33"/>
      <c r="D18" s="145" t="s">
        <v>22</v>
      </c>
      <c r="E18" s="33"/>
      <c r="F18" s="33"/>
      <c r="G18" s="33"/>
      <c r="H18" s="33"/>
      <c r="I18" s="145" t="s">
        <v>23</v>
      </c>
      <c r="J18" s="135" t="s">
        <v>1</v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9"/>
      <c r="C19" s="33"/>
      <c r="D19" s="33"/>
      <c r="E19" s="135" t="s">
        <v>237</v>
      </c>
      <c r="F19" s="33"/>
      <c r="G19" s="33"/>
      <c r="H19" s="33"/>
      <c r="I19" s="145" t="s">
        <v>25</v>
      </c>
      <c r="J19" s="135" t="s">
        <v>1</v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9"/>
      <c r="C20" s="33"/>
      <c r="D20" s="33"/>
      <c r="E20" s="33"/>
      <c r="F20" s="33"/>
      <c r="G20" s="33"/>
      <c r="H20" s="33"/>
      <c r="I20" s="33"/>
      <c r="J20" s="33"/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9"/>
      <c r="C21" s="33"/>
      <c r="D21" s="145" t="s">
        <v>26</v>
      </c>
      <c r="E21" s="33"/>
      <c r="F21" s="33"/>
      <c r="G21" s="33"/>
      <c r="H21" s="33"/>
      <c r="I21" s="145" t="s">
        <v>23</v>
      </c>
      <c r="J21" s="135" t="str">
        <f>'Rekapitulace stavby'!AN13</f>
        <v/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9"/>
      <c r="C22" s="33"/>
      <c r="D22" s="33"/>
      <c r="E22" s="135" t="str">
        <f>'Rekapitulace stavby'!E14</f>
        <v xml:space="preserve"> </v>
      </c>
      <c r="F22" s="135"/>
      <c r="G22" s="135"/>
      <c r="H22" s="135"/>
      <c r="I22" s="145" t="s">
        <v>25</v>
      </c>
      <c r="J22" s="135" t="str">
        <f>'Rekapitulace stavby'!AN14</f>
        <v/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9"/>
      <c r="C23" s="33"/>
      <c r="D23" s="33"/>
      <c r="E23" s="33"/>
      <c r="F23" s="33"/>
      <c r="G23" s="33"/>
      <c r="H23" s="33"/>
      <c r="I23" s="33"/>
      <c r="J23" s="33"/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9"/>
      <c r="C24" s="33"/>
      <c r="D24" s="145" t="s">
        <v>27</v>
      </c>
      <c r="E24" s="33"/>
      <c r="F24" s="33"/>
      <c r="G24" s="33"/>
      <c r="H24" s="33"/>
      <c r="I24" s="145" t="s">
        <v>23</v>
      </c>
      <c r="J24" s="135" t="s">
        <v>28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8" customHeight="1">
      <c r="A25" s="33"/>
      <c r="B25" s="39"/>
      <c r="C25" s="33"/>
      <c r="D25" s="33"/>
      <c r="E25" s="135" t="s">
        <v>29</v>
      </c>
      <c r="F25" s="33"/>
      <c r="G25" s="33"/>
      <c r="H25" s="33"/>
      <c r="I25" s="145" t="s">
        <v>25</v>
      </c>
      <c r="J25" s="135" t="s">
        <v>1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6.96" customHeight="1">
      <c r="A26" s="33"/>
      <c r="B26" s="39"/>
      <c r="C26" s="33"/>
      <c r="D26" s="33"/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12" customHeight="1">
      <c r="A27" s="33"/>
      <c r="B27" s="39"/>
      <c r="C27" s="33"/>
      <c r="D27" s="145" t="s">
        <v>31</v>
      </c>
      <c r="E27" s="33"/>
      <c r="F27" s="33"/>
      <c r="G27" s="33"/>
      <c r="H27" s="33"/>
      <c r="I27" s="145" t="s">
        <v>23</v>
      </c>
      <c r="J27" s="135" t="str">
        <f>IF('Rekapitulace stavby'!AN19="","",'Rekapitulace stavby'!AN19)</f>
        <v/>
      </c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8" customHeight="1">
      <c r="A28" s="33"/>
      <c r="B28" s="39"/>
      <c r="C28" s="33"/>
      <c r="D28" s="33"/>
      <c r="E28" s="135" t="str">
        <f>IF('Rekapitulace stavby'!E20="","",'Rekapitulace stavby'!E20)</f>
        <v xml:space="preserve"> </v>
      </c>
      <c r="F28" s="33"/>
      <c r="G28" s="33"/>
      <c r="H28" s="33"/>
      <c r="I28" s="145" t="s">
        <v>25</v>
      </c>
      <c r="J28" s="135" t="str">
        <f>IF('Rekapitulace stavby'!AN20="","",'Rekapitulace stavby'!AN20)</f>
        <v/>
      </c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9"/>
      <c r="C29" s="33"/>
      <c r="D29" s="33"/>
      <c r="E29" s="33"/>
      <c r="F29" s="33"/>
      <c r="G29" s="33"/>
      <c r="H29" s="33"/>
      <c r="I29" s="33"/>
      <c r="J29" s="33"/>
      <c r="K29" s="3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2" customHeight="1">
      <c r="A30" s="33"/>
      <c r="B30" s="39"/>
      <c r="C30" s="33"/>
      <c r="D30" s="145" t="s">
        <v>32</v>
      </c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8" customFormat="1" ht="16.5" customHeight="1">
      <c r="A31" s="150"/>
      <c r="B31" s="151"/>
      <c r="C31" s="150"/>
      <c r="D31" s="150"/>
      <c r="E31" s="152" t="s">
        <v>1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3"/>
      <c r="B32" s="39"/>
      <c r="C32" s="33"/>
      <c r="D32" s="33"/>
      <c r="E32" s="33"/>
      <c r="F32" s="33"/>
      <c r="G32" s="33"/>
      <c r="H32" s="33"/>
      <c r="I32" s="33"/>
      <c r="J32" s="33"/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4"/>
      <c r="E33" s="154"/>
      <c r="F33" s="154"/>
      <c r="G33" s="154"/>
      <c r="H33" s="154"/>
      <c r="I33" s="154"/>
      <c r="J33" s="154"/>
      <c r="K33" s="154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25.44" customHeight="1">
      <c r="A34" s="33"/>
      <c r="B34" s="39"/>
      <c r="C34" s="33"/>
      <c r="D34" s="155" t="s">
        <v>34</v>
      </c>
      <c r="E34" s="33"/>
      <c r="F34" s="33"/>
      <c r="G34" s="33"/>
      <c r="H34" s="33"/>
      <c r="I34" s="33"/>
      <c r="J34" s="156">
        <f>ROUND(J141, 2)</f>
        <v>21668386.530000001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6.96" customHeight="1">
      <c r="A35" s="33"/>
      <c r="B35" s="39"/>
      <c r="C35" s="33"/>
      <c r="D35" s="154"/>
      <c r="E35" s="154"/>
      <c r="F35" s="154"/>
      <c r="G35" s="154"/>
      <c r="H35" s="154"/>
      <c r="I35" s="154"/>
      <c r="J35" s="154"/>
      <c r="K35" s="154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33"/>
      <c r="F36" s="157" t="s">
        <v>36</v>
      </c>
      <c r="G36" s="33"/>
      <c r="H36" s="33"/>
      <c r="I36" s="157" t="s">
        <v>35</v>
      </c>
      <c r="J36" s="157" t="s">
        <v>37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14.4" customHeight="1">
      <c r="A37" s="33"/>
      <c r="B37" s="39"/>
      <c r="C37" s="33"/>
      <c r="D37" s="147" t="s">
        <v>38</v>
      </c>
      <c r="E37" s="145" t="s">
        <v>39</v>
      </c>
      <c r="F37" s="158">
        <f>ROUND((SUM(BE141:BE1152)),  2)</f>
        <v>21668386.530000001</v>
      </c>
      <c r="G37" s="33"/>
      <c r="H37" s="33"/>
      <c r="I37" s="159">
        <v>0.20999999999999999</v>
      </c>
      <c r="J37" s="158">
        <f>ROUND(((SUM(BE141:BE1152))*I37),  2)</f>
        <v>4550361.1699999999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39"/>
      <c r="C38" s="33"/>
      <c r="D38" s="33"/>
      <c r="E38" s="145" t="s">
        <v>40</v>
      </c>
      <c r="F38" s="158">
        <f>ROUND((SUM(BF141:BF1152)),  2)</f>
        <v>0</v>
      </c>
      <c r="G38" s="33"/>
      <c r="H38" s="33"/>
      <c r="I38" s="159">
        <v>0.12</v>
      </c>
      <c r="J38" s="158">
        <f>ROUND(((SUM(BF141:BF1152))*I38),  2)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41</v>
      </c>
      <c r="F39" s="158">
        <f>ROUND((SUM(BG141:BG1152)),  2)</f>
        <v>0</v>
      </c>
      <c r="G39" s="33"/>
      <c r="H39" s="33"/>
      <c r="I39" s="159">
        <v>0.20999999999999999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9"/>
      <c r="C40" s="33"/>
      <c r="D40" s="33"/>
      <c r="E40" s="145" t="s">
        <v>42</v>
      </c>
      <c r="F40" s="158">
        <f>ROUND((SUM(BH141:BH1152)),  2)</f>
        <v>0</v>
      </c>
      <c r="G40" s="33"/>
      <c r="H40" s="33"/>
      <c r="I40" s="159">
        <v>0.12</v>
      </c>
      <c r="J40" s="158">
        <f>0</f>
        <v>0</v>
      </c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2" customFormat="1" ht="14.4" customHeight="1">
      <c r="A41" s="33"/>
      <c r="B41" s="39"/>
      <c r="C41" s="33"/>
      <c r="D41" s="33"/>
      <c r="E41" s="145" t="s">
        <v>43</v>
      </c>
      <c r="F41" s="158">
        <f>ROUND((SUM(BI141:BI1152)),  2)</f>
        <v>0</v>
      </c>
      <c r="G41" s="33"/>
      <c r="H41" s="33"/>
      <c r="I41" s="159">
        <v>0</v>
      </c>
      <c r="J41" s="158">
        <f>0</f>
        <v>0</v>
      </c>
      <c r="K41" s="33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6.96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5.44" customHeight="1">
      <c r="A43" s="33"/>
      <c r="B43" s="39"/>
      <c r="C43" s="160"/>
      <c r="D43" s="161" t="s">
        <v>44</v>
      </c>
      <c r="E43" s="162"/>
      <c r="F43" s="162"/>
      <c r="G43" s="163" t="s">
        <v>45</v>
      </c>
      <c r="H43" s="164" t="s">
        <v>46</v>
      </c>
      <c r="I43" s="162"/>
      <c r="J43" s="165">
        <f>SUM(J34:J41)</f>
        <v>26218747.700000003</v>
      </c>
      <c r="K43" s="166"/>
      <c r="L43" s="57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14.4" customHeight="1">
      <c r="A44" s="33"/>
      <c r="B44" s="39"/>
      <c r="C44" s="33"/>
      <c r="D44" s="33"/>
      <c r="E44" s="33"/>
      <c r="F44" s="33"/>
      <c r="G44" s="33"/>
      <c r="H44" s="33"/>
      <c r="I44" s="33"/>
      <c r="J44" s="33"/>
      <c r="K44" s="33"/>
      <c r="L44" s="57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47</v>
      </c>
      <c r="E50" s="168"/>
      <c r="F50" s="168"/>
      <c r="G50" s="167" t="s">
        <v>48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49</v>
      </c>
      <c r="E61" s="170"/>
      <c r="F61" s="171" t="s">
        <v>50</v>
      </c>
      <c r="G61" s="169" t="s">
        <v>49</v>
      </c>
      <c r="H61" s="170"/>
      <c r="I61" s="170"/>
      <c r="J61" s="172" t="s">
        <v>50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51</v>
      </c>
      <c r="E65" s="173"/>
      <c r="F65" s="173"/>
      <c r="G65" s="167" t="s">
        <v>52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49</v>
      </c>
      <c r="E76" s="170"/>
      <c r="F76" s="171" t="s">
        <v>50</v>
      </c>
      <c r="G76" s="169" t="s">
        <v>49</v>
      </c>
      <c r="H76" s="170"/>
      <c r="I76" s="170"/>
      <c r="J76" s="172" t="s">
        <v>50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hidden="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hidden="1" s="2" customFormat="1" ht="24.96" customHeight="1">
      <c r="A82" s="33"/>
      <c r="B82" s="34"/>
      <c r="C82" s="24" t="s">
        <v>238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hidden="1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hidden="1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hidden="1" s="2" customFormat="1" ht="16.5" customHeight="1">
      <c r="A85" s="33"/>
      <c r="B85" s="34"/>
      <c r="C85" s="35"/>
      <c r="D85" s="35"/>
      <c r="E85" s="178" t="str">
        <f>E7</f>
        <v>Cheb - Onkologie a zubní klinika rev.11.02.2025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hidden="1" s="1" customFormat="1" ht="12" customHeight="1">
      <c r="B86" s="22"/>
      <c r="C86" s="30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78" t="s">
        <v>232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0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3"/>
      <c r="B89" s="34"/>
      <c r="C89" s="35"/>
      <c r="D89" s="35"/>
      <c r="E89" s="179" t="s">
        <v>234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hidden="1" s="2" customFormat="1" ht="12" customHeight="1">
      <c r="A90" s="33"/>
      <c r="B90" s="34"/>
      <c r="C90" s="30" t="s">
        <v>235</v>
      </c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hidden="1" s="2" customFormat="1" ht="16.5" customHeight="1">
      <c r="A91" s="33"/>
      <c r="B91" s="34"/>
      <c r="C91" s="35"/>
      <c r="D91" s="35"/>
      <c r="E91" s="70" t="str">
        <f>E13</f>
        <v>I.1.1b - Nové práce</v>
      </c>
      <c r="F91" s="35"/>
      <c r="G91" s="35"/>
      <c r="H91" s="35"/>
      <c r="I91" s="35"/>
      <c r="J91" s="35"/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hidden="1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hidden="1" s="2" customFormat="1" ht="12" customHeight="1">
      <c r="A93" s="33"/>
      <c r="B93" s="34"/>
      <c r="C93" s="30" t="s">
        <v>18</v>
      </c>
      <c r="D93" s="35"/>
      <c r="E93" s="35"/>
      <c r="F93" s="27" t="str">
        <f>F16</f>
        <v>Cheb</v>
      </c>
      <c r="G93" s="35"/>
      <c r="H93" s="35"/>
      <c r="I93" s="30" t="s">
        <v>20</v>
      </c>
      <c r="J93" s="73" t="str">
        <f>IF(J16="","",J16)</f>
        <v>10. 12. 2024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hidden="1" s="2" customFormat="1" ht="6.96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hidden="1" s="2" customFormat="1" ht="15.15" customHeight="1">
      <c r="A95" s="33"/>
      <c r="B95" s="34"/>
      <c r="C95" s="30" t="s">
        <v>22</v>
      </c>
      <c r="D95" s="35"/>
      <c r="E95" s="35"/>
      <c r="F95" s="27" t="str">
        <f>E19</f>
        <v>Karlovarská krajská nemocnice a.s.</v>
      </c>
      <c r="G95" s="35"/>
      <c r="H95" s="35"/>
      <c r="I95" s="30" t="s">
        <v>27</v>
      </c>
      <c r="J95" s="31" t="str">
        <f>E25</f>
        <v>M Projekt Cheb</v>
      </c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hidden="1" s="2" customFormat="1" ht="15.15" customHeight="1">
      <c r="A96" s="33"/>
      <c r="B96" s="34"/>
      <c r="C96" s="30" t="s">
        <v>26</v>
      </c>
      <c r="D96" s="35"/>
      <c r="E96" s="35"/>
      <c r="F96" s="27" t="str">
        <f>IF(E22="","",E22)</f>
        <v xml:space="preserve"> </v>
      </c>
      <c r="G96" s="35"/>
      <c r="H96" s="35"/>
      <c r="I96" s="30" t="s">
        <v>31</v>
      </c>
      <c r="J96" s="31" t="str">
        <f>E28</f>
        <v xml:space="preserve"> 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hidden="1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hidden="1" s="2" customFormat="1" ht="29.28" customHeight="1">
      <c r="A98" s="33"/>
      <c r="B98" s="34"/>
      <c r="C98" s="180" t="s">
        <v>239</v>
      </c>
      <c r="D98" s="181"/>
      <c r="E98" s="181"/>
      <c r="F98" s="181"/>
      <c r="G98" s="181"/>
      <c r="H98" s="181"/>
      <c r="I98" s="181"/>
      <c r="J98" s="182" t="s">
        <v>240</v>
      </c>
      <c r="K98" s="181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hidden="1" s="2" customFormat="1" ht="10.32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7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hidden="1" s="2" customFormat="1" ht="22.8" customHeight="1">
      <c r="A100" s="33"/>
      <c r="B100" s="34"/>
      <c r="C100" s="183" t="s">
        <v>241</v>
      </c>
      <c r="D100" s="35"/>
      <c r="E100" s="35"/>
      <c r="F100" s="35"/>
      <c r="G100" s="35"/>
      <c r="H100" s="35"/>
      <c r="I100" s="35"/>
      <c r="J100" s="104">
        <f>J141</f>
        <v>21668386.529999997</v>
      </c>
      <c r="K100" s="35"/>
      <c r="L100" s="57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242</v>
      </c>
    </row>
    <row r="101" hidden="1" s="9" customFormat="1" ht="24.96" customHeight="1">
      <c r="A101" s="9"/>
      <c r="B101" s="184"/>
      <c r="C101" s="185"/>
      <c r="D101" s="186" t="s">
        <v>243</v>
      </c>
      <c r="E101" s="187"/>
      <c r="F101" s="187"/>
      <c r="G101" s="187"/>
      <c r="H101" s="187"/>
      <c r="I101" s="187"/>
      <c r="J101" s="188">
        <f>J142</f>
        <v>5235199.8999999994</v>
      </c>
      <c r="K101" s="185"/>
      <c r="L101" s="18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90"/>
      <c r="C102" s="126"/>
      <c r="D102" s="191" t="s">
        <v>1021</v>
      </c>
      <c r="E102" s="192"/>
      <c r="F102" s="192"/>
      <c r="G102" s="192"/>
      <c r="H102" s="192"/>
      <c r="I102" s="192"/>
      <c r="J102" s="193">
        <f>J143</f>
        <v>99614.5</v>
      </c>
      <c r="K102" s="126"/>
      <c r="L102" s="19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0"/>
      <c r="C103" s="126"/>
      <c r="D103" s="191" t="s">
        <v>1022</v>
      </c>
      <c r="E103" s="192"/>
      <c r="F103" s="192"/>
      <c r="G103" s="192"/>
      <c r="H103" s="192"/>
      <c r="I103" s="192"/>
      <c r="J103" s="193">
        <f>J156</f>
        <v>1112363.5700000001</v>
      </c>
      <c r="K103" s="126"/>
      <c r="L103" s="19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0"/>
      <c r="C104" s="126"/>
      <c r="D104" s="191" t="s">
        <v>1023</v>
      </c>
      <c r="E104" s="192"/>
      <c r="F104" s="192"/>
      <c r="G104" s="192"/>
      <c r="H104" s="192"/>
      <c r="I104" s="192"/>
      <c r="J104" s="193">
        <f>J262</f>
        <v>3865990.1699999995</v>
      </c>
      <c r="K104" s="126"/>
      <c r="L104" s="19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90"/>
      <c r="C105" s="126"/>
      <c r="D105" s="191" t="s">
        <v>245</v>
      </c>
      <c r="E105" s="192"/>
      <c r="F105" s="192"/>
      <c r="G105" s="192"/>
      <c r="H105" s="192"/>
      <c r="I105" s="192"/>
      <c r="J105" s="193">
        <f>J828</f>
        <v>0</v>
      </c>
      <c r="K105" s="126"/>
      <c r="L105" s="19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90"/>
      <c r="C106" s="126"/>
      <c r="D106" s="191" t="s">
        <v>1024</v>
      </c>
      <c r="E106" s="192"/>
      <c r="F106" s="192"/>
      <c r="G106" s="192"/>
      <c r="H106" s="192"/>
      <c r="I106" s="192"/>
      <c r="J106" s="193">
        <f>J829</f>
        <v>157231.66</v>
      </c>
      <c r="K106" s="126"/>
      <c r="L106" s="19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9" customFormat="1" ht="24.96" customHeight="1">
      <c r="A107" s="9"/>
      <c r="B107" s="184"/>
      <c r="C107" s="185"/>
      <c r="D107" s="186" t="s">
        <v>247</v>
      </c>
      <c r="E107" s="187"/>
      <c r="F107" s="187"/>
      <c r="G107" s="187"/>
      <c r="H107" s="187"/>
      <c r="I107" s="187"/>
      <c r="J107" s="188">
        <f>J831</f>
        <v>13627183.43</v>
      </c>
      <c r="K107" s="185"/>
      <c r="L107" s="18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10" customFormat="1" ht="19.92" customHeight="1">
      <c r="A108" s="10"/>
      <c r="B108" s="190"/>
      <c r="C108" s="126"/>
      <c r="D108" s="191" t="s">
        <v>248</v>
      </c>
      <c r="E108" s="192"/>
      <c r="F108" s="192"/>
      <c r="G108" s="192"/>
      <c r="H108" s="192"/>
      <c r="I108" s="192"/>
      <c r="J108" s="193">
        <f>J832</f>
        <v>223931.16999999998</v>
      </c>
      <c r="K108" s="126"/>
      <c r="L108" s="19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90"/>
      <c r="C109" s="126"/>
      <c r="D109" s="191" t="s">
        <v>249</v>
      </c>
      <c r="E109" s="192"/>
      <c r="F109" s="192"/>
      <c r="G109" s="192"/>
      <c r="H109" s="192"/>
      <c r="I109" s="192"/>
      <c r="J109" s="193">
        <f>J846</f>
        <v>203111.04999999999</v>
      </c>
      <c r="K109" s="126"/>
      <c r="L109" s="19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90"/>
      <c r="C110" s="126"/>
      <c r="D110" s="191" t="s">
        <v>258</v>
      </c>
      <c r="E110" s="192"/>
      <c r="F110" s="192"/>
      <c r="G110" s="192"/>
      <c r="H110" s="192"/>
      <c r="I110" s="192"/>
      <c r="J110" s="193">
        <f>J852</f>
        <v>1960170.97</v>
      </c>
      <c r="K110" s="126"/>
      <c r="L110" s="19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90"/>
      <c r="C111" s="126"/>
      <c r="D111" s="191" t="s">
        <v>1025</v>
      </c>
      <c r="E111" s="192"/>
      <c r="F111" s="192"/>
      <c r="G111" s="192"/>
      <c r="H111" s="192"/>
      <c r="I111" s="192"/>
      <c r="J111" s="193">
        <f>J857</f>
        <v>5097000</v>
      </c>
      <c r="K111" s="126"/>
      <c r="L111" s="19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90"/>
      <c r="C112" s="126"/>
      <c r="D112" s="191" t="s">
        <v>1026</v>
      </c>
      <c r="E112" s="192"/>
      <c r="F112" s="192"/>
      <c r="G112" s="192"/>
      <c r="H112" s="192"/>
      <c r="I112" s="192"/>
      <c r="J112" s="193">
        <f>J919</f>
        <v>597157.14000000001</v>
      </c>
      <c r="K112" s="126"/>
      <c r="L112" s="19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90"/>
      <c r="C113" s="126"/>
      <c r="D113" s="191" t="s">
        <v>1027</v>
      </c>
      <c r="E113" s="192"/>
      <c r="F113" s="192"/>
      <c r="G113" s="192"/>
      <c r="H113" s="192"/>
      <c r="I113" s="192"/>
      <c r="J113" s="193">
        <f>J945</f>
        <v>1200886.3100000001</v>
      </c>
      <c r="K113" s="126"/>
      <c r="L113" s="19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10" customFormat="1" ht="19.92" customHeight="1">
      <c r="A114" s="10"/>
      <c r="B114" s="190"/>
      <c r="C114" s="126"/>
      <c r="D114" s="191" t="s">
        <v>261</v>
      </c>
      <c r="E114" s="192"/>
      <c r="F114" s="192"/>
      <c r="G114" s="192"/>
      <c r="H114" s="192"/>
      <c r="I114" s="192"/>
      <c r="J114" s="193">
        <f>J958</f>
        <v>1594788.8700000001</v>
      </c>
      <c r="K114" s="126"/>
      <c r="L114" s="194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hidden="1" s="10" customFormat="1" ht="19.92" customHeight="1">
      <c r="A115" s="10"/>
      <c r="B115" s="190"/>
      <c r="C115" s="126"/>
      <c r="D115" s="191" t="s">
        <v>1028</v>
      </c>
      <c r="E115" s="192"/>
      <c r="F115" s="192"/>
      <c r="G115" s="192"/>
      <c r="H115" s="192"/>
      <c r="I115" s="192"/>
      <c r="J115" s="193">
        <f>J976</f>
        <v>2304774.6200000001</v>
      </c>
      <c r="K115" s="126"/>
      <c r="L115" s="194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hidden="1" s="10" customFormat="1" ht="19.92" customHeight="1">
      <c r="A116" s="10"/>
      <c r="B116" s="190"/>
      <c r="C116" s="126"/>
      <c r="D116" s="191" t="s">
        <v>1029</v>
      </c>
      <c r="E116" s="192"/>
      <c r="F116" s="192"/>
      <c r="G116" s="192"/>
      <c r="H116" s="192"/>
      <c r="I116" s="192"/>
      <c r="J116" s="193">
        <f>J991</f>
        <v>445363.30000000005</v>
      </c>
      <c r="K116" s="126"/>
      <c r="L116" s="194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hidden="1" s="9" customFormat="1" ht="24.96" customHeight="1">
      <c r="A117" s="9"/>
      <c r="B117" s="184"/>
      <c r="C117" s="185"/>
      <c r="D117" s="186" t="s">
        <v>1030</v>
      </c>
      <c r="E117" s="187"/>
      <c r="F117" s="187"/>
      <c r="G117" s="187"/>
      <c r="H117" s="187"/>
      <c r="I117" s="187"/>
      <c r="J117" s="188">
        <f>J1108</f>
        <v>2806003.2000000002</v>
      </c>
      <c r="K117" s="185"/>
      <c r="L117" s="18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hidden="1" s="2" customFormat="1" ht="21.84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hidden="1" s="2" customFormat="1" ht="6.96" customHeight="1">
      <c r="A119" s="33"/>
      <c r="B119" s="60"/>
      <c r="C119" s="61"/>
      <c r="D119" s="61"/>
      <c r="E119" s="61"/>
      <c r="F119" s="61"/>
      <c r="G119" s="61"/>
      <c r="H119" s="61"/>
      <c r="I119" s="61"/>
      <c r="J119" s="61"/>
      <c r="K119" s="61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hidden="1"/>
    <row r="121" hidden="1"/>
    <row r="122" hidden="1"/>
    <row r="123" s="2" customFormat="1" ht="6.96" customHeight="1">
      <c r="A123" s="33"/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2" customFormat="1" ht="24.96" customHeight="1">
      <c r="A124" s="33"/>
      <c r="B124" s="34"/>
      <c r="C124" s="24" t="s">
        <v>263</v>
      </c>
      <c r="D124" s="35"/>
      <c r="E124" s="35"/>
      <c r="F124" s="35"/>
      <c r="G124" s="35"/>
      <c r="H124" s="35"/>
      <c r="I124" s="35"/>
      <c r="J124" s="35"/>
      <c r="K124" s="35"/>
      <c r="L124" s="57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="2" customFormat="1" ht="6.96" customHeight="1">
      <c r="A125" s="33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57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="2" customFormat="1" ht="12" customHeight="1">
      <c r="A126" s="33"/>
      <c r="B126" s="34"/>
      <c r="C126" s="30" t="s">
        <v>14</v>
      </c>
      <c r="D126" s="35"/>
      <c r="E126" s="35"/>
      <c r="F126" s="35"/>
      <c r="G126" s="35"/>
      <c r="H126" s="35"/>
      <c r="I126" s="35"/>
      <c r="J126" s="35"/>
      <c r="K126" s="35"/>
      <c r="L126" s="57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="2" customFormat="1" ht="16.5" customHeight="1">
      <c r="A127" s="33"/>
      <c r="B127" s="34"/>
      <c r="C127" s="35"/>
      <c r="D127" s="35"/>
      <c r="E127" s="178" t="str">
        <f>E7</f>
        <v>Cheb - Onkologie a zubní klinika rev.11.02.2025</v>
      </c>
      <c r="F127" s="30"/>
      <c r="G127" s="30"/>
      <c r="H127" s="30"/>
      <c r="I127" s="35"/>
      <c r="J127" s="35"/>
      <c r="K127" s="35"/>
      <c r="L127" s="57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="1" customFormat="1" ht="12" customHeight="1">
      <c r="B128" s="22"/>
      <c r="C128" s="30" t="s">
        <v>231</v>
      </c>
      <c r="D128" s="23"/>
      <c r="E128" s="23"/>
      <c r="F128" s="23"/>
      <c r="G128" s="23"/>
      <c r="H128" s="23"/>
      <c r="I128" s="23"/>
      <c r="J128" s="23"/>
      <c r="K128" s="23"/>
      <c r="L128" s="21"/>
    </row>
    <row r="129" s="1" customFormat="1" ht="16.5" customHeight="1">
      <c r="B129" s="22"/>
      <c r="C129" s="23"/>
      <c r="D129" s="23"/>
      <c r="E129" s="178" t="s">
        <v>232</v>
      </c>
      <c r="F129" s="23"/>
      <c r="G129" s="23"/>
      <c r="H129" s="23"/>
      <c r="I129" s="23"/>
      <c r="J129" s="23"/>
      <c r="K129" s="23"/>
      <c r="L129" s="21"/>
    </row>
    <row r="130" s="1" customFormat="1" ht="12" customHeight="1">
      <c r="B130" s="22"/>
      <c r="C130" s="30" t="s">
        <v>233</v>
      </c>
      <c r="D130" s="23"/>
      <c r="E130" s="23"/>
      <c r="F130" s="23"/>
      <c r="G130" s="23"/>
      <c r="H130" s="23"/>
      <c r="I130" s="23"/>
      <c r="J130" s="23"/>
      <c r="K130" s="23"/>
      <c r="L130" s="21"/>
    </row>
    <row r="131" s="2" customFormat="1" ht="16.5" customHeight="1">
      <c r="A131" s="33"/>
      <c r="B131" s="34"/>
      <c r="C131" s="35"/>
      <c r="D131" s="35"/>
      <c r="E131" s="179" t="s">
        <v>234</v>
      </c>
      <c r="F131" s="35"/>
      <c r="G131" s="35"/>
      <c r="H131" s="35"/>
      <c r="I131" s="35"/>
      <c r="J131" s="35"/>
      <c r="K131" s="35"/>
      <c r="L131" s="57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="2" customFormat="1" ht="12" customHeight="1">
      <c r="A132" s="33"/>
      <c r="B132" s="34"/>
      <c r="C132" s="30" t="s">
        <v>235</v>
      </c>
      <c r="D132" s="35"/>
      <c r="E132" s="35"/>
      <c r="F132" s="35"/>
      <c r="G132" s="35"/>
      <c r="H132" s="35"/>
      <c r="I132" s="35"/>
      <c r="J132" s="35"/>
      <c r="K132" s="35"/>
      <c r="L132" s="57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="2" customFormat="1" ht="16.5" customHeight="1">
      <c r="A133" s="33"/>
      <c r="B133" s="34"/>
      <c r="C133" s="35"/>
      <c r="D133" s="35"/>
      <c r="E133" s="70" t="str">
        <f>E13</f>
        <v>I.1.1b - Nové práce</v>
      </c>
      <c r="F133" s="35"/>
      <c r="G133" s="35"/>
      <c r="H133" s="35"/>
      <c r="I133" s="35"/>
      <c r="J133" s="35"/>
      <c r="K133" s="35"/>
      <c r="L133" s="57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="2" customFormat="1" ht="6.96" customHeight="1">
      <c r="A134" s="33"/>
      <c r="B134" s="34"/>
      <c r="C134" s="35"/>
      <c r="D134" s="35"/>
      <c r="E134" s="35"/>
      <c r="F134" s="35"/>
      <c r="G134" s="35"/>
      <c r="H134" s="35"/>
      <c r="I134" s="35"/>
      <c r="J134" s="35"/>
      <c r="K134" s="35"/>
      <c r="L134" s="57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="2" customFormat="1" ht="12" customHeight="1">
      <c r="A135" s="33"/>
      <c r="B135" s="34"/>
      <c r="C135" s="30" t="s">
        <v>18</v>
      </c>
      <c r="D135" s="35"/>
      <c r="E135" s="35"/>
      <c r="F135" s="27" t="str">
        <f>F16</f>
        <v>Cheb</v>
      </c>
      <c r="G135" s="35"/>
      <c r="H135" s="35"/>
      <c r="I135" s="30" t="s">
        <v>20</v>
      </c>
      <c r="J135" s="73" t="str">
        <f>IF(J16="","",J16)</f>
        <v>10. 12. 2024</v>
      </c>
      <c r="K135" s="35"/>
      <c r="L135" s="57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="2" customFormat="1" ht="6.96" customHeight="1">
      <c r="A136" s="33"/>
      <c r="B136" s="34"/>
      <c r="C136" s="35"/>
      <c r="D136" s="35"/>
      <c r="E136" s="35"/>
      <c r="F136" s="35"/>
      <c r="G136" s="35"/>
      <c r="H136" s="35"/>
      <c r="I136" s="35"/>
      <c r="J136" s="35"/>
      <c r="K136" s="35"/>
      <c r="L136" s="57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="2" customFormat="1" ht="15.15" customHeight="1">
      <c r="A137" s="33"/>
      <c r="B137" s="34"/>
      <c r="C137" s="30" t="s">
        <v>22</v>
      </c>
      <c r="D137" s="35"/>
      <c r="E137" s="35"/>
      <c r="F137" s="27" t="str">
        <f>E19</f>
        <v>Karlovarská krajská nemocnice a.s.</v>
      </c>
      <c r="G137" s="35"/>
      <c r="H137" s="35"/>
      <c r="I137" s="30" t="s">
        <v>27</v>
      </c>
      <c r="J137" s="31" t="str">
        <f>E25</f>
        <v>M Projekt Cheb</v>
      </c>
      <c r="K137" s="35"/>
      <c r="L137" s="57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="2" customFormat="1" ht="15.15" customHeight="1">
      <c r="A138" s="33"/>
      <c r="B138" s="34"/>
      <c r="C138" s="30" t="s">
        <v>26</v>
      </c>
      <c r="D138" s="35"/>
      <c r="E138" s="35"/>
      <c r="F138" s="27" t="str">
        <f>IF(E22="","",E22)</f>
        <v xml:space="preserve"> </v>
      </c>
      <c r="G138" s="35"/>
      <c r="H138" s="35"/>
      <c r="I138" s="30" t="s">
        <v>31</v>
      </c>
      <c r="J138" s="31" t="str">
        <f>E28</f>
        <v xml:space="preserve"> </v>
      </c>
      <c r="K138" s="35"/>
      <c r="L138" s="57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="2" customFormat="1" ht="10.32" customHeight="1">
      <c r="A139" s="33"/>
      <c r="B139" s="34"/>
      <c r="C139" s="35"/>
      <c r="D139" s="35"/>
      <c r="E139" s="35"/>
      <c r="F139" s="35"/>
      <c r="G139" s="35"/>
      <c r="H139" s="35"/>
      <c r="I139" s="35"/>
      <c r="J139" s="35"/>
      <c r="K139" s="35"/>
      <c r="L139" s="57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="11" customFormat="1" ht="29.28" customHeight="1">
      <c r="A140" s="195"/>
      <c r="B140" s="196"/>
      <c r="C140" s="197" t="s">
        <v>264</v>
      </c>
      <c r="D140" s="198" t="s">
        <v>59</v>
      </c>
      <c r="E140" s="198" t="s">
        <v>55</v>
      </c>
      <c r="F140" s="198" t="s">
        <v>56</v>
      </c>
      <c r="G140" s="198" t="s">
        <v>265</v>
      </c>
      <c r="H140" s="198" t="s">
        <v>266</v>
      </c>
      <c r="I140" s="198" t="s">
        <v>267</v>
      </c>
      <c r="J140" s="199" t="s">
        <v>240</v>
      </c>
      <c r="K140" s="200" t="s">
        <v>268</v>
      </c>
      <c r="L140" s="201"/>
      <c r="M140" s="94" t="s">
        <v>1</v>
      </c>
      <c r="N140" s="95" t="s">
        <v>38</v>
      </c>
      <c r="O140" s="95" t="s">
        <v>269</v>
      </c>
      <c r="P140" s="95" t="s">
        <v>270</v>
      </c>
      <c r="Q140" s="95" t="s">
        <v>271</v>
      </c>
      <c r="R140" s="95" t="s">
        <v>272</v>
      </c>
      <c r="S140" s="95" t="s">
        <v>273</v>
      </c>
      <c r="T140" s="96" t="s">
        <v>274</v>
      </c>
      <c r="U140" s="195"/>
      <c r="V140" s="195"/>
      <c r="W140" s="195"/>
      <c r="X140" s="195"/>
      <c r="Y140" s="195"/>
      <c r="Z140" s="195"/>
      <c r="AA140" s="195"/>
      <c r="AB140" s="195"/>
      <c r="AC140" s="195"/>
      <c r="AD140" s="195"/>
      <c r="AE140" s="195"/>
    </row>
    <row r="141" s="2" customFormat="1" ht="22.8" customHeight="1">
      <c r="A141" s="33"/>
      <c r="B141" s="34"/>
      <c r="C141" s="101" t="s">
        <v>275</v>
      </c>
      <c r="D141" s="35"/>
      <c r="E141" s="35"/>
      <c r="F141" s="35"/>
      <c r="G141" s="35"/>
      <c r="H141" s="35"/>
      <c r="I141" s="35"/>
      <c r="J141" s="202">
        <f>BK141</f>
        <v>21668386.529999997</v>
      </c>
      <c r="K141" s="35"/>
      <c r="L141" s="39"/>
      <c r="M141" s="97"/>
      <c r="N141" s="203"/>
      <c r="O141" s="98"/>
      <c r="P141" s="204">
        <f>P142+P831+P1108</f>
        <v>9799.2968399999991</v>
      </c>
      <c r="Q141" s="98"/>
      <c r="R141" s="204">
        <f>R142+R831+R1108</f>
        <v>488.70629364999991</v>
      </c>
      <c r="S141" s="98"/>
      <c r="T141" s="205">
        <f>T142+T831+T1108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73</v>
      </c>
      <c r="AU141" s="18" t="s">
        <v>242</v>
      </c>
      <c r="BK141" s="206">
        <f>BK142+BK831+BK1108</f>
        <v>21668386.529999997</v>
      </c>
    </row>
    <row r="142" s="12" customFormat="1" ht="25.92" customHeight="1">
      <c r="A142" s="12"/>
      <c r="B142" s="207"/>
      <c r="C142" s="208"/>
      <c r="D142" s="209" t="s">
        <v>73</v>
      </c>
      <c r="E142" s="210" t="s">
        <v>276</v>
      </c>
      <c r="F142" s="210" t="s">
        <v>277</v>
      </c>
      <c r="G142" s="208"/>
      <c r="H142" s="208"/>
      <c r="I142" s="208"/>
      <c r="J142" s="211">
        <f>BK142</f>
        <v>5235199.8999999994</v>
      </c>
      <c r="K142" s="208"/>
      <c r="L142" s="212"/>
      <c r="M142" s="213"/>
      <c r="N142" s="214"/>
      <c r="O142" s="214"/>
      <c r="P142" s="215">
        <f>P143+P156+P262+P828+P829</f>
        <v>4514.3471449999988</v>
      </c>
      <c r="Q142" s="214"/>
      <c r="R142" s="215">
        <f>R143+R156+R262+R828+R829</f>
        <v>423.80484230999991</v>
      </c>
      <c r="S142" s="214"/>
      <c r="T142" s="216">
        <f>T143+T156+T262+T828+T829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7" t="s">
        <v>81</v>
      </c>
      <c r="AT142" s="218" t="s">
        <v>73</v>
      </c>
      <c r="AU142" s="218" t="s">
        <v>74</v>
      </c>
      <c r="AY142" s="217" t="s">
        <v>278</v>
      </c>
      <c r="BK142" s="219">
        <f>BK143+BK156+BK262+BK828+BK829</f>
        <v>5235199.8999999994</v>
      </c>
    </row>
    <row r="143" s="12" customFormat="1" ht="22.8" customHeight="1">
      <c r="A143" s="12"/>
      <c r="B143" s="207"/>
      <c r="C143" s="208"/>
      <c r="D143" s="209" t="s">
        <v>73</v>
      </c>
      <c r="E143" s="220" t="s">
        <v>83</v>
      </c>
      <c r="F143" s="220" t="s">
        <v>1031</v>
      </c>
      <c r="G143" s="208"/>
      <c r="H143" s="208"/>
      <c r="I143" s="208"/>
      <c r="J143" s="221">
        <f>BK143</f>
        <v>99614.5</v>
      </c>
      <c r="K143" s="208"/>
      <c r="L143" s="212"/>
      <c r="M143" s="213"/>
      <c r="N143" s="214"/>
      <c r="O143" s="214"/>
      <c r="P143" s="215">
        <f>SUM(P144:P155)</f>
        <v>25.480743999999994</v>
      </c>
      <c r="Q143" s="214"/>
      <c r="R143" s="215">
        <f>SUM(R144:R155)</f>
        <v>53.838992779999998</v>
      </c>
      <c r="S143" s="214"/>
      <c r="T143" s="216">
        <f>SUM(T144:T155)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7" t="s">
        <v>81</v>
      </c>
      <c r="AT143" s="218" t="s">
        <v>73</v>
      </c>
      <c r="AU143" s="218" t="s">
        <v>81</v>
      </c>
      <c r="AY143" s="217" t="s">
        <v>278</v>
      </c>
      <c r="BK143" s="219">
        <f>SUM(BK144:BK155)</f>
        <v>99614.5</v>
      </c>
    </row>
    <row r="144" s="2" customFormat="1" ht="24.15" customHeight="1">
      <c r="A144" s="33"/>
      <c r="B144" s="34"/>
      <c r="C144" s="222" t="s">
        <v>81</v>
      </c>
      <c r="D144" s="222" t="s">
        <v>280</v>
      </c>
      <c r="E144" s="223" t="s">
        <v>1032</v>
      </c>
      <c r="F144" s="224" t="s">
        <v>1033</v>
      </c>
      <c r="G144" s="225" t="s">
        <v>283</v>
      </c>
      <c r="H144" s="226">
        <v>7.4400000000000004</v>
      </c>
      <c r="I144" s="227">
        <v>2120</v>
      </c>
      <c r="J144" s="227">
        <f>ROUND(I144*H144,2)</f>
        <v>15772.799999999999</v>
      </c>
      <c r="K144" s="228"/>
      <c r="L144" s="39"/>
      <c r="M144" s="229" t="s">
        <v>1</v>
      </c>
      <c r="N144" s="230" t="s">
        <v>39</v>
      </c>
      <c r="O144" s="231">
        <v>1.0249999999999999</v>
      </c>
      <c r="P144" s="231">
        <f>O144*H144</f>
        <v>7.6259999999999994</v>
      </c>
      <c r="Q144" s="231">
        <v>2.1600000000000001</v>
      </c>
      <c r="R144" s="231">
        <f>Q144*H144</f>
        <v>16.070400000000003</v>
      </c>
      <c r="S144" s="231">
        <v>0</v>
      </c>
      <c r="T144" s="23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33" t="s">
        <v>116</v>
      </c>
      <c r="AT144" s="233" t="s">
        <v>280</v>
      </c>
      <c r="AU144" s="233" t="s">
        <v>83</v>
      </c>
      <c r="AY144" s="18" t="s">
        <v>278</v>
      </c>
      <c r="BE144" s="234">
        <f>IF(N144="základní",J144,0)</f>
        <v>15772.799999999999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8" t="s">
        <v>81</v>
      </c>
      <c r="BK144" s="234">
        <f>ROUND(I144*H144,2)</f>
        <v>15772.799999999999</v>
      </c>
      <c r="BL144" s="18" t="s">
        <v>116</v>
      </c>
      <c r="BM144" s="233" t="s">
        <v>1034</v>
      </c>
    </row>
    <row r="145" s="13" customFormat="1">
      <c r="A145" s="13"/>
      <c r="B145" s="235"/>
      <c r="C145" s="236"/>
      <c r="D145" s="237" t="s">
        <v>285</v>
      </c>
      <c r="E145" s="238" t="s">
        <v>1</v>
      </c>
      <c r="F145" s="239" t="s">
        <v>1035</v>
      </c>
      <c r="G145" s="236"/>
      <c r="H145" s="240">
        <v>7.4400000000000004</v>
      </c>
      <c r="I145" s="236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285</v>
      </c>
      <c r="AU145" s="245" t="s">
        <v>83</v>
      </c>
      <c r="AV145" s="13" t="s">
        <v>83</v>
      </c>
      <c r="AW145" s="13" t="s">
        <v>30</v>
      </c>
      <c r="AX145" s="13" t="s">
        <v>74</v>
      </c>
      <c r="AY145" s="245" t="s">
        <v>278</v>
      </c>
    </row>
    <row r="146" s="14" customFormat="1">
      <c r="A146" s="14"/>
      <c r="B146" s="246"/>
      <c r="C146" s="247"/>
      <c r="D146" s="237" t="s">
        <v>285</v>
      </c>
      <c r="E146" s="248" t="s">
        <v>1</v>
      </c>
      <c r="F146" s="249" t="s">
        <v>287</v>
      </c>
      <c r="G146" s="247"/>
      <c r="H146" s="250">
        <v>7.4400000000000004</v>
      </c>
      <c r="I146" s="247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285</v>
      </c>
      <c r="AU146" s="255" t="s">
        <v>83</v>
      </c>
      <c r="AV146" s="14" t="s">
        <v>116</v>
      </c>
      <c r="AW146" s="14" t="s">
        <v>30</v>
      </c>
      <c r="AX146" s="14" t="s">
        <v>81</v>
      </c>
      <c r="AY146" s="255" t="s">
        <v>278</v>
      </c>
    </row>
    <row r="147" s="2" customFormat="1" ht="24.15" customHeight="1">
      <c r="A147" s="33"/>
      <c r="B147" s="34"/>
      <c r="C147" s="222" t="s">
        <v>83</v>
      </c>
      <c r="D147" s="222" t="s">
        <v>280</v>
      </c>
      <c r="E147" s="223" t="s">
        <v>1036</v>
      </c>
      <c r="F147" s="224" t="s">
        <v>1037</v>
      </c>
      <c r="G147" s="225" t="s">
        <v>283</v>
      </c>
      <c r="H147" s="226">
        <v>14.880000000000001</v>
      </c>
      <c r="I147" s="227">
        <v>4180</v>
      </c>
      <c r="J147" s="227">
        <f>ROUND(I147*H147,2)</f>
        <v>62198.400000000001</v>
      </c>
      <c r="K147" s="228"/>
      <c r="L147" s="39"/>
      <c r="M147" s="229" t="s">
        <v>1</v>
      </c>
      <c r="N147" s="230" t="s">
        <v>39</v>
      </c>
      <c r="O147" s="231">
        <v>0.629</v>
      </c>
      <c r="P147" s="231">
        <f>O147*H147</f>
        <v>9.3595199999999998</v>
      </c>
      <c r="Q147" s="231">
        <v>2.5018699999999998</v>
      </c>
      <c r="R147" s="231">
        <f>Q147*H147</f>
        <v>37.227825600000003</v>
      </c>
      <c r="S147" s="231">
        <v>0</v>
      </c>
      <c r="T147" s="23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33" t="s">
        <v>116</v>
      </c>
      <c r="AT147" s="233" t="s">
        <v>280</v>
      </c>
      <c r="AU147" s="233" t="s">
        <v>83</v>
      </c>
      <c r="AY147" s="18" t="s">
        <v>278</v>
      </c>
      <c r="BE147" s="234">
        <f>IF(N147="základní",J147,0)</f>
        <v>62198.400000000001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8" t="s">
        <v>81</v>
      </c>
      <c r="BK147" s="234">
        <f>ROUND(I147*H147,2)</f>
        <v>62198.400000000001</v>
      </c>
      <c r="BL147" s="18" t="s">
        <v>116</v>
      </c>
      <c r="BM147" s="233" t="s">
        <v>1038</v>
      </c>
    </row>
    <row r="148" s="13" customFormat="1">
      <c r="A148" s="13"/>
      <c r="B148" s="235"/>
      <c r="C148" s="236"/>
      <c r="D148" s="237" t="s">
        <v>285</v>
      </c>
      <c r="E148" s="238" t="s">
        <v>1</v>
      </c>
      <c r="F148" s="239" t="s">
        <v>1039</v>
      </c>
      <c r="G148" s="236"/>
      <c r="H148" s="240">
        <v>14.880000000000001</v>
      </c>
      <c r="I148" s="236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285</v>
      </c>
      <c r="AU148" s="245" t="s">
        <v>83</v>
      </c>
      <c r="AV148" s="13" t="s">
        <v>83</v>
      </c>
      <c r="AW148" s="13" t="s">
        <v>30</v>
      </c>
      <c r="AX148" s="13" t="s">
        <v>74</v>
      </c>
      <c r="AY148" s="245" t="s">
        <v>278</v>
      </c>
    </row>
    <row r="149" s="14" customFormat="1">
      <c r="A149" s="14"/>
      <c r="B149" s="246"/>
      <c r="C149" s="247"/>
      <c r="D149" s="237" t="s">
        <v>285</v>
      </c>
      <c r="E149" s="248" t="s">
        <v>1</v>
      </c>
      <c r="F149" s="249" t="s">
        <v>287</v>
      </c>
      <c r="G149" s="247"/>
      <c r="H149" s="250">
        <v>14.880000000000001</v>
      </c>
      <c r="I149" s="247"/>
      <c r="J149" s="247"/>
      <c r="K149" s="247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285</v>
      </c>
      <c r="AU149" s="255" t="s">
        <v>83</v>
      </c>
      <c r="AV149" s="14" t="s">
        <v>116</v>
      </c>
      <c r="AW149" s="14" t="s">
        <v>30</v>
      </c>
      <c r="AX149" s="14" t="s">
        <v>81</v>
      </c>
      <c r="AY149" s="255" t="s">
        <v>278</v>
      </c>
    </row>
    <row r="150" s="2" customFormat="1" ht="21.75" customHeight="1">
      <c r="A150" s="33"/>
      <c r="B150" s="34"/>
      <c r="C150" s="222" t="s">
        <v>91</v>
      </c>
      <c r="D150" s="222" t="s">
        <v>280</v>
      </c>
      <c r="E150" s="223" t="s">
        <v>1040</v>
      </c>
      <c r="F150" s="224" t="s">
        <v>1041</v>
      </c>
      <c r="G150" s="225" t="s">
        <v>301</v>
      </c>
      <c r="H150" s="226">
        <v>0.085000000000000006</v>
      </c>
      <c r="I150" s="227">
        <v>54100</v>
      </c>
      <c r="J150" s="227">
        <f>ROUND(I150*H150,2)</f>
        <v>4598.5</v>
      </c>
      <c r="K150" s="228"/>
      <c r="L150" s="39"/>
      <c r="M150" s="229" t="s">
        <v>1</v>
      </c>
      <c r="N150" s="230" t="s">
        <v>39</v>
      </c>
      <c r="O150" s="231">
        <v>23.968</v>
      </c>
      <c r="P150" s="231">
        <f>O150*H150</f>
        <v>2.03728</v>
      </c>
      <c r="Q150" s="231">
        <v>1.0606199999999999</v>
      </c>
      <c r="R150" s="231">
        <f>Q150*H150</f>
        <v>0.090152700000000002</v>
      </c>
      <c r="S150" s="231">
        <v>0</v>
      </c>
      <c r="T150" s="23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33" t="s">
        <v>116</v>
      </c>
      <c r="AT150" s="233" t="s">
        <v>280</v>
      </c>
      <c r="AU150" s="233" t="s">
        <v>83</v>
      </c>
      <c r="AY150" s="18" t="s">
        <v>278</v>
      </c>
      <c r="BE150" s="234">
        <f>IF(N150="základní",J150,0)</f>
        <v>4598.5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8" t="s">
        <v>81</v>
      </c>
      <c r="BK150" s="234">
        <f>ROUND(I150*H150,2)</f>
        <v>4598.5</v>
      </c>
      <c r="BL150" s="18" t="s">
        <v>116</v>
      </c>
      <c r="BM150" s="233" t="s">
        <v>1042</v>
      </c>
    </row>
    <row r="151" s="13" customFormat="1">
      <c r="A151" s="13"/>
      <c r="B151" s="235"/>
      <c r="C151" s="236"/>
      <c r="D151" s="237" t="s">
        <v>285</v>
      </c>
      <c r="E151" s="238" t="s">
        <v>1</v>
      </c>
      <c r="F151" s="239" t="s">
        <v>1043</v>
      </c>
      <c r="G151" s="236"/>
      <c r="H151" s="240">
        <v>0.085000000000000006</v>
      </c>
      <c r="I151" s="236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285</v>
      </c>
      <c r="AU151" s="245" t="s">
        <v>83</v>
      </c>
      <c r="AV151" s="13" t="s">
        <v>83</v>
      </c>
      <c r="AW151" s="13" t="s">
        <v>30</v>
      </c>
      <c r="AX151" s="13" t="s">
        <v>74</v>
      </c>
      <c r="AY151" s="245" t="s">
        <v>278</v>
      </c>
    </row>
    <row r="152" s="14" customFormat="1">
      <c r="A152" s="14"/>
      <c r="B152" s="246"/>
      <c r="C152" s="247"/>
      <c r="D152" s="237" t="s">
        <v>285</v>
      </c>
      <c r="E152" s="248" t="s">
        <v>1</v>
      </c>
      <c r="F152" s="249" t="s">
        <v>287</v>
      </c>
      <c r="G152" s="247"/>
      <c r="H152" s="250">
        <v>0.085000000000000006</v>
      </c>
      <c r="I152" s="247"/>
      <c r="J152" s="247"/>
      <c r="K152" s="247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285</v>
      </c>
      <c r="AU152" s="255" t="s">
        <v>83</v>
      </c>
      <c r="AV152" s="14" t="s">
        <v>116</v>
      </c>
      <c r="AW152" s="14" t="s">
        <v>30</v>
      </c>
      <c r="AX152" s="14" t="s">
        <v>81</v>
      </c>
      <c r="AY152" s="255" t="s">
        <v>278</v>
      </c>
    </row>
    <row r="153" s="2" customFormat="1" ht="16.5" customHeight="1">
      <c r="A153" s="33"/>
      <c r="B153" s="34"/>
      <c r="C153" s="222" t="s">
        <v>116</v>
      </c>
      <c r="D153" s="222" t="s">
        <v>280</v>
      </c>
      <c r="E153" s="223" t="s">
        <v>1044</v>
      </c>
      <c r="F153" s="224" t="s">
        <v>1045</v>
      </c>
      <c r="G153" s="225" t="s">
        <v>301</v>
      </c>
      <c r="H153" s="226">
        <v>0.42399999999999999</v>
      </c>
      <c r="I153" s="227">
        <v>40200</v>
      </c>
      <c r="J153" s="227">
        <f>ROUND(I153*H153,2)</f>
        <v>17044.799999999999</v>
      </c>
      <c r="K153" s="228"/>
      <c r="L153" s="39"/>
      <c r="M153" s="229" t="s">
        <v>1</v>
      </c>
      <c r="N153" s="230" t="s">
        <v>39</v>
      </c>
      <c r="O153" s="231">
        <v>15.231</v>
      </c>
      <c r="P153" s="231">
        <f>O153*H153</f>
        <v>6.4579439999999995</v>
      </c>
      <c r="Q153" s="231">
        <v>1.06277</v>
      </c>
      <c r="R153" s="231">
        <f>Q153*H153</f>
        <v>0.45061447999999998</v>
      </c>
      <c r="S153" s="231">
        <v>0</v>
      </c>
      <c r="T153" s="23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33" t="s">
        <v>116</v>
      </c>
      <c r="AT153" s="233" t="s">
        <v>280</v>
      </c>
      <c r="AU153" s="233" t="s">
        <v>83</v>
      </c>
      <c r="AY153" s="18" t="s">
        <v>278</v>
      </c>
      <c r="BE153" s="234">
        <f>IF(N153="základní",J153,0)</f>
        <v>17044.799999999999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8" t="s">
        <v>81</v>
      </c>
      <c r="BK153" s="234">
        <f>ROUND(I153*H153,2)</f>
        <v>17044.799999999999</v>
      </c>
      <c r="BL153" s="18" t="s">
        <v>116</v>
      </c>
      <c r="BM153" s="233" t="s">
        <v>1046</v>
      </c>
    </row>
    <row r="154" s="13" customFormat="1">
      <c r="A154" s="13"/>
      <c r="B154" s="235"/>
      <c r="C154" s="236"/>
      <c r="D154" s="237" t="s">
        <v>285</v>
      </c>
      <c r="E154" s="238" t="s">
        <v>1</v>
      </c>
      <c r="F154" s="239" t="s">
        <v>1047</v>
      </c>
      <c r="G154" s="236"/>
      <c r="H154" s="240">
        <v>0.42399999999999999</v>
      </c>
      <c r="I154" s="236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285</v>
      </c>
      <c r="AU154" s="245" t="s">
        <v>83</v>
      </c>
      <c r="AV154" s="13" t="s">
        <v>83</v>
      </c>
      <c r="AW154" s="13" t="s">
        <v>30</v>
      </c>
      <c r="AX154" s="13" t="s">
        <v>74</v>
      </c>
      <c r="AY154" s="245" t="s">
        <v>278</v>
      </c>
    </row>
    <row r="155" s="14" customFormat="1">
      <c r="A155" s="14"/>
      <c r="B155" s="246"/>
      <c r="C155" s="247"/>
      <c r="D155" s="237" t="s">
        <v>285</v>
      </c>
      <c r="E155" s="248" t="s">
        <v>1</v>
      </c>
      <c r="F155" s="249" t="s">
        <v>287</v>
      </c>
      <c r="G155" s="247"/>
      <c r="H155" s="250">
        <v>0.42399999999999999</v>
      </c>
      <c r="I155" s="247"/>
      <c r="J155" s="247"/>
      <c r="K155" s="247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285</v>
      </c>
      <c r="AU155" s="255" t="s">
        <v>83</v>
      </c>
      <c r="AV155" s="14" t="s">
        <v>116</v>
      </c>
      <c r="AW155" s="14" t="s">
        <v>30</v>
      </c>
      <c r="AX155" s="14" t="s">
        <v>81</v>
      </c>
      <c r="AY155" s="255" t="s">
        <v>278</v>
      </c>
    </row>
    <row r="156" s="12" customFormat="1" ht="22.8" customHeight="1">
      <c r="A156" s="12"/>
      <c r="B156" s="207"/>
      <c r="C156" s="208"/>
      <c r="D156" s="209" t="s">
        <v>73</v>
      </c>
      <c r="E156" s="220" t="s">
        <v>91</v>
      </c>
      <c r="F156" s="220" t="s">
        <v>1048</v>
      </c>
      <c r="G156" s="208"/>
      <c r="H156" s="208"/>
      <c r="I156" s="208"/>
      <c r="J156" s="221">
        <f>BK156</f>
        <v>1112363.5700000001</v>
      </c>
      <c r="K156" s="208"/>
      <c r="L156" s="212"/>
      <c r="M156" s="213"/>
      <c r="N156" s="214"/>
      <c r="O156" s="214"/>
      <c r="P156" s="215">
        <f>SUM(P157:P261)</f>
        <v>732.24528200000009</v>
      </c>
      <c r="Q156" s="214"/>
      <c r="R156" s="215">
        <f>SUM(R157:R261)</f>
        <v>130.67257368</v>
      </c>
      <c r="S156" s="214"/>
      <c r="T156" s="216">
        <f>SUM(T157:T261)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7" t="s">
        <v>81</v>
      </c>
      <c r="AT156" s="218" t="s">
        <v>73</v>
      </c>
      <c r="AU156" s="218" t="s">
        <v>81</v>
      </c>
      <c r="AY156" s="217" t="s">
        <v>278</v>
      </c>
      <c r="BK156" s="219">
        <f>SUM(BK157:BK261)</f>
        <v>1112363.5700000001</v>
      </c>
    </row>
    <row r="157" s="2" customFormat="1" ht="21.75" customHeight="1">
      <c r="A157" s="33"/>
      <c r="B157" s="34"/>
      <c r="C157" s="222" t="s">
        <v>298</v>
      </c>
      <c r="D157" s="222" t="s">
        <v>280</v>
      </c>
      <c r="E157" s="223" t="s">
        <v>1049</v>
      </c>
      <c r="F157" s="224" t="s">
        <v>1050</v>
      </c>
      <c r="G157" s="225" t="s">
        <v>283</v>
      </c>
      <c r="H157" s="226">
        <v>16.475999999999999</v>
      </c>
      <c r="I157" s="227">
        <v>7050</v>
      </c>
      <c r="J157" s="227">
        <f>ROUND(I157*H157,2)</f>
        <v>116155.8</v>
      </c>
      <c r="K157" s="228"/>
      <c r="L157" s="39"/>
      <c r="M157" s="229" t="s">
        <v>1</v>
      </c>
      <c r="N157" s="230" t="s">
        <v>39</v>
      </c>
      <c r="O157" s="231">
        <v>3.8050000000000002</v>
      </c>
      <c r="P157" s="231">
        <f>O157*H157</f>
        <v>62.691179999999996</v>
      </c>
      <c r="Q157" s="231">
        <v>1.6285000000000001</v>
      </c>
      <c r="R157" s="231">
        <f>Q157*H157</f>
        <v>26.831166</v>
      </c>
      <c r="S157" s="231">
        <v>0</v>
      </c>
      <c r="T157" s="23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33" t="s">
        <v>116</v>
      </c>
      <c r="AT157" s="233" t="s">
        <v>280</v>
      </c>
      <c r="AU157" s="233" t="s">
        <v>83</v>
      </c>
      <c r="AY157" s="18" t="s">
        <v>278</v>
      </c>
      <c r="BE157" s="234">
        <f>IF(N157="základní",J157,0)</f>
        <v>116155.8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8" t="s">
        <v>81</v>
      </c>
      <c r="BK157" s="234">
        <f>ROUND(I157*H157,2)</f>
        <v>116155.8</v>
      </c>
      <c r="BL157" s="18" t="s">
        <v>116</v>
      </c>
      <c r="BM157" s="233" t="s">
        <v>1051</v>
      </c>
    </row>
    <row r="158" s="13" customFormat="1">
      <c r="A158" s="13"/>
      <c r="B158" s="235"/>
      <c r="C158" s="236"/>
      <c r="D158" s="237" t="s">
        <v>285</v>
      </c>
      <c r="E158" s="238" t="s">
        <v>1</v>
      </c>
      <c r="F158" s="239" t="s">
        <v>1052</v>
      </c>
      <c r="G158" s="236"/>
      <c r="H158" s="240">
        <v>6.2160000000000002</v>
      </c>
      <c r="I158" s="236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285</v>
      </c>
      <c r="AU158" s="245" t="s">
        <v>83</v>
      </c>
      <c r="AV158" s="13" t="s">
        <v>83</v>
      </c>
      <c r="AW158" s="13" t="s">
        <v>30</v>
      </c>
      <c r="AX158" s="13" t="s">
        <v>74</v>
      </c>
      <c r="AY158" s="245" t="s">
        <v>278</v>
      </c>
    </row>
    <row r="159" s="15" customFormat="1">
      <c r="A159" s="15"/>
      <c r="B159" s="256"/>
      <c r="C159" s="257"/>
      <c r="D159" s="237" t="s">
        <v>285</v>
      </c>
      <c r="E159" s="258" t="s">
        <v>1</v>
      </c>
      <c r="F159" s="259" t="s">
        <v>462</v>
      </c>
      <c r="G159" s="257"/>
      <c r="H159" s="260">
        <v>6.2160000000000002</v>
      </c>
      <c r="I159" s="257"/>
      <c r="J159" s="257"/>
      <c r="K159" s="257"/>
      <c r="L159" s="261"/>
      <c r="M159" s="262"/>
      <c r="N159" s="263"/>
      <c r="O159" s="263"/>
      <c r="P159" s="263"/>
      <c r="Q159" s="263"/>
      <c r="R159" s="263"/>
      <c r="S159" s="263"/>
      <c r="T159" s="26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5" t="s">
        <v>285</v>
      </c>
      <c r="AU159" s="265" t="s">
        <v>83</v>
      </c>
      <c r="AV159" s="15" t="s">
        <v>91</v>
      </c>
      <c r="AW159" s="15" t="s">
        <v>30</v>
      </c>
      <c r="AX159" s="15" t="s">
        <v>74</v>
      </c>
      <c r="AY159" s="265" t="s">
        <v>278</v>
      </c>
    </row>
    <row r="160" s="13" customFormat="1">
      <c r="A160" s="13"/>
      <c r="B160" s="235"/>
      <c r="C160" s="236"/>
      <c r="D160" s="237" t="s">
        <v>285</v>
      </c>
      <c r="E160" s="238" t="s">
        <v>1</v>
      </c>
      <c r="F160" s="239" t="s">
        <v>1053</v>
      </c>
      <c r="G160" s="236"/>
      <c r="H160" s="240">
        <v>10.26</v>
      </c>
      <c r="I160" s="236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285</v>
      </c>
      <c r="AU160" s="245" t="s">
        <v>83</v>
      </c>
      <c r="AV160" s="13" t="s">
        <v>83</v>
      </c>
      <c r="AW160" s="13" t="s">
        <v>30</v>
      </c>
      <c r="AX160" s="13" t="s">
        <v>74</v>
      </c>
      <c r="AY160" s="245" t="s">
        <v>278</v>
      </c>
    </row>
    <row r="161" s="15" customFormat="1">
      <c r="A161" s="15"/>
      <c r="B161" s="256"/>
      <c r="C161" s="257"/>
      <c r="D161" s="237" t="s">
        <v>285</v>
      </c>
      <c r="E161" s="258" t="s">
        <v>1</v>
      </c>
      <c r="F161" s="259" t="s">
        <v>524</v>
      </c>
      <c r="G161" s="257"/>
      <c r="H161" s="260">
        <v>10.26</v>
      </c>
      <c r="I161" s="257"/>
      <c r="J161" s="257"/>
      <c r="K161" s="257"/>
      <c r="L161" s="261"/>
      <c r="M161" s="262"/>
      <c r="N161" s="263"/>
      <c r="O161" s="263"/>
      <c r="P161" s="263"/>
      <c r="Q161" s="263"/>
      <c r="R161" s="263"/>
      <c r="S161" s="263"/>
      <c r="T161" s="264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5" t="s">
        <v>285</v>
      </c>
      <c r="AU161" s="265" t="s">
        <v>83</v>
      </c>
      <c r="AV161" s="15" t="s">
        <v>91</v>
      </c>
      <c r="AW161" s="15" t="s">
        <v>30</v>
      </c>
      <c r="AX161" s="15" t="s">
        <v>74</v>
      </c>
      <c r="AY161" s="265" t="s">
        <v>278</v>
      </c>
    </row>
    <row r="162" s="14" customFormat="1">
      <c r="A162" s="14"/>
      <c r="B162" s="246"/>
      <c r="C162" s="247"/>
      <c r="D162" s="237" t="s">
        <v>285</v>
      </c>
      <c r="E162" s="248" t="s">
        <v>1</v>
      </c>
      <c r="F162" s="249" t="s">
        <v>287</v>
      </c>
      <c r="G162" s="247"/>
      <c r="H162" s="250">
        <v>16.475999999999999</v>
      </c>
      <c r="I162" s="247"/>
      <c r="J162" s="247"/>
      <c r="K162" s="247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285</v>
      </c>
      <c r="AU162" s="255" t="s">
        <v>83</v>
      </c>
      <c r="AV162" s="14" t="s">
        <v>116</v>
      </c>
      <c r="AW162" s="14" t="s">
        <v>30</v>
      </c>
      <c r="AX162" s="14" t="s">
        <v>81</v>
      </c>
      <c r="AY162" s="255" t="s">
        <v>278</v>
      </c>
    </row>
    <row r="163" s="2" customFormat="1" ht="37.8" customHeight="1">
      <c r="A163" s="33"/>
      <c r="B163" s="34"/>
      <c r="C163" s="222" t="s">
        <v>1054</v>
      </c>
      <c r="D163" s="222" t="s">
        <v>280</v>
      </c>
      <c r="E163" s="223" t="s">
        <v>1055</v>
      </c>
      <c r="F163" s="224" t="s">
        <v>1056</v>
      </c>
      <c r="G163" s="225" t="s">
        <v>318</v>
      </c>
      <c r="H163" s="226">
        <v>41.576999999999998</v>
      </c>
      <c r="I163" s="227">
        <v>1580</v>
      </c>
      <c r="J163" s="227">
        <f>ROUND(I163*H163,2)</f>
        <v>65691.660000000003</v>
      </c>
      <c r="K163" s="228"/>
      <c r="L163" s="39"/>
      <c r="M163" s="229" t="s">
        <v>1</v>
      </c>
      <c r="N163" s="230" t="s">
        <v>39</v>
      </c>
      <c r="O163" s="231">
        <v>0.77100000000000002</v>
      </c>
      <c r="P163" s="231">
        <f>O163*H163</f>
        <v>32.055866999999999</v>
      </c>
      <c r="Q163" s="231">
        <v>0.19692000000000001</v>
      </c>
      <c r="R163" s="231">
        <f>Q163*H163</f>
        <v>8.1873428399999995</v>
      </c>
      <c r="S163" s="231">
        <v>0</v>
      </c>
      <c r="T163" s="232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33" t="s">
        <v>116</v>
      </c>
      <c r="AT163" s="233" t="s">
        <v>280</v>
      </c>
      <c r="AU163" s="233" t="s">
        <v>83</v>
      </c>
      <c r="AY163" s="18" t="s">
        <v>278</v>
      </c>
      <c r="BE163" s="234">
        <f>IF(N163="základní",J163,0)</f>
        <v>65691.660000000003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8" t="s">
        <v>81</v>
      </c>
      <c r="BK163" s="234">
        <f>ROUND(I163*H163,2)</f>
        <v>65691.660000000003</v>
      </c>
      <c r="BL163" s="18" t="s">
        <v>116</v>
      </c>
      <c r="BM163" s="233" t="s">
        <v>1057</v>
      </c>
    </row>
    <row r="164" s="13" customFormat="1">
      <c r="A164" s="13"/>
      <c r="B164" s="235"/>
      <c r="C164" s="236"/>
      <c r="D164" s="237" t="s">
        <v>285</v>
      </c>
      <c r="E164" s="238" t="s">
        <v>1</v>
      </c>
      <c r="F164" s="239" t="s">
        <v>1058</v>
      </c>
      <c r="G164" s="236"/>
      <c r="H164" s="240">
        <v>31.317</v>
      </c>
      <c r="I164" s="236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285</v>
      </c>
      <c r="AU164" s="245" t="s">
        <v>83</v>
      </c>
      <c r="AV164" s="13" t="s">
        <v>83</v>
      </c>
      <c r="AW164" s="13" t="s">
        <v>30</v>
      </c>
      <c r="AX164" s="13" t="s">
        <v>74</v>
      </c>
      <c r="AY164" s="245" t="s">
        <v>278</v>
      </c>
    </row>
    <row r="165" s="13" customFormat="1">
      <c r="A165" s="13"/>
      <c r="B165" s="235"/>
      <c r="C165" s="236"/>
      <c r="D165" s="237" t="s">
        <v>285</v>
      </c>
      <c r="E165" s="238" t="s">
        <v>1</v>
      </c>
      <c r="F165" s="239" t="s">
        <v>1059</v>
      </c>
      <c r="G165" s="236"/>
      <c r="H165" s="240">
        <v>10.26</v>
      </c>
      <c r="I165" s="236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285</v>
      </c>
      <c r="AU165" s="245" t="s">
        <v>83</v>
      </c>
      <c r="AV165" s="13" t="s">
        <v>83</v>
      </c>
      <c r="AW165" s="13" t="s">
        <v>30</v>
      </c>
      <c r="AX165" s="13" t="s">
        <v>74</v>
      </c>
      <c r="AY165" s="245" t="s">
        <v>278</v>
      </c>
    </row>
    <row r="166" s="14" customFormat="1">
      <c r="A166" s="14"/>
      <c r="B166" s="246"/>
      <c r="C166" s="247"/>
      <c r="D166" s="237" t="s">
        <v>285</v>
      </c>
      <c r="E166" s="248" t="s">
        <v>1</v>
      </c>
      <c r="F166" s="249" t="s">
        <v>287</v>
      </c>
      <c r="G166" s="247"/>
      <c r="H166" s="250">
        <v>41.576999999999998</v>
      </c>
      <c r="I166" s="247"/>
      <c r="J166" s="247"/>
      <c r="K166" s="247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285</v>
      </c>
      <c r="AU166" s="255" t="s">
        <v>83</v>
      </c>
      <c r="AV166" s="14" t="s">
        <v>116</v>
      </c>
      <c r="AW166" s="14" t="s">
        <v>30</v>
      </c>
      <c r="AX166" s="14" t="s">
        <v>81</v>
      </c>
      <c r="AY166" s="255" t="s">
        <v>278</v>
      </c>
    </row>
    <row r="167" s="2" customFormat="1" ht="33" customHeight="1">
      <c r="A167" s="33"/>
      <c r="B167" s="34"/>
      <c r="C167" s="222" t="s">
        <v>1060</v>
      </c>
      <c r="D167" s="222" t="s">
        <v>280</v>
      </c>
      <c r="E167" s="223" t="s">
        <v>1061</v>
      </c>
      <c r="F167" s="224" t="s">
        <v>1062</v>
      </c>
      <c r="G167" s="225" t="s">
        <v>749</v>
      </c>
      <c r="H167" s="226">
        <v>40</v>
      </c>
      <c r="I167" s="227">
        <v>649</v>
      </c>
      <c r="J167" s="227">
        <f>ROUND(I167*H167,2)</f>
        <v>25960</v>
      </c>
      <c r="K167" s="228"/>
      <c r="L167" s="39"/>
      <c r="M167" s="229" t="s">
        <v>1</v>
      </c>
      <c r="N167" s="230" t="s">
        <v>39</v>
      </c>
      <c r="O167" s="231">
        <v>0.159</v>
      </c>
      <c r="P167" s="231">
        <f>O167*H167</f>
        <v>6.3600000000000003</v>
      </c>
      <c r="Q167" s="231">
        <v>0.020209999999999999</v>
      </c>
      <c r="R167" s="231">
        <f>Q167*H167</f>
        <v>0.80840000000000001</v>
      </c>
      <c r="S167" s="231">
        <v>0</v>
      </c>
      <c r="T167" s="23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33" t="s">
        <v>116</v>
      </c>
      <c r="AT167" s="233" t="s">
        <v>280</v>
      </c>
      <c r="AU167" s="233" t="s">
        <v>83</v>
      </c>
      <c r="AY167" s="18" t="s">
        <v>278</v>
      </c>
      <c r="BE167" s="234">
        <f>IF(N167="základní",J167,0)</f>
        <v>25960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8" t="s">
        <v>81</v>
      </c>
      <c r="BK167" s="234">
        <f>ROUND(I167*H167,2)</f>
        <v>25960</v>
      </c>
      <c r="BL167" s="18" t="s">
        <v>116</v>
      </c>
      <c r="BM167" s="233" t="s">
        <v>1063</v>
      </c>
    </row>
    <row r="168" s="13" customFormat="1">
      <c r="A168" s="13"/>
      <c r="B168" s="235"/>
      <c r="C168" s="236"/>
      <c r="D168" s="237" t="s">
        <v>285</v>
      </c>
      <c r="E168" s="238" t="s">
        <v>1</v>
      </c>
      <c r="F168" s="239" t="s">
        <v>1064</v>
      </c>
      <c r="G168" s="236"/>
      <c r="H168" s="240">
        <v>18</v>
      </c>
      <c r="I168" s="236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285</v>
      </c>
      <c r="AU168" s="245" t="s">
        <v>83</v>
      </c>
      <c r="AV168" s="13" t="s">
        <v>83</v>
      </c>
      <c r="AW168" s="13" t="s">
        <v>30</v>
      </c>
      <c r="AX168" s="13" t="s">
        <v>74</v>
      </c>
      <c r="AY168" s="245" t="s">
        <v>278</v>
      </c>
    </row>
    <row r="169" s="13" customFormat="1">
      <c r="A169" s="13"/>
      <c r="B169" s="235"/>
      <c r="C169" s="236"/>
      <c r="D169" s="237" t="s">
        <v>285</v>
      </c>
      <c r="E169" s="238" t="s">
        <v>1</v>
      </c>
      <c r="F169" s="239" t="s">
        <v>1065</v>
      </c>
      <c r="G169" s="236"/>
      <c r="H169" s="240">
        <v>17</v>
      </c>
      <c r="I169" s="236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285</v>
      </c>
      <c r="AU169" s="245" t="s">
        <v>83</v>
      </c>
      <c r="AV169" s="13" t="s">
        <v>83</v>
      </c>
      <c r="AW169" s="13" t="s">
        <v>30</v>
      </c>
      <c r="AX169" s="13" t="s">
        <v>74</v>
      </c>
      <c r="AY169" s="245" t="s">
        <v>278</v>
      </c>
    </row>
    <row r="170" s="13" customFormat="1">
      <c r="A170" s="13"/>
      <c r="B170" s="235"/>
      <c r="C170" s="236"/>
      <c r="D170" s="237" t="s">
        <v>285</v>
      </c>
      <c r="E170" s="238" t="s">
        <v>1</v>
      </c>
      <c r="F170" s="239" t="s">
        <v>81</v>
      </c>
      <c r="G170" s="236"/>
      <c r="H170" s="240">
        <v>1</v>
      </c>
      <c r="I170" s="236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285</v>
      </c>
      <c r="AU170" s="245" t="s">
        <v>83</v>
      </c>
      <c r="AV170" s="13" t="s">
        <v>83</v>
      </c>
      <c r="AW170" s="13" t="s">
        <v>30</v>
      </c>
      <c r="AX170" s="13" t="s">
        <v>74</v>
      </c>
      <c r="AY170" s="245" t="s">
        <v>278</v>
      </c>
    </row>
    <row r="171" s="13" customFormat="1">
      <c r="A171" s="13"/>
      <c r="B171" s="235"/>
      <c r="C171" s="236"/>
      <c r="D171" s="237" t="s">
        <v>285</v>
      </c>
      <c r="E171" s="238" t="s">
        <v>1</v>
      </c>
      <c r="F171" s="239" t="s">
        <v>116</v>
      </c>
      <c r="G171" s="236"/>
      <c r="H171" s="240">
        <v>4</v>
      </c>
      <c r="I171" s="236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285</v>
      </c>
      <c r="AU171" s="245" t="s">
        <v>83</v>
      </c>
      <c r="AV171" s="13" t="s">
        <v>83</v>
      </c>
      <c r="AW171" s="13" t="s">
        <v>30</v>
      </c>
      <c r="AX171" s="13" t="s">
        <v>74</v>
      </c>
      <c r="AY171" s="245" t="s">
        <v>278</v>
      </c>
    </row>
    <row r="172" s="14" customFormat="1">
      <c r="A172" s="14"/>
      <c r="B172" s="246"/>
      <c r="C172" s="247"/>
      <c r="D172" s="237" t="s">
        <v>285</v>
      </c>
      <c r="E172" s="248" t="s">
        <v>1</v>
      </c>
      <c r="F172" s="249" t="s">
        <v>287</v>
      </c>
      <c r="G172" s="247"/>
      <c r="H172" s="250">
        <v>40</v>
      </c>
      <c r="I172" s="247"/>
      <c r="J172" s="247"/>
      <c r="K172" s="247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285</v>
      </c>
      <c r="AU172" s="255" t="s">
        <v>83</v>
      </c>
      <c r="AV172" s="14" t="s">
        <v>116</v>
      </c>
      <c r="AW172" s="14" t="s">
        <v>30</v>
      </c>
      <c r="AX172" s="14" t="s">
        <v>81</v>
      </c>
      <c r="AY172" s="255" t="s">
        <v>278</v>
      </c>
    </row>
    <row r="173" s="2" customFormat="1" ht="33" customHeight="1">
      <c r="A173" s="33"/>
      <c r="B173" s="34"/>
      <c r="C173" s="222" t="s">
        <v>1066</v>
      </c>
      <c r="D173" s="222" t="s">
        <v>280</v>
      </c>
      <c r="E173" s="223" t="s">
        <v>1067</v>
      </c>
      <c r="F173" s="224" t="s">
        <v>1068</v>
      </c>
      <c r="G173" s="225" t="s">
        <v>749</v>
      </c>
      <c r="H173" s="226">
        <v>9</v>
      </c>
      <c r="I173" s="227">
        <v>804</v>
      </c>
      <c r="J173" s="227">
        <f>ROUND(I173*H173,2)</f>
        <v>7236</v>
      </c>
      <c r="K173" s="228"/>
      <c r="L173" s="39"/>
      <c r="M173" s="229" t="s">
        <v>1</v>
      </c>
      <c r="N173" s="230" t="s">
        <v>39</v>
      </c>
      <c r="O173" s="231">
        <v>0.23200000000000001</v>
      </c>
      <c r="P173" s="231">
        <f>O173*H173</f>
        <v>2.0880000000000001</v>
      </c>
      <c r="Q173" s="231">
        <v>0.026550000000000001</v>
      </c>
      <c r="R173" s="231">
        <f>Q173*H173</f>
        <v>0.23895</v>
      </c>
      <c r="S173" s="231">
        <v>0</v>
      </c>
      <c r="T173" s="232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33" t="s">
        <v>116</v>
      </c>
      <c r="AT173" s="233" t="s">
        <v>280</v>
      </c>
      <c r="AU173" s="233" t="s">
        <v>83</v>
      </c>
      <c r="AY173" s="18" t="s">
        <v>278</v>
      </c>
      <c r="BE173" s="234">
        <f>IF(N173="základní",J173,0)</f>
        <v>7236</v>
      </c>
      <c r="BF173" s="234">
        <f>IF(N173="snížená",J173,0)</f>
        <v>0</v>
      </c>
      <c r="BG173" s="234">
        <f>IF(N173="zákl. přenesená",J173,0)</f>
        <v>0</v>
      </c>
      <c r="BH173" s="234">
        <f>IF(N173="sníž. přenesená",J173,0)</f>
        <v>0</v>
      </c>
      <c r="BI173" s="234">
        <f>IF(N173="nulová",J173,0)</f>
        <v>0</v>
      </c>
      <c r="BJ173" s="18" t="s">
        <v>81</v>
      </c>
      <c r="BK173" s="234">
        <f>ROUND(I173*H173,2)</f>
        <v>7236</v>
      </c>
      <c r="BL173" s="18" t="s">
        <v>116</v>
      </c>
      <c r="BM173" s="233" t="s">
        <v>1069</v>
      </c>
    </row>
    <row r="174" s="13" customFormat="1">
      <c r="A174" s="13"/>
      <c r="B174" s="235"/>
      <c r="C174" s="236"/>
      <c r="D174" s="237" t="s">
        <v>285</v>
      </c>
      <c r="E174" s="238" t="s">
        <v>1</v>
      </c>
      <c r="F174" s="239" t="s">
        <v>83</v>
      </c>
      <c r="G174" s="236"/>
      <c r="H174" s="240">
        <v>2</v>
      </c>
      <c r="I174" s="236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285</v>
      </c>
      <c r="AU174" s="245" t="s">
        <v>83</v>
      </c>
      <c r="AV174" s="13" t="s">
        <v>83</v>
      </c>
      <c r="AW174" s="13" t="s">
        <v>30</v>
      </c>
      <c r="AX174" s="13" t="s">
        <v>74</v>
      </c>
      <c r="AY174" s="245" t="s">
        <v>278</v>
      </c>
    </row>
    <row r="175" s="13" customFormat="1">
      <c r="A175" s="13"/>
      <c r="B175" s="235"/>
      <c r="C175" s="236"/>
      <c r="D175" s="237" t="s">
        <v>285</v>
      </c>
      <c r="E175" s="238" t="s">
        <v>1</v>
      </c>
      <c r="F175" s="239" t="s">
        <v>116</v>
      </c>
      <c r="G175" s="236"/>
      <c r="H175" s="240">
        <v>4</v>
      </c>
      <c r="I175" s="236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285</v>
      </c>
      <c r="AU175" s="245" t="s">
        <v>83</v>
      </c>
      <c r="AV175" s="13" t="s">
        <v>83</v>
      </c>
      <c r="AW175" s="13" t="s">
        <v>30</v>
      </c>
      <c r="AX175" s="13" t="s">
        <v>74</v>
      </c>
      <c r="AY175" s="245" t="s">
        <v>278</v>
      </c>
    </row>
    <row r="176" s="13" customFormat="1">
      <c r="A176" s="13"/>
      <c r="B176" s="235"/>
      <c r="C176" s="236"/>
      <c r="D176" s="237" t="s">
        <v>285</v>
      </c>
      <c r="E176" s="238" t="s">
        <v>1</v>
      </c>
      <c r="F176" s="239" t="s">
        <v>91</v>
      </c>
      <c r="G176" s="236"/>
      <c r="H176" s="240">
        <v>3</v>
      </c>
      <c r="I176" s="236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285</v>
      </c>
      <c r="AU176" s="245" t="s">
        <v>83</v>
      </c>
      <c r="AV176" s="13" t="s">
        <v>83</v>
      </c>
      <c r="AW176" s="13" t="s">
        <v>30</v>
      </c>
      <c r="AX176" s="13" t="s">
        <v>74</v>
      </c>
      <c r="AY176" s="245" t="s">
        <v>278</v>
      </c>
    </row>
    <row r="177" s="14" customFormat="1">
      <c r="A177" s="14"/>
      <c r="B177" s="246"/>
      <c r="C177" s="247"/>
      <c r="D177" s="237" t="s">
        <v>285</v>
      </c>
      <c r="E177" s="248" t="s">
        <v>1</v>
      </c>
      <c r="F177" s="249" t="s">
        <v>287</v>
      </c>
      <c r="G177" s="247"/>
      <c r="H177" s="250">
        <v>9</v>
      </c>
      <c r="I177" s="247"/>
      <c r="J177" s="247"/>
      <c r="K177" s="247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285</v>
      </c>
      <c r="AU177" s="255" t="s">
        <v>83</v>
      </c>
      <c r="AV177" s="14" t="s">
        <v>116</v>
      </c>
      <c r="AW177" s="14" t="s">
        <v>30</v>
      </c>
      <c r="AX177" s="14" t="s">
        <v>81</v>
      </c>
      <c r="AY177" s="255" t="s">
        <v>278</v>
      </c>
    </row>
    <row r="178" s="2" customFormat="1" ht="16.5" customHeight="1">
      <c r="A178" s="33"/>
      <c r="B178" s="34"/>
      <c r="C178" s="222" t="s">
        <v>308</v>
      </c>
      <c r="D178" s="222" t="s">
        <v>280</v>
      </c>
      <c r="E178" s="223" t="s">
        <v>1070</v>
      </c>
      <c r="F178" s="224" t="s">
        <v>1071</v>
      </c>
      <c r="G178" s="225" t="s">
        <v>283</v>
      </c>
      <c r="H178" s="226">
        <v>1.3300000000000001</v>
      </c>
      <c r="I178" s="227">
        <v>9040</v>
      </c>
      <c r="J178" s="227">
        <f>ROUND(I178*H178,2)</f>
        <v>12023.200000000001</v>
      </c>
      <c r="K178" s="228"/>
      <c r="L178" s="39"/>
      <c r="M178" s="229" t="s">
        <v>1</v>
      </c>
      <c r="N178" s="230" t="s">
        <v>39</v>
      </c>
      <c r="O178" s="231">
        <v>6.7699999999999996</v>
      </c>
      <c r="P178" s="231">
        <f>O178*H178</f>
        <v>9.0040999999999993</v>
      </c>
      <c r="Q178" s="231">
        <v>1.94302</v>
      </c>
      <c r="R178" s="231">
        <f>Q178*H178</f>
        <v>2.5842166</v>
      </c>
      <c r="S178" s="231">
        <v>0</v>
      </c>
      <c r="T178" s="232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33" t="s">
        <v>116</v>
      </c>
      <c r="AT178" s="233" t="s">
        <v>280</v>
      </c>
      <c r="AU178" s="233" t="s">
        <v>83</v>
      </c>
      <c r="AY178" s="18" t="s">
        <v>278</v>
      </c>
      <c r="BE178" s="234">
        <f>IF(N178="základní",J178,0)</f>
        <v>12023.200000000001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8" t="s">
        <v>81</v>
      </c>
      <c r="BK178" s="234">
        <f>ROUND(I178*H178,2)</f>
        <v>12023.200000000001</v>
      </c>
      <c r="BL178" s="18" t="s">
        <v>116</v>
      </c>
      <c r="BM178" s="233" t="s">
        <v>1072</v>
      </c>
    </row>
    <row r="179" s="13" customFormat="1">
      <c r="A179" s="13"/>
      <c r="B179" s="235"/>
      <c r="C179" s="236"/>
      <c r="D179" s="237" t="s">
        <v>285</v>
      </c>
      <c r="E179" s="238" t="s">
        <v>1</v>
      </c>
      <c r="F179" s="239" t="s">
        <v>1073</v>
      </c>
      <c r="G179" s="236"/>
      <c r="H179" s="240">
        <v>0.26000000000000001</v>
      </c>
      <c r="I179" s="236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285</v>
      </c>
      <c r="AU179" s="245" t="s">
        <v>83</v>
      </c>
      <c r="AV179" s="13" t="s">
        <v>83</v>
      </c>
      <c r="AW179" s="13" t="s">
        <v>30</v>
      </c>
      <c r="AX179" s="13" t="s">
        <v>74</v>
      </c>
      <c r="AY179" s="245" t="s">
        <v>278</v>
      </c>
    </row>
    <row r="180" s="13" customFormat="1">
      <c r="A180" s="13"/>
      <c r="B180" s="235"/>
      <c r="C180" s="236"/>
      <c r="D180" s="237" t="s">
        <v>285</v>
      </c>
      <c r="E180" s="238" t="s">
        <v>1</v>
      </c>
      <c r="F180" s="239" t="s">
        <v>1074</v>
      </c>
      <c r="G180" s="236"/>
      <c r="H180" s="240">
        <v>0.35299999999999998</v>
      </c>
      <c r="I180" s="236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285</v>
      </c>
      <c r="AU180" s="245" t="s">
        <v>83</v>
      </c>
      <c r="AV180" s="13" t="s">
        <v>83</v>
      </c>
      <c r="AW180" s="13" t="s">
        <v>30</v>
      </c>
      <c r="AX180" s="13" t="s">
        <v>74</v>
      </c>
      <c r="AY180" s="245" t="s">
        <v>278</v>
      </c>
    </row>
    <row r="181" s="13" customFormat="1">
      <c r="A181" s="13"/>
      <c r="B181" s="235"/>
      <c r="C181" s="236"/>
      <c r="D181" s="237" t="s">
        <v>285</v>
      </c>
      <c r="E181" s="238" t="s">
        <v>1</v>
      </c>
      <c r="F181" s="239" t="s">
        <v>1075</v>
      </c>
      <c r="G181" s="236"/>
      <c r="H181" s="240">
        <v>0.26900000000000002</v>
      </c>
      <c r="I181" s="236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285</v>
      </c>
      <c r="AU181" s="245" t="s">
        <v>83</v>
      </c>
      <c r="AV181" s="13" t="s">
        <v>83</v>
      </c>
      <c r="AW181" s="13" t="s">
        <v>30</v>
      </c>
      <c r="AX181" s="13" t="s">
        <v>74</v>
      </c>
      <c r="AY181" s="245" t="s">
        <v>278</v>
      </c>
    </row>
    <row r="182" s="13" customFormat="1">
      <c r="A182" s="13"/>
      <c r="B182" s="235"/>
      <c r="C182" s="236"/>
      <c r="D182" s="237" t="s">
        <v>285</v>
      </c>
      <c r="E182" s="238" t="s">
        <v>1</v>
      </c>
      <c r="F182" s="239" t="s">
        <v>1076</v>
      </c>
      <c r="G182" s="236"/>
      <c r="H182" s="240">
        <v>0.44800000000000001</v>
      </c>
      <c r="I182" s="236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285</v>
      </c>
      <c r="AU182" s="245" t="s">
        <v>83</v>
      </c>
      <c r="AV182" s="13" t="s">
        <v>83</v>
      </c>
      <c r="AW182" s="13" t="s">
        <v>30</v>
      </c>
      <c r="AX182" s="13" t="s">
        <v>74</v>
      </c>
      <c r="AY182" s="245" t="s">
        <v>278</v>
      </c>
    </row>
    <row r="183" s="14" customFormat="1">
      <c r="A183" s="14"/>
      <c r="B183" s="246"/>
      <c r="C183" s="247"/>
      <c r="D183" s="237" t="s">
        <v>285</v>
      </c>
      <c r="E183" s="248" t="s">
        <v>1</v>
      </c>
      <c r="F183" s="249" t="s">
        <v>287</v>
      </c>
      <c r="G183" s="247"/>
      <c r="H183" s="250">
        <v>1.3300000000000001</v>
      </c>
      <c r="I183" s="247"/>
      <c r="J183" s="247"/>
      <c r="K183" s="247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285</v>
      </c>
      <c r="AU183" s="255" t="s">
        <v>83</v>
      </c>
      <c r="AV183" s="14" t="s">
        <v>116</v>
      </c>
      <c r="AW183" s="14" t="s">
        <v>30</v>
      </c>
      <c r="AX183" s="14" t="s">
        <v>81</v>
      </c>
      <c r="AY183" s="255" t="s">
        <v>278</v>
      </c>
    </row>
    <row r="184" s="2" customFormat="1" ht="33" customHeight="1">
      <c r="A184" s="33"/>
      <c r="B184" s="34"/>
      <c r="C184" s="222" t="s">
        <v>325</v>
      </c>
      <c r="D184" s="222" t="s">
        <v>280</v>
      </c>
      <c r="E184" s="223" t="s">
        <v>1077</v>
      </c>
      <c r="F184" s="224" t="s">
        <v>1078</v>
      </c>
      <c r="G184" s="225" t="s">
        <v>301</v>
      </c>
      <c r="H184" s="226">
        <v>0.10299999999999999</v>
      </c>
      <c r="I184" s="227">
        <v>12200</v>
      </c>
      <c r="J184" s="227">
        <f>ROUND(I184*H184,2)</f>
        <v>1256.5999999999999</v>
      </c>
      <c r="K184" s="228"/>
      <c r="L184" s="39"/>
      <c r="M184" s="229" t="s">
        <v>1</v>
      </c>
      <c r="N184" s="230" t="s">
        <v>39</v>
      </c>
      <c r="O184" s="231">
        <v>18.175000000000001</v>
      </c>
      <c r="P184" s="231">
        <f>O184*H184</f>
        <v>1.8720250000000001</v>
      </c>
      <c r="Q184" s="231">
        <v>0.019539999999999998</v>
      </c>
      <c r="R184" s="231">
        <f>Q184*H184</f>
        <v>0.0020126199999999997</v>
      </c>
      <c r="S184" s="231">
        <v>0</v>
      </c>
      <c r="T184" s="232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33" t="s">
        <v>116</v>
      </c>
      <c r="AT184" s="233" t="s">
        <v>280</v>
      </c>
      <c r="AU184" s="233" t="s">
        <v>83</v>
      </c>
      <c r="AY184" s="18" t="s">
        <v>278</v>
      </c>
      <c r="BE184" s="234">
        <f>IF(N184="základní",J184,0)</f>
        <v>1256.5999999999999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8" t="s">
        <v>81</v>
      </c>
      <c r="BK184" s="234">
        <f>ROUND(I184*H184,2)</f>
        <v>1256.5999999999999</v>
      </c>
      <c r="BL184" s="18" t="s">
        <v>116</v>
      </c>
      <c r="BM184" s="233" t="s">
        <v>1079</v>
      </c>
    </row>
    <row r="185" s="13" customFormat="1">
      <c r="A185" s="13"/>
      <c r="B185" s="235"/>
      <c r="C185" s="236"/>
      <c r="D185" s="237" t="s">
        <v>285</v>
      </c>
      <c r="E185" s="238" t="s">
        <v>1</v>
      </c>
      <c r="F185" s="239" t="s">
        <v>1080</v>
      </c>
      <c r="G185" s="236"/>
      <c r="H185" s="240">
        <v>0.10299999999999999</v>
      </c>
      <c r="I185" s="236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285</v>
      </c>
      <c r="AU185" s="245" t="s">
        <v>83</v>
      </c>
      <c r="AV185" s="13" t="s">
        <v>83</v>
      </c>
      <c r="AW185" s="13" t="s">
        <v>30</v>
      </c>
      <c r="AX185" s="13" t="s">
        <v>74</v>
      </c>
      <c r="AY185" s="245" t="s">
        <v>278</v>
      </c>
    </row>
    <row r="186" s="14" customFormat="1">
      <c r="A186" s="14"/>
      <c r="B186" s="246"/>
      <c r="C186" s="247"/>
      <c r="D186" s="237" t="s">
        <v>285</v>
      </c>
      <c r="E186" s="248" t="s">
        <v>1</v>
      </c>
      <c r="F186" s="249" t="s">
        <v>287</v>
      </c>
      <c r="G186" s="247"/>
      <c r="H186" s="250">
        <v>0.10299999999999999</v>
      </c>
      <c r="I186" s="247"/>
      <c r="J186" s="247"/>
      <c r="K186" s="247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285</v>
      </c>
      <c r="AU186" s="255" t="s">
        <v>83</v>
      </c>
      <c r="AV186" s="14" t="s">
        <v>116</v>
      </c>
      <c r="AW186" s="14" t="s">
        <v>30</v>
      </c>
      <c r="AX186" s="14" t="s">
        <v>81</v>
      </c>
      <c r="AY186" s="255" t="s">
        <v>278</v>
      </c>
    </row>
    <row r="187" s="2" customFormat="1" ht="24.15" customHeight="1">
      <c r="A187" s="33"/>
      <c r="B187" s="34"/>
      <c r="C187" s="269" t="s">
        <v>372</v>
      </c>
      <c r="D187" s="269" t="s">
        <v>1081</v>
      </c>
      <c r="E187" s="270" t="s">
        <v>1082</v>
      </c>
      <c r="F187" s="271" t="s">
        <v>1083</v>
      </c>
      <c r="G187" s="272" t="s">
        <v>301</v>
      </c>
      <c r="H187" s="273">
        <v>0.11</v>
      </c>
      <c r="I187" s="274">
        <v>38500</v>
      </c>
      <c r="J187" s="274">
        <f>ROUND(I187*H187,2)</f>
        <v>4235</v>
      </c>
      <c r="K187" s="275"/>
      <c r="L187" s="276"/>
      <c r="M187" s="277" t="s">
        <v>1</v>
      </c>
      <c r="N187" s="278" t="s">
        <v>39</v>
      </c>
      <c r="O187" s="231">
        <v>0</v>
      </c>
      <c r="P187" s="231">
        <f>O187*H187</f>
        <v>0</v>
      </c>
      <c r="Q187" s="231">
        <v>1</v>
      </c>
      <c r="R187" s="231">
        <f>Q187*H187</f>
        <v>0.11</v>
      </c>
      <c r="S187" s="231">
        <v>0</v>
      </c>
      <c r="T187" s="232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33" t="s">
        <v>315</v>
      </c>
      <c r="AT187" s="233" t="s">
        <v>1081</v>
      </c>
      <c r="AU187" s="233" t="s">
        <v>83</v>
      </c>
      <c r="AY187" s="18" t="s">
        <v>278</v>
      </c>
      <c r="BE187" s="234">
        <f>IF(N187="základní",J187,0)</f>
        <v>4235</v>
      </c>
      <c r="BF187" s="234">
        <f>IF(N187="snížená",J187,0)</f>
        <v>0</v>
      </c>
      <c r="BG187" s="234">
        <f>IF(N187="zákl. přenesená",J187,0)</f>
        <v>0</v>
      </c>
      <c r="BH187" s="234">
        <f>IF(N187="sníž. přenesená",J187,0)</f>
        <v>0</v>
      </c>
      <c r="BI187" s="234">
        <f>IF(N187="nulová",J187,0)</f>
        <v>0</v>
      </c>
      <c r="BJ187" s="18" t="s">
        <v>81</v>
      </c>
      <c r="BK187" s="234">
        <f>ROUND(I187*H187,2)</f>
        <v>4235</v>
      </c>
      <c r="BL187" s="18" t="s">
        <v>116</v>
      </c>
      <c r="BM187" s="233" t="s">
        <v>1084</v>
      </c>
    </row>
    <row r="188" s="13" customFormat="1">
      <c r="A188" s="13"/>
      <c r="B188" s="235"/>
      <c r="C188" s="236"/>
      <c r="D188" s="237" t="s">
        <v>285</v>
      </c>
      <c r="E188" s="238" t="s">
        <v>1</v>
      </c>
      <c r="F188" s="239" t="s">
        <v>1085</v>
      </c>
      <c r="G188" s="236"/>
      <c r="H188" s="240">
        <v>0.11</v>
      </c>
      <c r="I188" s="236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285</v>
      </c>
      <c r="AU188" s="245" t="s">
        <v>83</v>
      </c>
      <c r="AV188" s="13" t="s">
        <v>83</v>
      </c>
      <c r="AW188" s="13" t="s">
        <v>30</v>
      </c>
      <c r="AX188" s="13" t="s">
        <v>74</v>
      </c>
      <c r="AY188" s="245" t="s">
        <v>278</v>
      </c>
    </row>
    <row r="189" s="14" customFormat="1">
      <c r="A189" s="14"/>
      <c r="B189" s="246"/>
      <c r="C189" s="247"/>
      <c r="D189" s="237" t="s">
        <v>285</v>
      </c>
      <c r="E189" s="248" t="s">
        <v>1</v>
      </c>
      <c r="F189" s="249" t="s">
        <v>287</v>
      </c>
      <c r="G189" s="247"/>
      <c r="H189" s="250">
        <v>0.11</v>
      </c>
      <c r="I189" s="247"/>
      <c r="J189" s="247"/>
      <c r="K189" s="247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285</v>
      </c>
      <c r="AU189" s="255" t="s">
        <v>83</v>
      </c>
      <c r="AV189" s="14" t="s">
        <v>116</v>
      </c>
      <c r="AW189" s="14" t="s">
        <v>30</v>
      </c>
      <c r="AX189" s="14" t="s">
        <v>81</v>
      </c>
      <c r="AY189" s="255" t="s">
        <v>278</v>
      </c>
    </row>
    <row r="190" s="2" customFormat="1" ht="37.8" customHeight="1">
      <c r="A190" s="33"/>
      <c r="B190" s="34"/>
      <c r="C190" s="222" t="s">
        <v>8</v>
      </c>
      <c r="D190" s="222" t="s">
        <v>280</v>
      </c>
      <c r="E190" s="223" t="s">
        <v>1086</v>
      </c>
      <c r="F190" s="224" t="s">
        <v>1087</v>
      </c>
      <c r="G190" s="225" t="s">
        <v>301</v>
      </c>
      <c r="H190" s="226">
        <v>0.70599999999999996</v>
      </c>
      <c r="I190" s="227">
        <v>11200</v>
      </c>
      <c r="J190" s="227">
        <f>ROUND(I190*H190,2)</f>
        <v>7907.1999999999998</v>
      </c>
      <c r="K190" s="228"/>
      <c r="L190" s="39"/>
      <c r="M190" s="229" t="s">
        <v>1</v>
      </c>
      <c r="N190" s="230" t="s">
        <v>39</v>
      </c>
      <c r="O190" s="231">
        <v>16.582999999999998</v>
      </c>
      <c r="P190" s="231">
        <f>O190*H190</f>
        <v>11.707597999999999</v>
      </c>
      <c r="Q190" s="231">
        <v>0.017090000000000001</v>
      </c>
      <c r="R190" s="231">
        <f>Q190*H190</f>
        <v>0.01206554</v>
      </c>
      <c r="S190" s="231">
        <v>0</v>
      </c>
      <c r="T190" s="232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33" t="s">
        <v>116</v>
      </c>
      <c r="AT190" s="233" t="s">
        <v>280</v>
      </c>
      <c r="AU190" s="233" t="s">
        <v>83</v>
      </c>
      <c r="AY190" s="18" t="s">
        <v>278</v>
      </c>
      <c r="BE190" s="234">
        <f>IF(N190="základní",J190,0)</f>
        <v>7907.1999999999998</v>
      </c>
      <c r="BF190" s="234">
        <f>IF(N190="snížená",J190,0)</f>
        <v>0</v>
      </c>
      <c r="BG190" s="234">
        <f>IF(N190="zákl. přenesená",J190,0)</f>
        <v>0</v>
      </c>
      <c r="BH190" s="234">
        <f>IF(N190="sníž. přenesená",J190,0)</f>
        <v>0</v>
      </c>
      <c r="BI190" s="234">
        <f>IF(N190="nulová",J190,0)</f>
        <v>0</v>
      </c>
      <c r="BJ190" s="18" t="s">
        <v>81</v>
      </c>
      <c r="BK190" s="234">
        <f>ROUND(I190*H190,2)</f>
        <v>7907.1999999999998</v>
      </c>
      <c r="BL190" s="18" t="s">
        <v>116</v>
      </c>
      <c r="BM190" s="233" t="s">
        <v>1088</v>
      </c>
    </row>
    <row r="191" s="13" customFormat="1">
      <c r="A191" s="13"/>
      <c r="B191" s="235"/>
      <c r="C191" s="236"/>
      <c r="D191" s="237" t="s">
        <v>285</v>
      </c>
      <c r="E191" s="238" t="s">
        <v>1</v>
      </c>
      <c r="F191" s="239" t="s">
        <v>1089</v>
      </c>
      <c r="G191" s="236"/>
      <c r="H191" s="240">
        <v>0.156</v>
      </c>
      <c r="I191" s="236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285</v>
      </c>
      <c r="AU191" s="245" t="s">
        <v>83</v>
      </c>
      <c r="AV191" s="13" t="s">
        <v>83</v>
      </c>
      <c r="AW191" s="13" t="s">
        <v>30</v>
      </c>
      <c r="AX191" s="13" t="s">
        <v>74</v>
      </c>
      <c r="AY191" s="245" t="s">
        <v>278</v>
      </c>
    </row>
    <row r="192" s="13" customFormat="1">
      <c r="A192" s="13"/>
      <c r="B192" s="235"/>
      <c r="C192" s="236"/>
      <c r="D192" s="237" t="s">
        <v>285</v>
      </c>
      <c r="E192" s="238" t="s">
        <v>1</v>
      </c>
      <c r="F192" s="239" t="s">
        <v>1090</v>
      </c>
      <c r="G192" s="236"/>
      <c r="H192" s="240">
        <v>0.129</v>
      </c>
      <c r="I192" s="236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285</v>
      </c>
      <c r="AU192" s="245" t="s">
        <v>83</v>
      </c>
      <c r="AV192" s="13" t="s">
        <v>83</v>
      </c>
      <c r="AW192" s="13" t="s">
        <v>30</v>
      </c>
      <c r="AX192" s="13" t="s">
        <v>74</v>
      </c>
      <c r="AY192" s="245" t="s">
        <v>278</v>
      </c>
    </row>
    <row r="193" s="13" customFormat="1">
      <c r="A193" s="13"/>
      <c r="B193" s="235"/>
      <c r="C193" s="236"/>
      <c r="D193" s="237" t="s">
        <v>285</v>
      </c>
      <c r="E193" s="238" t="s">
        <v>1</v>
      </c>
      <c r="F193" s="239" t="s">
        <v>1091</v>
      </c>
      <c r="G193" s="236"/>
      <c r="H193" s="240">
        <v>0.42099999999999999</v>
      </c>
      <c r="I193" s="236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285</v>
      </c>
      <c r="AU193" s="245" t="s">
        <v>83</v>
      </c>
      <c r="AV193" s="13" t="s">
        <v>83</v>
      </c>
      <c r="AW193" s="13" t="s">
        <v>30</v>
      </c>
      <c r="AX193" s="13" t="s">
        <v>74</v>
      </c>
      <c r="AY193" s="245" t="s">
        <v>278</v>
      </c>
    </row>
    <row r="194" s="14" customFormat="1">
      <c r="A194" s="14"/>
      <c r="B194" s="246"/>
      <c r="C194" s="247"/>
      <c r="D194" s="237" t="s">
        <v>285</v>
      </c>
      <c r="E194" s="248" t="s">
        <v>1</v>
      </c>
      <c r="F194" s="249" t="s">
        <v>287</v>
      </c>
      <c r="G194" s="247"/>
      <c r="H194" s="250">
        <v>0.70599999999999996</v>
      </c>
      <c r="I194" s="247"/>
      <c r="J194" s="247"/>
      <c r="K194" s="247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285</v>
      </c>
      <c r="AU194" s="255" t="s">
        <v>83</v>
      </c>
      <c r="AV194" s="14" t="s">
        <v>116</v>
      </c>
      <c r="AW194" s="14" t="s">
        <v>30</v>
      </c>
      <c r="AX194" s="14" t="s">
        <v>81</v>
      </c>
      <c r="AY194" s="255" t="s">
        <v>278</v>
      </c>
    </row>
    <row r="195" s="2" customFormat="1" ht="24.15" customHeight="1">
      <c r="A195" s="33"/>
      <c r="B195" s="34"/>
      <c r="C195" s="269" t="s">
        <v>404</v>
      </c>
      <c r="D195" s="269" t="s">
        <v>1081</v>
      </c>
      <c r="E195" s="270" t="s">
        <v>1092</v>
      </c>
      <c r="F195" s="271" t="s">
        <v>1093</v>
      </c>
      <c r="G195" s="272" t="s">
        <v>301</v>
      </c>
      <c r="H195" s="273">
        <v>0.16600000000000001</v>
      </c>
      <c r="I195" s="274">
        <v>38500</v>
      </c>
      <c r="J195" s="274">
        <f>ROUND(I195*H195,2)</f>
        <v>6391</v>
      </c>
      <c r="K195" s="275"/>
      <c r="L195" s="276"/>
      <c r="M195" s="277" t="s">
        <v>1</v>
      </c>
      <c r="N195" s="278" t="s">
        <v>39</v>
      </c>
      <c r="O195" s="231">
        <v>0</v>
      </c>
      <c r="P195" s="231">
        <f>O195*H195</f>
        <v>0</v>
      </c>
      <c r="Q195" s="231">
        <v>1</v>
      </c>
      <c r="R195" s="231">
        <f>Q195*H195</f>
        <v>0.16600000000000001</v>
      </c>
      <c r="S195" s="231">
        <v>0</v>
      </c>
      <c r="T195" s="232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33" t="s">
        <v>315</v>
      </c>
      <c r="AT195" s="233" t="s">
        <v>1081</v>
      </c>
      <c r="AU195" s="233" t="s">
        <v>83</v>
      </c>
      <c r="AY195" s="18" t="s">
        <v>278</v>
      </c>
      <c r="BE195" s="234">
        <f>IF(N195="základní",J195,0)</f>
        <v>6391</v>
      </c>
      <c r="BF195" s="234">
        <f>IF(N195="snížená",J195,0)</f>
        <v>0</v>
      </c>
      <c r="BG195" s="234">
        <f>IF(N195="zákl. přenesená",J195,0)</f>
        <v>0</v>
      </c>
      <c r="BH195" s="234">
        <f>IF(N195="sníž. přenesená",J195,0)</f>
        <v>0</v>
      </c>
      <c r="BI195" s="234">
        <f>IF(N195="nulová",J195,0)</f>
        <v>0</v>
      </c>
      <c r="BJ195" s="18" t="s">
        <v>81</v>
      </c>
      <c r="BK195" s="234">
        <f>ROUND(I195*H195,2)</f>
        <v>6391</v>
      </c>
      <c r="BL195" s="18" t="s">
        <v>116</v>
      </c>
      <c r="BM195" s="233" t="s">
        <v>1094</v>
      </c>
    </row>
    <row r="196" s="13" customFormat="1">
      <c r="A196" s="13"/>
      <c r="B196" s="235"/>
      <c r="C196" s="236"/>
      <c r="D196" s="237" t="s">
        <v>285</v>
      </c>
      <c r="E196" s="238" t="s">
        <v>1</v>
      </c>
      <c r="F196" s="239" t="s">
        <v>1095</v>
      </c>
      <c r="G196" s="236"/>
      <c r="H196" s="240">
        <v>0.16600000000000001</v>
      </c>
      <c r="I196" s="236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285</v>
      </c>
      <c r="AU196" s="245" t="s">
        <v>83</v>
      </c>
      <c r="AV196" s="13" t="s">
        <v>83</v>
      </c>
      <c r="AW196" s="13" t="s">
        <v>30</v>
      </c>
      <c r="AX196" s="13" t="s">
        <v>74</v>
      </c>
      <c r="AY196" s="245" t="s">
        <v>278</v>
      </c>
    </row>
    <row r="197" s="14" customFormat="1">
      <c r="A197" s="14"/>
      <c r="B197" s="246"/>
      <c r="C197" s="247"/>
      <c r="D197" s="237" t="s">
        <v>285</v>
      </c>
      <c r="E197" s="248" t="s">
        <v>1</v>
      </c>
      <c r="F197" s="249" t="s">
        <v>287</v>
      </c>
      <c r="G197" s="247"/>
      <c r="H197" s="250">
        <v>0.16600000000000001</v>
      </c>
      <c r="I197" s="247"/>
      <c r="J197" s="247"/>
      <c r="K197" s="247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285</v>
      </c>
      <c r="AU197" s="255" t="s">
        <v>83</v>
      </c>
      <c r="AV197" s="14" t="s">
        <v>116</v>
      </c>
      <c r="AW197" s="14" t="s">
        <v>30</v>
      </c>
      <c r="AX197" s="14" t="s">
        <v>81</v>
      </c>
      <c r="AY197" s="255" t="s">
        <v>278</v>
      </c>
    </row>
    <row r="198" s="2" customFormat="1" ht="24.15" customHeight="1">
      <c r="A198" s="33"/>
      <c r="B198" s="34"/>
      <c r="C198" s="269" t="s">
        <v>410</v>
      </c>
      <c r="D198" s="269" t="s">
        <v>1081</v>
      </c>
      <c r="E198" s="270" t="s">
        <v>1096</v>
      </c>
      <c r="F198" s="271" t="s">
        <v>1097</v>
      </c>
      <c r="G198" s="272" t="s">
        <v>301</v>
      </c>
      <c r="H198" s="273">
        <v>0.12</v>
      </c>
      <c r="I198" s="274">
        <v>38500</v>
      </c>
      <c r="J198" s="274">
        <f>ROUND(I198*H198,2)</f>
        <v>4620</v>
      </c>
      <c r="K198" s="275"/>
      <c r="L198" s="276"/>
      <c r="M198" s="277" t="s">
        <v>1</v>
      </c>
      <c r="N198" s="278" t="s">
        <v>39</v>
      </c>
      <c r="O198" s="231">
        <v>0</v>
      </c>
      <c r="P198" s="231">
        <f>O198*H198</f>
        <v>0</v>
      </c>
      <c r="Q198" s="231">
        <v>1</v>
      </c>
      <c r="R198" s="231">
        <f>Q198*H198</f>
        <v>0.12</v>
      </c>
      <c r="S198" s="231">
        <v>0</v>
      </c>
      <c r="T198" s="232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33" t="s">
        <v>315</v>
      </c>
      <c r="AT198" s="233" t="s">
        <v>1081</v>
      </c>
      <c r="AU198" s="233" t="s">
        <v>83</v>
      </c>
      <c r="AY198" s="18" t="s">
        <v>278</v>
      </c>
      <c r="BE198" s="234">
        <f>IF(N198="základní",J198,0)</f>
        <v>4620</v>
      </c>
      <c r="BF198" s="234">
        <f>IF(N198="snížená",J198,0)</f>
        <v>0</v>
      </c>
      <c r="BG198" s="234">
        <f>IF(N198="zákl. přenesená",J198,0)</f>
        <v>0</v>
      </c>
      <c r="BH198" s="234">
        <f>IF(N198="sníž. přenesená",J198,0)</f>
        <v>0</v>
      </c>
      <c r="BI198" s="234">
        <f>IF(N198="nulová",J198,0)</f>
        <v>0</v>
      </c>
      <c r="BJ198" s="18" t="s">
        <v>81</v>
      </c>
      <c r="BK198" s="234">
        <f>ROUND(I198*H198,2)</f>
        <v>4620</v>
      </c>
      <c r="BL198" s="18" t="s">
        <v>116</v>
      </c>
      <c r="BM198" s="233" t="s">
        <v>1098</v>
      </c>
    </row>
    <row r="199" s="13" customFormat="1">
      <c r="A199" s="13"/>
      <c r="B199" s="235"/>
      <c r="C199" s="236"/>
      <c r="D199" s="237" t="s">
        <v>285</v>
      </c>
      <c r="E199" s="238" t="s">
        <v>1</v>
      </c>
      <c r="F199" s="239" t="s">
        <v>1099</v>
      </c>
      <c r="G199" s="236"/>
      <c r="H199" s="240">
        <v>0.12</v>
      </c>
      <c r="I199" s="236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285</v>
      </c>
      <c r="AU199" s="245" t="s">
        <v>83</v>
      </c>
      <c r="AV199" s="13" t="s">
        <v>83</v>
      </c>
      <c r="AW199" s="13" t="s">
        <v>30</v>
      </c>
      <c r="AX199" s="13" t="s">
        <v>74</v>
      </c>
      <c r="AY199" s="245" t="s">
        <v>278</v>
      </c>
    </row>
    <row r="200" s="14" customFormat="1">
      <c r="A200" s="14"/>
      <c r="B200" s="246"/>
      <c r="C200" s="247"/>
      <c r="D200" s="237" t="s">
        <v>285</v>
      </c>
      <c r="E200" s="248" t="s">
        <v>1</v>
      </c>
      <c r="F200" s="249" t="s">
        <v>287</v>
      </c>
      <c r="G200" s="247"/>
      <c r="H200" s="250">
        <v>0.12</v>
      </c>
      <c r="I200" s="247"/>
      <c r="J200" s="247"/>
      <c r="K200" s="247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285</v>
      </c>
      <c r="AU200" s="255" t="s">
        <v>83</v>
      </c>
      <c r="AV200" s="14" t="s">
        <v>116</v>
      </c>
      <c r="AW200" s="14" t="s">
        <v>30</v>
      </c>
      <c r="AX200" s="14" t="s">
        <v>81</v>
      </c>
      <c r="AY200" s="255" t="s">
        <v>278</v>
      </c>
    </row>
    <row r="201" s="2" customFormat="1" ht="24.15" customHeight="1">
      <c r="A201" s="33"/>
      <c r="B201" s="34"/>
      <c r="C201" s="269" t="s">
        <v>415</v>
      </c>
      <c r="D201" s="269" t="s">
        <v>1081</v>
      </c>
      <c r="E201" s="270" t="s">
        <v>1100</v>
      </c>
      <c r="F201" s="271" t="s">
        <v>1101</v>
      </c>
      <c r="G201" s="272" t="s">
        <v>301</v>
      </c>
      <c r="H201" s="273">
        <v>0.45000000000000001</v>
      </c>
      <c r="I201" s="274">
        <v>39200</v>
      </c>
      <c r="J201" s="274">
        <f>ROUND(I201*H201,2)</f>
        <v>17640</v>
      </c>
      <c r="K201" s="275"/>
      <c r="L201" s="276"/>
      <c r="M201" s="277" t="s">
        <v>1</v>
      </c>
      <c r="N201" s="278" t="s">
        <v>39</v>
      </c>
      <c r="O201" s="231">
        <v>0</v>
      </c>
      <c r="P201" s="231">
        <f>O201*H201</f>
        <v>0</v>
      </c>
      <c r="Q201" s="231">
        <v>1</v>
      </c>
      <c r="R201" s="231">
        <f>Q201*H201</f>
        <v>0.45000000000000001</v>
      </c>
      <c r="S201" s="231">
        <v>0</v>
      </c>
      <c r="T201" s="232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33" t="s">
        <v>315</v>
      </c>
      <c r="AT201" s="233" t="s">
        <v>1081</v>
      </c>
      <c r="AU201" s="233" t="s">
        <v>83</v>
      </c>
      <c r="AY201" s="18" t="s">
        <v>278</v>
      </c>
      <c r="BE201" s="234">
        <f>IF(N201="základní",J201,0)</f>
        <v>17640</v>
      </c>
      <c r="BF201" s="234">
        <f>IF(N201="snížená",J201,0)</f>
        <v>0</v>
      </c>
      <c r="BG201" s="234">
        <f>IF(N201="zákl. přenesená",J201,0)</f>
        <v>0</v>
      </c>
      <c r="BH201" s="234">
        <f>IF(N201="sníž. přenesená",J201,0)</f>
        <v>0</v>
      </c>
      <c r="BI201" s="234">
        <f>IF(N201="nulová",J201,0)</f>
        <v>0</v>
      </c>
      <c r="BJ201" s="18" t="s">
        <v>81</v>
      </c>
      <c r="BK201" s="234">
        <f>ROUND(I201*H201,2)</f>
        <v>17640</v>
      </c>
      <c r="BL201" s="18" t="s">
        <v>116</v>
      </c>
      <c r="BM201" s="233" t="s">
        <v>1102</v>
      </c>
    </row>
    <row r="202" s="13" customFormat="1">
      <c r="A202" s="13"/>
      <c r="B202" s="235"/>
      <c r="C202" s="236"/>
      <c r="D202" s="237" t="s">
        <v>285</v>
      </c>
      <c r="E202" s="238" t="s">
        <v>1</v>
      </c>
      <c r="F202" s="239" t="s">
        <v>1103</v>
      </c>
      <c r="G202" s="236"/>
      <c r="H202" s="240">
        <v>0.45000000000000001</v>
      </c>
      <c r="I202" s="236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285</v>
      </c>
      <c r="AU202" s="245" t="s">
        <v>83</v>
      </c>
      <c r="AV202" s="13" t="s">
        <v>83</v>
      </c>
      <c r="AW202" s="13" t="s">
        <v>30</v>
      </c>
      <c r="AX202" s="13" t="s">
        <v>74</v>
      </c>
      <c r="AY202" s="245" t="s">
        <v>278</v>
      </c>
    </row>
    <row r="203" s="14" customFormat="1">
      <c r="A203" s="14"/>
      <c r="B203" s="246"/>
      <c r="C203" s="247"/>
      <c r="D203" s="237" t="s">
        <v>285</v>
      </c>
      <c r="E203" s="248" t="s">
        <v>1</v>
      </c>
      <c r="F203" s="249" t="s">
        <v>287</v>
      </c>
      <c r="G203" s="247"/>
      <c r="H203" s="250">
        <v>0.45000000000000001</v>
      </c>
      <c r="I203" s="247"/>
      <c r="J203" s="247"/>
      <c r="K203" s="247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285</v>
      </c>
      <c r="AU203" s="255" t="s">
        <v>83</v>
      </c>
      <c r="AV203" s="14" t="s">
        <v>116</v>
      </c>
      <c r="AW203" s="14" t="s">
        <v>30</v>
      </c>
      <c r="AX203" s="14" t="s">
        <v>81</v>
      </c>
      <c r="AY203" s="255" t="s">
        <v>278</v>
      </c>
    </row>
    <row r="204" s="2" customFormat="1" ht="24.15" customHeight="1">
      <c r="A204" s="33"/>
      <c r="B204" s="34"/>
      <c r="C204" s="222" t="s">
        <v>1104</v>
      </c>
      <c r="D204" s="222" t="s">
        <v>280</v>
      </c>
      <c r="E204" s="223" t="s">
        <v>1105</v>
      </c>
      <c r="F204" s="224" t="s">
        <v>1106</v>
      </c>
      <c r="G204" s="225" t="s">
        <v>318</v>
      </c>
      <c r="H204" s="226">
        <v>109.444</v>
      </c>
      <c r="I204" s="227">
        <v>1050</v>
      </c>
      <c r="J204" s="227">
        <f>ROUND(I204*H204,2)</f>
        <v>114916.2</v>
      </c>
      <c r="K204" s="228"/>
      <c r="L204" s="39"/>
      <c r="M204" s="229" t="s">
        <v>1</v>
      </c>
      <c r="N204" s="230" t="s">
        <v>39</v>
      </c>
      <c r="O204" s="231">
        <v>0.71499999999999997</v>
      </c>
      <c r="P204" s="231">
        <f>O204*H204</f>
        <v>78.252459999999999</v>
      </c>
      <c r="Q204" s="231">
        <v>0.11396000000000001</v>
      </c>
      <c r="R204" s="231">
        <f>Q204*H204</f>
        <v>12.472238240000001</v>
      </c>
      <c r="S204" s="231">
        <v>0</v>
      </c>
      <c r="T204" s="232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33" t="s">
        <v>116</v>
      </c>
      <c r="AT204" s="233" t="s">
        <v>280</v>
      </c>
      <c r="AU204" s="233" t="s">
        <v>83</v>
      </c>
      <c r="AY204" s="18" t="s">
        <v>278</v>
      </c>
      <c r="BE204" s="234">
        <f>IF(N204="základní",J204,0)</f>
        <v>114916.2</v>
      </c>
      <c r="BF204" s="234">
        <f>IF(N204="snížená",J204,0)</f>
        <v>0</v>
      </c>
      <c r="BG204" s="234">
        <f>IF(N204="zákl. přenesená",J204,0)</f>
        <v>0</v>
      </c>
      <c r="BH204" s="234">
        <f>IF(N204="sníž. přenesená",J204,0)</f>
        <v>0</v>
      </c>
      <c r="BI204" s="234">
        <f>IF(N204="nulová",J204,0)</f>
        <v>0</v>
      </c>
      <c r="BJ204" s="18" t="s">
        <v>81</v>
      </c>
      <c r="BK204" s="234">
        <f>ROUND(I204*H204,2)</f>
        <v>114916.2</v>
      </c>
      <c r="BL204" s="18" t="s">
        <v>116</v>
      </c>
      <c r="BM204" s="233" t="s">
        <v>1107</v>
      </c>
    </row>
    <row r="205" s="13" customFormat="1">
      <c r="A205" s="13"/>
      <c r="B205" s="235"/>
      <c r="C205" s="236"/>
      <c r="D205" s="237" t="s">
        <v>285</v>
      </c>
      <c r="E205" s="238" t="s">
        <v>1</v>
      </c>
      <c r="F205" s="239" t="s">
        <v>1108</v>
      </c>
      <c r="G205" s="236"/>
      <c r="H205" s="240">
        <v>16.25</v>
      </c>
      <c r="I205" s="236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285</v>
      </c>
      <c r="AU205" s="245" t="s">
        <v>83</v>
      </c>
      <c r="AV205" s="13" t="s">
        <v>83</v>
      </c>
      <c r="AW205" s="13" t="s">
        <v>30</v>
      </c>
      <c r="AX205" s="13" t="s">
        <v>74</v>
      </c>
      <c r="AY205" s="245" t="s">
        <v>278</v>
      </c>
    </row>
    <row r="206" s="13" customFormat="1">
      <c r="A206" s="13"/>
      <c r="B206" s="235"/>
      <c r="C206" s="236"/>
      <c r="D206" s="237" t="s">
        <v>285</v>
      </c>
      <c r="E206" s="238" t="s">
        <v>1</v>
      </c>
      <c r="F206" s="239" t="s">
        <v>1109</v>
      </c>
      <c r="G206" s="236"/>
      <c r="H206" s="240">
        <v>-3.2000000000000002</v>
      </c>
      <c r="I206" s="236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285</v>
      </c>
      <c r="AU206" s="245" t="s">
        <v>83</v>
      </c>
      <c r="AV206" s="13" t="s">
        <v>83</v>
      </c>
      <c r="AW206" s="13" t="s">
        <v>30</v>
      </c>
      <c r="AX206" s="13" t="s">
        <v>74</v>
      </c>
      <c r="AY206" s="245" t="s">
        <v>278</v>
      </c>
    </row>
    <row r="207" s="13" customFormat="1">
      <c r="A207" s="13"/>
      <c r="B207" s="235"/>
      <c r="C207" s="236"/>
      <c r="D207" s="237" t="s">
        <v>285</v>
      </c>
      <c r="E207" s="238" t="s">
        <v>1</v>
      </c>
      <c r="F207" s="239" t="s">
        <v>1110</v>
      </c>
      <c r="G207" s="236"/>
      <c r="H207" s="240">
        <v>86.463999999999999</v>
      </c>
      <c r="I207" s="236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285</v>
      </c>
      <c r="AU207" s="245" t="s">
        <v>83</v>
      </c>
      <c r="AV207" s="13" t="s">
        <v>83</v>
      </c>
      <c r="AW207" s="13" t="s">
        <v>30</v>
      </c>
      <c r="AX207" s="13" t="s">
        <v>74</v>
      </c>
      <c r="AY207" s="245" t="s">
        <v>278</v>
      </c>
    </row>
    <row r="208" s="13" customFormat="1">
      <c r="A208" s="13"/>
      <c r="B208" s="235"/>
      <c r="C208" s="236"/>
      <c r="D208" s="237" t="s">
        <v>285</v>
      </c>
      <c r="E208" s="238" t="s">
        <v>1</v>
      </c>
      <c r="F208" s="239" t="s">
        <v>1111</v>
      </c>
      <c r="G208" s="236"/>
      <c r="H208" s="240">
        <v>-2.2000000000000002</v>
      </c>
      <c r="I208" s="236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285</v>
      </c>
      <c r="AU208" s="245" t="s">
        <v>83</v>
      </c>
      <c r="AV208" s="13" t="s">
        <v>83</v>
      </c>
      <c r="AW208" s="13" t="s">
        <v>30</v>
      </c>
      <c r="AX208" s="13" t="s">
        <v>74</v>
      </c>
      <c r="AY208" s="245" t="s">
        <v>278</v>
      </c>
    </row>
    <row r="209" s="13" customFormat="1">
      <c r="A209" s="13"/>
      <c r="B209" s="235"/>
      <c r="C209" s="236"/>
      <c r="D209" s="237" t="s">
        <v>285</v>
      </c>
      <c r="E209" s="238" t="s">
        <v>1</v>
      </c>
      <c r="F209" s="239" t="s">
        <v>1112</v>
      </c>
      <c r="G209" s="236"/>
      <c r="H209" s="240">
        <v>-1.3999999999999999</v>
      </c>
      <c r="I209" s="236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285</v>
      </c>
      <c r="AU209" s="245" t="s">
        <v>83</v>
      </c>
      <c r="AV209" s="13" t="s">
        <v>83</v>
      </c>
      <c r="AW209" s="13" t="s">
        <v>30</v>
      </c>
      <c r="AX209" s="13" t="s">
        <v>74</v>
      </c>
      <c r="AY209" s="245" t="s">
        <v>278</v>
      </c>
    </row>
    <row r="210" s="13" customFormat="1">
      <c r="A210" s="13"/>
      <c r="B210" s="235"/>
      <c r="C210" s="236"/>
      <c r="D210" s="237" t="s">
        <v>285</v>
      </c>
      <c r="E210" s="238" t="s">
        <v>1</v>
      </c>
      <c r="F210" s="239" t="s">
        <v>1109</v>
      </c>
      <c r="G210" s="236"/>
      <c r="H210" s="240">
        <v>-3.2000000000000002</v>
      </c>
      <c r="I210" s="236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285</v>
      </c>
      <c r="AU210" s="245" t="s">
        <v>83</v>
      </c>
      <c r="AV210" s="13" t="s">
        <v>83</v>
      </c>
      <c r="AW210" s="13" t="s">
        <v>30</v>
      </c>
      <c r="AX210" s="13" t="s">
        <v>74</v>
      </c>
      <c r="AY210" s="245" t="s">
        <v>278</v>
      </c>
    </row>
    <row r="211" s="13" customFormat="1">
      <c r="A211" s="13"/>
      <c r="B211" s="235"/>
      <c r="C211" s="236"/>
      <c r="D211" s="237" t="s">
        <v>285</v>
      </c>
      <c r="E211" s="238" t="s">
        <v>1</v>
      </c>
      <c r="F211" s="239" t="s">
        <v>1113</v>
      </c>
      <c r="G211" s="236"/>
      <c r="H211" s="240">
        <v>21.129999999999999</v>
      </c>
      <c r="I211" s="236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285</v>
      </c>
      <c r="AU211" s="245" t="s">
        <v>83</v>
      </c>
      <c r="AV211" s="13" t="s">
        <v>83</v>
      </c>
      <c r="AW211" s="13" t="s">
        <v>30</v>
      </c>
      <c r="AX211" s="13" t="s">
        <v>74</v>
      </c>
      <c r="AY211" s="245" t="s">
        <v>278</v>
      </c>
    </row>
    <row r="212" s="13" customFormat="1">
      <c r="A212" s="13"/>
      <c r="B212" s="235"/>
      <c r="C212" s="236"/>
      <c r="D212" s="237" t="s">
        <v>285</v>
      </c>
      <c r="E212" s="238" t="s">
        <v>1</v>
      </c>
      <c r="F212" s="239" t="s">
        <v>1114</v>
      </c>
      <c r="G212" s="236"/>
      <c r="H212" s="240">
        <v>-1.6000000000000001</v>
      </c>
      <c r="I212" s="236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285</v>
      </c>
      <c r="AU212" s="245" t="s">
        <v>83</v>
      </c>
      <c r="AV212" s="13" t="s">
        <v>83</v>
      </c>
      <c r="AW212" s="13" t="s">
        <v>30</v>
      </c>
      <c r="AX212" s="13" t="s">
        <v>74</v>
      </c>
      <c r="AY212" s="245" t="s">
        <v>278</v>
      </c>
    </row>
    <row r="213" s="13" customFormat="1">
      <c r="A213" s="13"/>
      <c r="B213" s="235"/>
      <c r="C213" s="236"/>
      <c r="D213" s="237" t="s">
        <v>285</v>
      </c>
      <c r="E213" s="238" t="s">
        <v>1</v>
      </c>
      <c r="F213" s="239" t="s">
        <v>1115</v>
      </c>
      <c r="G213" s="236"/>
      <c r="H213" s="240">
        <v>-2.7999999999999998</v>
      </c>
      <c r="I213" s="236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285</v>
      </c>
      <c r="AU213" s="245" t="s">
        <v>83</v>
      </c>
      <c r="AV213" s="13" t="s">
        <v>83</v>
      </c>
      <c r="AW213" s="13" t="s">
        <v>30</v>
      </c>
      <c r="AX213" s="13" t="s">
        <v>74</v>
      </c>
      <c r="AY213" s="245" t="s">
        <v>278</v>
      </c>
    </row>
    <row r="214" s="14" customFormat="1">
      <c r="A214" s="14"/>
      <c r="B214" s="246"/>
      <c r="C214" s="247"/>
      <c r="D214" s="237" t="s">
        <v>285</v>
      </c>
      <c r="E214" s="248" t="s">
        <v>1</v>
      </c>
      <c r="F214" s="249" t="s">
        <v>287</v>
      </c>
      <c r="G214" s="247"/>
      <c r="H214" s="250">
        <v>109.444</v>
      </c>
      <c r="I214" s="247"/>
      <c r="J214" s="247"/>
      <c r="K214" s="247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285</v>
      </c>
      <c r="AU214" s="255" t="s">
        <v>83</v>
      </c>
      <c r="AV214" s="14" t="s">
        <v>116</v>
      </c>
      <c r="AW214" s="14" t="s">
        <v>30</v>
      </c>
      <c r="AX214" s="14" t="s">
        <v>81</v>
      </c>
      <c r="AY214" s="255" t="s">
        <v>278</v>
      </c>
    </row>
    <row r="215" s="2" customFormat="1" ht="24.15" customHeight="1">
      <c r="A215" s="33"/>
      <c r="B215" s="34"/>
      <c r="C215" s="222" t="s">
        <v>1116</v>
      </c>
      <c r="D215" s="222" t="s">
        <v>280</v>
      </c>
      <c r="E215" s="223" t="s">
        <v>1117</v>
      </c>
      <c r="F215" s="224" t="s">
        <v>1118</v>
      </c>
      <c r="G215" s="225" t="s">
        <v>318</v>
      </c>
      <c r="H215" s="226">
        <v>371.37200000000001</v>
      </c>
      <c r="I215" s="227">
        <v>1070</v>
      </c>
      <c r="J215" s="227">
        <f>ROUND(I215*H215,2)</f>
        <v>397368.03999999998</v>
      </c>
      <c r="K215" s="228"/>
      <c r="L215" s="39"/>
      <c r="M215" s="229" t="s">
        <v>1</v>
      </c>
      <c r="N215" s="230" t="s">
        <v>39</v>
      </c>
      <c r="O215" s="231">
        <v>0.68300000000000005</v>
      </c>
      <c r="P215" s="231">
        <f>O215*H215</f>
        <v>253.64707600000003</v>
      </c>
      <c r="Q215" s="231">
        <v>0.12506</v>
      </c>
      <c r="R215" s="231">
        <f>Q215*H215</f>
        <v>46.443782320000004</v>
      </c>
      <c r="S215" s="231">
        <v>0</v>
      </c>
      <c r="T215" s="232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33" t="s">
        <v>116</v>
      </c>
      <c r="AT215" s="233" t="s">
        <v>280</v>
      </c>
      <c r="AU215" s="233" t="s">
        <v>83</v>
      </c>
      <c r="AY215" s="18" t="s">
        <v>278</v>
      </c>
      <c r="BE215" s="234">
        <f>IF(N215="základní",J215,0)</f>
        <v>397368.03999999998</v>
      </c>
      <c r="BF215" s="234">
        <f>IF(N215="snížená",J215,0)</f>
        <v>0</v>
      </c>
      <c r="BG215" s="234">
        <f>IF(N215="zákl. přenesená",J215,0)</f>
        <v>0</v>
      </c>
      <c r="BH215" s="234">
        <f>IF(N215="sníž. přenesená",J215,0)</f>
        <v>0</v>
      </c>
      <c r="BI215" s="234">
        <f>IF(N215="nulová",J215,0)</f>
        <v>0</v>
      </c>
      <c r="BJ215" s="18" t="s">
        <v>81</v>
      </c>
      <c r="BK215" s="234">
        <f>ROUND(I215*H215,2)</f>
        <v>397368.03999999998</v>
      </c>
      <c r="BL215" s="18" t="s">
        <v>116</v>
      </c>
      <c r="BM215" s="233" t="s">
        <v>1119</v>
      </c>
    </row>
    <row r="216" s="13" customFormat="1">
      <c r="A216" s="13"/>
      <c r="B216" s="235"/>
      <c r="C216" s="236"/>
      <c r="D216" s="237" t="s">
        <v>285</v>
      </c>
      <c r="E216" s="238" t="s">
        <v>1</v>
      </c>
      <c r="F216" s="239" t="s">
        <v>1120</v>
      </c>
      <c r="G216" s="236"/>
      <c r="H216" s="240">
        <v>145.80000000000001</v>
      </c>
      <c r="I216" s="236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285</v>
      </c>
      <c r="AU216" s="245" t="s">
        <v>83</v>
      </c>
      <c r="AV216" s="13" t="s">
        <v>83</v>
      </c>
      <c r="AW216" s="13" t="s">
        <v>30</v>
      </c>
      <c r="AX216" s="13" t="s">
        <v>74</v>
      </c>
      <c r="AY216" s="245" t="s">
        <v>278</v>
      </c>
    </row>
    <row r="217" s="13" customFormat="1">
      <c r="A217" s="13"/>
      <c r="B217" s="235"/>
      <c r="C217" s="236"/>
      <c r="D217" s="237" t="s">
        <v>285</v>
      </c>
      <c r="E217" s="238" t="s">
        <v>1</v>
      </c>
      <c r="F217" s="239" t="s">
        <v>1121</v>
      </c>
      <c r="G217" s="236"/>
      <c r="H217" s="240">
        <v>-7</v>
      </c>
      <c r="I217" s="236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285</v>
      </c>
      <c r="AU217" s="245" t="s">
        <v>83</v>
      </c>
      <c r="AV217" s="13" t="s">
        <v>83</v>
      </c>
      <c r="AW217" s="13" t="s">
        <v>30</v>
      </c>
      <c r="AX217" s="13" t="s">
        <v>74</v>
      </c>
      <c r="AY217" s="245" t="s">
        <v>278</v>
      </c>
    </row>
    <row r="218" s="13" customFormat="1">
      <c r="A218" s="13"/>
      <c r="B218" s="235"/>
      <c r="C218" s="236"/>
      <c r="D218" s="237" t="s">
        <v>285</v>
      </c>
      <c r="E218" s="238" t="s">
        <v>1</v>
      </c>
      <c r="F218" s="239" t="s">
        <v>1122</v>
      </c>
      <c r="G218" s="236"/>
      <c r="H218" s="240">
        <v>-16</v>
      </c>
      <c r="I218" s="236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285</v>
      </c>
      <c r="AU218" s="245" t="s">
        <v>83</v>
      </c>
      <c r="AV218" s="13" t="s">
        <v>83</v>
      </c>
      <c r="AW218" s="13" t="s">
        <v>30</v>
      </c>
      <c r="AX218" s="13" t="s">
        <v>74</v>
      </c>
      <c r="AY218" s="245" t="s">
        <v>278</v>
      </c>
    </row>
    <row r="219" s="13" customFormat="1">
      <c r="A219" s="13"/>
      <c r="B219" s="235"/>
      <c r="C219" s="236"/>
      <c r="D219" s="237" t="s">
        <v>285</v>
      </c>
      <c r="E219" s="238" t="s">
        <v>1</v>
      </c>
      <c r="F219" s="239" t="s">
        <v>1123</v>
      </c>
      <c r="G219" s="236"/>
      <c r="H219" s="240">
        <v>-5.4000000000000004</v>
      </c>
      <c r="I219" s="236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285</v>
      </c>
      <c r="AU219" s="245" t="s">
        <v>83</v>
      </c>
      <c r="AV219" s="13" t="s">
        <v>83</v>
      </c>
      <c r="AW219" s="13" t="s">
        <v>30</v>
      </c>
      <c r="AX219" s="13" t="s">
        <v>74</v>
      </c>
      <c r="AY219" s="245" t="s">
        <v>278</v>
      </c>
    </row>
    <row r="220" s="13" customFormat="1">
      <c r="A220" s="13"/>
      <c r="B220" s="235"/>
      <c r="C220" s="236"/>
      <c r="D220" s="237" t="s">
        <v>285</v>
      </c>
      <c r="E220" s="238" t="s">
        <v>1</v>
      </c>
      <c r="F220" s="239" t="s">
        <v>1124</v>
      </c>
      <c r="G220" s="236"/>
      <c r="H220" s="240">
        <v>-2.8570000000000002</v>
      </c>
      <c r="I220" s="236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285</v>
      </c>
      <c r="AU220" s="245" t="s">
        <v>83</v>
      </c>
      <c r="AV220" s="13" t="s">
        <v>83</v>
      </c>
      <c r="AW220" s="13" t="s">
        <v>30</v>
      </c>
      <c r="AX220" s="13" t="s">
        <v>74</v>
      </c>
      <c r="AY220" s="245" t="s">
        <v>278</v>
      </c>
    </row>
    <row r="221" s="13" customFormat="1">
      <c r="A221" s="13"/>
      <c r="B221" s="235"/>
      <c r="C221" s="236"/>
      <c r="D221" s="237" t="s">
        <v>285</v>
      </c>
      <c r="E221" s="238" t="s">
        <v>1</v>
      </c>
      <c r="F221" s="239" t="s">
        <v>1125</v>
      </c>
      <c r="G221" s="236"/>
      <c r="H221" s="240">
        <v>210.464</v>
      </c>
      <c r="I221" s="236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285</v>
      </c>
      <c r="AU221" s="245" t="s">
        <v>83</v>
      </c>
      <c r="AV221" s="13" t="s">
        <v>83</v>
      </c>
      <c r="AW221" s="13" t="s">
        <v>30</v>
      </c>
      <c r="AX221" s="13" t="s">
        <v>74</v>
      </c>
      <c r="AY221" s="245" t="s">
        <v>278</v>
      </c>
    </row>
    <row r="222" s="13" customFormat="1">
      <c r="A222" s="13"/>
      <c r="B222" s="235"/>
      <c r="C222" s="236"/>
      <c r="D222" s="237" t="s">
        <v>285</v>
      </c>
      <c r="E222" s="238" t="s">
        <v>1</v>
      </c>
      <c r="F222" s="239" t="s">
        <v>1126</v>
      </c>
      <c r="G222" s="236"/>
      <c r="H222" s="240">
        <v>-11.199999999999999</v>
      </c>
      <c r="I222" s="236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285</v>
      </c>
      <c r="AU222" s="245" t="s">
        <v>83</v>
      </c>
      <c r="AV222" s="13" t="s">
        <v>83</v>
      </c>
      <c r="AW222" s="13" t="s">
        <v>30</v>
      </c>
      <c r="AX222" s="13" t="s">
        <v>74</v>
      </c>
      <c r="AY222" s="245" t="s">
        <v>278</v>
      </c>
    </row>
    <row r="223" s="13" customFormat="1">
      <c r="A223" s="13"/>
      <c r="B223" s="235"/>
      <c r="C223" s="236"/>
      <c r="D223" s="237" t="s">
        <v>285</v>
      </c>
      <c r="E223" s="238" t="s">
        <v>1</v>
      </c>
      <c r="F223" s="239" t="s">
        <v>1127</v>
      </c>
      <c r="G223" s="236"/>
      <c r="H223" s="240">
        <v>-3.6000000000000001</v>
      </c>
      <c r="I223" s="236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285</v>
      </c>
      <c r="AU223" s="245" t="s">
        <v>83</v>
      </c>
      <c r="AV223" s="13" t="s">
        <v>83</v>
      </c>
      <c r="AW223" s="13" t="s">
        <v>30</v>
      </c>
      <c r="AX223" s="13" t="s">
        <v>74</v>
      </c>
      <c r="AY223" s="245" t="s">
        <v>278</v>
      </c>
    </row>
    <row r="224" s="13" customFormat="1">
      <c r="A224" s="13"/>
      <c r="B224" s="235"/>
      <c r="C224" s="236"/>
      <c r="D224" s="237" t="s">
        <v>285</v>
      </c>
      <c r="E224" s="238" t="s">
        <v>1</v>
      </c>
      <c r="F224" s="239" t="s">
        <v>1128</v>
      </c>
      <c r="G224" s="236"/>
      <c r="H224" s="240">
        <v>-11.199999999999999</v>
      </c>
      <c r="I224" s="236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285</v>
      </c>
      <c r="AU224" s="245" t="s">
        <v>83</v>
      </c>
      <c r="AV224" s="13" t="s">
        <v>83</v>
      </c>
      <c r="AW224" s="13" t="s">
        <v>30</v>
      </c>
      <c r="AX224" s="13" t="s">
        <v>74</v>
      </c>
      <c r="AY224" s="245" t="s">
        <v>278</v>
      </c>
    </row>
    <row r="225" s="13" customFormat="1">
      <c r="A225" s="13"/>
      <c r="B225" s="235"/>
      <c r="C225" s="236"/>
      <c r="D225" s="237" t="s">
        <v>285</v>
      </c>
      <c r="E225" s="238" t="s">
        <v>1</v>
      </c>
      <c r="F225" s="239" t="s">
        <v>1129</v>
      </c>
      <c r="G225" s="236"/>
      <c r="H225" s="240">
        <v>-5.5499999999999998</v>
      </c>
      <c r="I225" s="236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285</v>
      </c>
      <c r="AU225" s="245" t="s">
        <v>83</v>
      </c>
      <c r="AV225" s="13" t="s">
        <v>83</v>
      </c>
      <c r="AW225" s="13" t="s">
        <v>30</v>
      </c>
      <c r="AX225" s="13" t="s">
        <v>74</v>
      </c>
      <c r="AY225" s="245" t="s">
        <v>278</v>
      </c>
    </row>
    <row r="226" s="13" customFormat="1">
      <c r="A226" s="13"/>
      <c r="B226" s="235"/>
      <c r="C226" s="236"/>
      <c r="D226" s="237" t="s">
        <v>285</v>
      </c>
      <c r="E226" s="238" t="s">
        <v>1</v>
      </c>
      <c r="F226" s="239" t="s">
        <v>1130</v>
      </c>
      <c r="G226" s="236"/>
      <c r="H226" s="240">
        <v>83.515000000000001</v>
      </c>
      <c r="I226" s="236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285</v>
      </c>
      <c r="AU226" s="245" t="s">
        <v>83</v>
      </c>
      <c r="AV226" s="13" t="s">
        <v>83</v>
      </c>
      <c r="AW226" s="13" t="s">
        <v>30</v>
      </c>
      <c r="AX226" s="13" t="s">
        <v>74</v>
      </c>
      <c r="AY226" s="245" t="s">
        <v>278</v>
      </c>
    </row>
    <row r="227" s="13" customFormat="1">
      <c r="A227" s="13"/>
      <c r="B227" s="235"/>
      <c r="C227" s="236"/>
      <c r="D227" s="237" t="s">
        <v>285</v>
      </c>
      <c r="E227" s="238" t="s">
        <v>1</v>
      </c>
      <c r="F227" s="239" t="s">
        <v>1131</v>
      </c>
      <c r="G227" s="236"/>
      <c r="H227" s="240">
        <v>-5.5999999999999996</v>
      </c>
      <c r="I227" s="236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285</v>
      </c>
      <c r="AU227" s="245" t="s">
        <v>83</v>
      </c>
      <c r="AV227" s="13" t="s">
        <v>83</v>
      </c>
      <c r="AW227" s="13" t="s">
        <v>30</v>
      </c>
      <c r="AX227" s="13" t="s">
        <v>74</v>
      </c>
      <c r="AY227" s="245" t="s">
        <v>278</v>
      </c>
    </row>
    <row r="228" s="14" customFormat="1">
      <c r="A228" s="14"/>
      <c r="B228" s="246"/>
      <c r="C228" s="247"/>
      <c r="D228" s="237" t="s">
        <v>285</v>
      </c>
      <c r="E228" s="248" t="s">
        <v>1</v>
      </c>
      <c r="F228" s="249" t="s">
        <v>287</v>
      </c>
      <c r="G228" s="247"/>
      <c r="H228" s="250">
        <v>371.37200000000001</v>
      </c>
      <c r="I228" s="247"/>
      <c r="J228" s="247"/>
      <c r="K228" s="247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285</v>
      </c>
      <c r="AU228" s="255" t="s">
        <v>83</v>
      </c>
      <c r="AV228" s="14" t="s">
        <v>116</v>
      </c>
      <c r="AW228" s="14" t="s">
        <v>30</v>
      </c>
      <c r="AX228" s="14" t="s">
        <v>81</v>
      </c>
      <c r="AY228" s="255" t="s">
        <v>278</v>
      </c>
    </row>
    <row r="229" s="2" customFormat="1" ht="33" customHeight="1">
      <c r="A229" s="33"/>
      <c r="B229" s="34"/>
      <c r="C229" s="222" t="s">
        <v>1132</v>
      </c>
      <c r="D229" s="222" t="s">
        <v>280</v>
      </c>
      <c r="E229" s="223" t="s">
        <v>1133</v>
      </c>
      <c r="F229" s="224" t="s">
        <v>1134</v>
      </c>
      <c r="G229" s="225" t="s">
        <v>318</v>
      </c>
      <c r="H229" s="226">
        <v>216.14400000000001</v>
      </c>
      <c r="I229" s="227">
        <v>1200</v>
      </c>
      <c r="J229" s="227">
        <f>ROUND(I229*H229,2)</f>
        <v>259372.79999999999</v>
      </c>
      <c r="K229" s="228"/>
      <c r="L229" s="39"/>
      <c r="M229" s="229" t="s">
        <v>1</v>
      </c>
      <c r="N229" s="230" t="s">
        <v>39</v>
      </c>
      <c r="O229" s="231">
        <v>0.77900000000000003</v>
      </c>
      <c r="P229" s="231">
        <f>O229*H229</f>
        <v>168.37617600000002</v>
      </c>
      <c r="Q229" s="231">
        <v>0.14482999999999999</v>
      </c>
      <c r="R229" s="231">
        <f>Q229*H229</f>
        <v>31.304135519999999</v>
      </c>
      <c r="S229" s="231">
        <v>0</v>
      </c>
      <c r="T229" s="232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233" t="s">
        <v>116</v>
      </c>
      <c r="AT229" s="233" t="s">
        <v>280</v>
      </c>
      <c r="AU229" s="233" t="s">
        <v>83</v>
      </c>
      <c r="AY229" s="18" t="s">
        <v>278</v>
      </c>
      <c r="BE229" s="234">
        <f>IF(N229="základní",J229,0)</f>
        <v>259372.79999999999</v>
      </c>
      <c r="BF229" s="234">
        <f>IF(N229="snížená",J229,0)</f>
        <v>0</v>
      </c>
      <c r="BG229" s="234">
        <f>IF(N229="zákl. přenesená",J229,0)</f>
        <v>0</v>
      </c>
      <c r="BH229" s="234">
        <f>IF(N229="sníž. přenesená",J229,0)</f>
        <v>0</v>
      </c>
      <c r="BI229" s="234">
        <f>IF(N229="nulová",J229,0)</f>
        <v>0</v>
      </c>
      <c r="BJ229" s="18" t="s">
        <v>81</v>
      </c>
      <c r="BK229" s="234">
        <f>ROUND(I229*H229,2)</f>
        <v>259372.79999999999</v>
      </c>
      <c r="BL229" s="18" t="s">
        <v>116</v>
      </c>
      <c r="BM229" s="233" t="s">
        <v>1135</v>
      </c>
    </row>
    <row r="230" s="13" customFormat="1">
      <c r="A230" s="13"/>
      <c r="B230" s="235"/>
      <c r="C230" s="236"/>
      <c r="D230" s="237" t="s">
        <v>285</v>
      </c>
      <c r="E230" s="238" t="s">
        <v>1</v>
      </c>
      <c r="F230" s="239" t="s">
        <v>1136</v>
      </c>
      <c r="G230" s="236"/>
      <c r="H230" s="240">
        <v>183.37600000000001</v>
      </c>
      <c r="I230" s="236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285</v>
      </c>
      <c r="AU230" s="245" t="s">
        <v>83</v>
      </c>
      <c r="AV230" s="13" t="s">
        <v>83</v>
      </c>
      <c r="AW230" s="13" t="s">
        <v>30</v>
      </c>
      <c r="AX230" s="13" t="s">
        <v>74</v>
      </c>
      <c r="AY230" s="245" t="s">
        <v>278</v>
      </c>
    </row>
    <row r="231" s="13" customFormat="1">
      <c r="A231" s="13"/>
      <c r="B231" s="235"/>
      <c r="C231" s="236"/>
      <c r="D231" s="237" t="s">
        <v>285</v>
      </c>
      <c r="E231" s="238" t="s">
        <v>1</v>
      </c>
      <c r="F231" s="239" t="s">
        <v>1137</v>
      </c>
      <c r="G231" s="236"/>
      <c r="H231" s="240">
        <v>-8.8000000000000007</v>
      </c>
      <c r="I231" s="236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285</v>
      </c>
      <c r="AU231" s="245" t="s">
        <v>83</v>
      </c>
      <c r="AV231" s="13" t="s">
        <v>83</v>
      </c>
      <c r="AW231" s="13" t="s">
        <v>30</v>
      </c>
      <c r="AX231" s="13" t="s">
        <v>74</v>
      </c>
      <c r="AY231" s="245" t="s">
        <v>278</v>
      </c>
    </row>
    <row r="232" s="13" customFormat="1">
      <c r="A232" s="13"/>
      <c r="B232" s="235"/>
      <c r="C232" s="236"/>
      <c r="D232" s="237" t="s">
        <v>285</v>
      </c>
      <c r="E232" s="238" t="s">
        <v>1</v>
      </c>
      <c r="F232" s="239" t="s">
        <v>1138</v>
      </c>
      <c r="G232" s="236"/>
      <c r="H232" s="240">
        <v>-1.8</v>
      </c>
      <c r="I232" s="236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285</v>
      </c>
      <c r="AU232" s="245" t="s">
        <v>83</v>
      </c>
      <c r="AV232" s="13" t="s">
        <v>83</v>
      </c>
      <c r="AW232" s="13" t="s">
        <v>30</v>
      </c>
      <c r="AX232" s="13" t="s">
        <v>74</v>
      </c>
      <c r="AY232" s="245" t="s">
        <v>278</v>
      </c>
    </row>
    <row r="233" s="13" customFormat="1">
      <c r="A233" s="13"/>
      <c r="B233" s="235"/>
      <c r="C233" s="236"/>
      <c r="D233" s="237" t="s">
        <v>285</v>
      </c>
      <c r="E233" s="238" t="s">
        <v>1</v>
      </c>
      <c r="F233" s="239" t="s">
        <v>1139</v>
      </c>
      <c r="G233" s="236"/>
      <c r="H233" s="240">
        <v>-4.7999999999999998</v>
      </c>
      <c r="I233" s="236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285</v>
      </c>
      <c r="AU233" s="245" t="s">
        <v>83</v>
      </c>
      <c r="AV233" s="13" t="s">
        <v>83</v>
      </c>
      <c r="AW233" s="13" t="s">
        <v>30</v>
      </c>
      <c r="AX233" s="13" t="s">
        <v>74</v>
      </c>
      <c r="AY233" s="245" t="s">
        <v>278</v>
      </c>
    </row>
    <row r="234" s="13" customFormat="1">
      <c r="A234" s="13"/>
      <c r="B234" s="235"/>
      <c r="C234" s="236"/>
      <c r="D234" s="237" t="s">
        <v>285</v>
      </c>
      <c r="E234" s="238" t="s">
        <v>1</v>
      </c>
      <c r="F234" s="239" t="s">
        <v>1140</v>
      </c>
      <c r="G234" s="236"/>
      <c r="H234" s="240">
        <v>48.768000000000001</v>
      </c>
      <c r="I234" s="236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285</v>
      </c>
      <c r="AU234" s="245" t="s">
        <v>83</v>
      </c>
      <c r="AV234" s="13" t="s">
        <v>83</v>
      </c>
      <c r="AW234" s="13" t="s">
        <v>30</v>
      </c>
      <c r="AX234" s="13" t="s">
        <v>74</v>
      </c>
      <c r="AY234" s="245" t="s">
        <v>278</v>
      </c>
    </row>
    <row r="235" s="13" customFormat="1">
      <c r="A235" s="13"/>
      <c r="B235" s="235"/>
      <c r="C235" s="236"/>
      <c r="D235" s="237" t="s">
        <v>285</v>
      </c>
      <c r="E235" s="238" t="s">
        <v>1</v>
      </c>
      <c r="F235" s="239" t="s">
        <v>1141</v>
      </c>
      <c r="G235" s="236"/>
      <c r="H235" s="240">
        <v>-0.59999999999999998</v>
      </c>
      <c r="I235" s="236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285</v>
      </c>
      <c r="AU235" s="245" t="s">
        <v>83</v>
      </c>
      <c r="AV235" s="13" t="s">
        <v>83</v>
      </c>
      <c r="AW235" s="13" t="s">
        <v>30</v>
      </c>
      <c r="AX235" s="13" t="s">
        <v>74</v>
      </c>
      <c r="AY235" s="245" t="s">
        <v>278</v>
      </c>
    </row>
    <row r="236" s="14" customFormat="1">
      <c r="A236" s="14"/>
      <c r="B236" s="246"/>
      <c r="C236" s="247"/>
      <c r="D236" s="237" t="s">
        <v>285</v>
      </c>
      <c r="E236" s="248" t="s">
        <v>1</v>
      </c>
      <c r="F236" s="249" t="s">
        <v>287</v>
      </c>
      <c r="G236" s="247"/>
      <c r="H236" s="250">
        <v>216.14400000000001</v>
      </c>
      <c r="I236" s="247"/>
      <c r="J236" s="247"/>
      <c r="K236" s="247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285</v>
      </c>
      <c r="AU236" s="255" t="s">
        <v>83</v>
      </c>
      <c r="AV236" s="14" t="s">
        <v>116</v>
      </c>
      <c r="AW236" s="14" t="s">
        <v>30</v>
      </c>
      <c r="AX236" s="14" t="s">
        <v>81</v>
      </c>
      <c r="AY236" s="255" t="s">
        <v>278</v>
      </c>
    </row>
    <row r="237" s="2" customFormat="1" ht="24.15" customHeight="1">
      <c r="A237" s="33"/>
      <c r="B237" s="34"/>
      <c r="C237" s="222" t="s">
        <v>607</v>
      </c>
      <c r="D237" s="222" t="s">
        <v>280</v>
      </c>
      <c r="E237" s="223" t="s">
        <v>1142</v>
      </c>
      <c r="F237" s="224" t="s">
        <v>1143</v>
      </c>
      <c r="G237" s="225" t="s">
        <v>407</v>
      </c>
      <c r="H237" s="226">
        <v>224.255</v>
      </c>
      <c r="I237" s="227">
        <v>81.599999999999994</v>
      </c>
      <c r="J237" s="227">
        <f>ROUND(I237*H237,2)</f>
        <v>18299.209999999999</v>
      </c>
      <c r="K237" s="228"/>
      <c r="L237" s="39"/>
      <c r="M237" s="229" t="s">
        <v>1</v>
      </c>
      <c r="N237" s="230" t="s">
        <v>39</v>
      </c>
      <c r="O237" s="231">
        <v>0.12</v>
      </c>
      <c r="P237" s="231">
        <f>O237*H237</f>
        <v>26.910599999999999</v>
      </c>
      <c r="Q237" s="231">
        <v>8.0000000000000007E-05</v>
      </c>
      <c r="R237" s="231">
        <f>Q237*H237</f>
        <v>0.017940400000000002</v>
      </c>
      <c r="S237" s="231">
        <v>0</v>
      </c>
      <c r="T237" s="232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233" t="s">
        <v>116</v>
      </c>
      <c r="AT237" s="233" t="s">
        <v>280</v>
      </c>
      <c r="AU237" s="233" t="s">
        <v>83</v>
      </c>
      <c r="AY237" s="18" t="s">
        <v>278</v>
      </c>
      <c r="BE237" s="234">
        <f>IF(N237="základní",J237,0)</f>
        <v>18299.209999999999</v>
      </c>
      <c r="BF237" s="234">
        <f>IF(N237="snížená",J237,0)</f>
        <v>0</v>
      </c>
      <c r="BG237" s="234">
        <f>IF(N237="zákl. přenesená",J237,0)</f>
        <v>0</v>
      </c>
      <c r="BH237" s="234">
        <f>IF(N237="sníž. přenesená",J237,0)</f>
        <v>0</v>
      </c>
      <c r="BI237" s="234">
        <f>IF(N237="nulová",J237,0)</f>
        <v>0</v>
      </c>
      <c r="BJ237" s="18" t="s">
        <v>81</v>
      </c>
      <c r="BK237" s="234">
        <f>ROUND(I237*H237,2)</f>
        <v>18299.209999999999</v>
      </c>
      <c r="BL237" s="18" t="s">
        <v>116</v>
      </c>
      <c r="BM237" s="233" t="s">
        <v>1144</v>
      </c>
    </row>
    <row r="238" s="13" customFormat="1">
      <c r="A238" s="13"/>
      <c r="B238" s="235"/>
      <c r="C238" s="236"/>
      <c r="D238" s="237" t="s">
        <v>285</v>
      </c>
      <c r="E238" s="238" t="s">
        <v>1</v>
      </c>
      <c r="F238" s="239" t="s">
        <v>1145</v>
      </c>
      <c r="G238" s="236"/>
      <c r="H238" s="240">
        <v>51.200000000000003</v>
      </c>
      <c r="I238" s="236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285</v>
      </c>
      <c r="AU238" s="245" t="s">
        <v>83</v>
      </c>
      <c r="AV238" s="13" t="s">
        <v>83</v>
      </c>
      <c r="AW238" s="13" t="s">
        <v>30</v>
      </c>
      <c r="AX238" s="13" t="s">
        <v>74</v>
      </c>
      <c r="AY238" s="245" t="s">
        <v>278</v>
      </c>
    </row>
    <row r="239" s="15" customFormat="1">
      <c r="A239" s="15"/>
      <c r="B239" s="256"/>
      <c r="C239" s="257"/>
      <c r="D239" s="237" t="s">
        <v>285</v>
      </c>
      <c r="E239" s="258" t="s">
        <v>1</v>
      </c>
      <c r="F239" s="259" t="s">
        <v>462</v>
      </c>
      <c r="G239" s="257"/>
      <c r="H239" s="260">
        <v>51.200000000000003</v>
      </c>
      <c r="I239" s="257"/>
      <c r="J239" s="257"/>
      <c r="K239" s="257"/>
      <c r="L239" s="261"/>
      <c r="M239" s="262"/>
      <c r="N239" s="263"/>
      <c r="O239" s="263"/>
      <c r="P239" s="263"/>
      <c r="Q239" s="263"/>
      <c r="R239" s="263"/>
      <c r="S239" s="263"/>
      <c r="T239" s="264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5" t="s">
        <v>285</v>
      </c>
      <c r="AU239" s="265" t="s">
        <v>83</v>
      </c>
      <c r="AV239" s="15" t="s">
        <v>91</v>
      </c>
      <c r="AW239" s="15" t="s">
        <v>30</v>
      </c>
      <c r="AX239" s="15" t="s">
        <v>74</v>
      </c>
      <c r="AY239" s="265" t="s">
        <v>278</v>
      </c>
    </row>
    <row r="240" s="13" customFormat="1">
      <c r="A240" s="13"/>
      <c r="B240" s="235"/>
      <c r="C240" s="236"/>
      <c r="D240" s="237" t="s">
        <v>285</v>
      </c>
      <c r="E240" s="238" t="s">
        <v>1</v>
      </c>
      <c r="F240" s="239" t="s">
        <v>1146</v>
      </c>
      <c r="G240" s="236"/>
      <c r="H240" s="240">
        <v>104.855</v>
      </c>
      <c r="I240" s="236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285</v>
      </c>
      <c r="AU240" s="245" t="s">
        <v>83</v>
      </c>
      <c r="AV240" s="13" t="s">
        <v>83</v>
      </c>
      <c r="AW240" s="13" t="s">
        <v>30</v>
      </c>
      <c r="AX240" s="13" t="s">
        <v>74</v>
      </c>
      <c r="AY240" s="245" t="s">
        <v>278</v>
      </c>
    </row>
    <row r="241" s="13" customFormat="1">
      <c r="A241" s="13"/>
      <c r="B241" s="235"/>
      <c r="C241" s="236"/>
      <c r="D241" s="237" t="s">
        <v>285</v>
      </c>
      <c r="E241" s="238" t="s">
        <v>1</v>
      </c>
      <c r="F241" s="239" t="s">
        <v>1147</v>
      </c>
      <c r="G241" s="236"/>
      <c r="H241" s="240">
        <v>19.449999999999999</v>
      </c>
      <c r="I241" s="236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285</v>
      </c>
      <c r="AU241" s="245" t="s">
        <v>83</v>
      </c>
      <c r="AV241" s="13" t="s">
        <v>83</v>
      </c>
      <c r="AW241" s="13" t="s">
        <v>30</v>
      </c>
      <c r="AX241" s="13" t="s">
        <v>74</v>
      </c>
      <c r="AY241" s="245" t="s">
        <v>278</v>
      </c>
    </row>
    <row r="242" s="15" customFormat="1">
      <c r="A242" s="15"/>
      <c r="B242" s="256"/>
      <c r="C242" s="257"/>
      <c r="D242" s="237" t="s">
        <v>285</v>
      </c>
      <c r="E242" s="258" t="s">
        <v>1</v>
      </c>
      <c r="F242" s="259" t="s">
        <v>524</v>
      </c>
      <c r="G242" s="257"/>
      <c r="H242" s="260">
        <v>124.30500000000001</v>
      </c>
      <c r="I242" s="257"/>
      <c r="J242" s="257"/>
      <c r="K242" s="257"/>
      <c r="L242" s="261"/>
      <c r="M242" s="262"/>
      <c r="N242" s="263"/>
      <c r="O242" s="263"/>
      <c r="P242" s="263"/>
      <c r="Q242" s="263"/>
      <c r="R242" s="263"/>
      <c r="S242" s="263"/>
      <c r="T242" s="264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5" t="s">
        <v>285</v>
      </c>
      <c r="AU242" s="265" t="s">
        <v>83</v>
      </c>
      <c r="AV242" s="15" t="s">
        <v>91</v>
      </c>
      <c r="AW242" s="15" t="s">
        <v>30</v>
      </c>
      <c r="AX242" s="15" t="s">
        <v>74</v>
      </c>
      <c r="AY242" s="265" t="s">
        <v>278</v>
      </c>
    </row>
    <row r="243" s="13" customFormat="1">
      <c r="A243" s="13"/>
      <c r="B243" s="235"/>
      <c r="C243" s="236"/>
      <c r="D243" s="237" t="s">
        <v>285</v>
      </c>
      <c r="E243" s="238" t="s">
        <v>1</v>
      </c>
      <c r="F243" s="239" t="s">
        <v>1148</v>
      </c>
      <c r="G243" s="236"/>
      <c r="H243" s="240">
        <v>48.75</v>
      </c>
      <c r="I243" s="236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285</v>
      </c>
      <c r="AU243" s="245" t="s">
        <v>83</v>
      </c>
      <c r="AV243" s="13" t="s">
        <v>83</v>
      </c>
      <c r="AW243" s="13" t="s">
        <v>30</v>
      </c>
      <c r="AX243" s="13" t="s">
        <v>74</v>
      </c>
      <c r="AY243" s="245" t="s">
        <v>278</v>
      </c>
    </row>
    <row r="244" s="15" customFormat="1">
      <c r="A244" s="15"/>
      <c r="B244" s="256"/>
      <c r="C244" s="257"/>
      <c r="D244" s="237" t="s">
        <v>285</v>
      </c>
      <c r="E244" s="258" t="s">
        <v>1</v>
      </c>
      <c r="F244" s="259" t="s">
        <v>545</v>
      </c>
      <c r="G244" s="257"/>
      <c r="H244" s="260">
        <v>48.75</v>
      </c>
      <c r="I244" s="257"/>
      <c r="J244" s="257"/>
      <c r="K244" s="257"/>
      <c r="L244" s="261"/>
      <c r="M244" s="262"/>
      <c r="N244" s="263"/>
      <c r="O244" s="263"/>
      <c r="P244" s="263"/>
      <c r="Q244" s="263"/>
      <c r="R244" s="263"/>
      <c r="S244" s="263"/>
      <c r="T244" s="264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5" t="s">
        <v>285</v>
      </c>
      <c r="AU244" s="265" t="s">
        <v>83</v>
      </c>
      <c r="AV244" s="15" t="s">
        <v>91</v>
      </c>
      <c r="AW244" s="15" t="s">
        <v>30</v>
      </c>
      <c r="AX244" s="15" t="s">
        <v>74</v>
      </c>
      <c r="AY244" s="265" t="s">
        <v>278</v>
      </c>
    </row>
    <row r="245" s="14" customFormat="1">
      <c r="A245" s="14"/>
      <c r="B245" s="246"/>
      <c r="C245" s="247"/>
      <c r="D245" s="237" t="s">
        <v>285</v>
      </c>
      <c r="E245" s="248" t="s">
        <v>1</v>
      </c>
      <c r="F245" s="249" t="s">
        <v>287</v>
      </c>
      <c r="G245" s="247"/>
      <c r="H245" s="250">
        <v>224.255</v>
      </c>
      <c r="I245" s="247"/>
      <c r="J245" s="247"/>
      <c r="K245" s="247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285</v>
      </c>
      <c r="AU245" s="255" t="s">
        <v>83</v>
      </c>
      <c r="AV245" s="14" t="s">
        <v>116</v>
      </c>
      <c r="AW245" s="14" t="s">
        <v>30</v>
      </c>
      <c r="AX245" s="14" t="s">
        <v>81</v>
      </c>
      <c r="AY245" s="255" t="s">
        <v>278</v>
      </c>
    </row>
    <row r="246" s="2" customFormat="1" ht="24.15" customHeight="1">
      <c r="A246" s="33"/>
      <c r="B246" s="34"/>
      <c r="C246" s="222" t="s">
        <v>611</v>
      </c>
      <c r="D246" s="222" t="s">
        <v>280</v>
      </c>
      <c r="E246" s="223" t="s">
        <v>1149</v>
      </c>
      <c r="F246" s="224" t="s">
        <v>1150</v>
      </c>
      <c r="G246" s="225" t="s">
        <v>407</v>
      </c>
      <c r="H246" s="226">
        <v>5.1500000000000004</v>
      </c>
      <c r="I246" s="227">
        <v>122</v>
      </c>
      <c r="J246" s="227">
        <f>ROUND(I246*H246,2)</f>
        <v>628.29999999999995</v>
      </c>
      <c r="K246" s="228"/>
      <c r="L246" s="39"/>
      <c r="M246" s="229" t="s">
        <v>1</v>
      </c>
      <c r="N246" s="230" t="s">
        <v>39</v>
      </c>
      <c r="O246" s="231">
        <v>0.17999999999999999</v>
      </c>
      <c r="P246" s="231">
        <f>O246*H246</f>
        <v>0.92700000000000005</v>
      </c>
      <c r="Q246" s="231">
        <v>0.00012</v>
      </c>
      <c r="R246" s="231">
        <f>Q246*H246</f>
        <v>0.00061800000000000006</v>
      </c>
      <c r="S246" s="231">
        <v>0</v>
      </c>
      <c r="T246" s="232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233" t="s">
        <v>116</v>
      </c>
      <c r="AT246" s="233" t="s">
        <v>280</v>
      </c>
      <c r="AU246" s="233" t="s">
        <v>83</v>
      </c>
      <c r="AY246" s="18" t="s">
        <v>278</v>
      </c>
      <c r="BE246" s="234">
        <f>IF(N246="základní",J246,0)</f>
        <v>628.29999999999995</v>
      </c>
      <c r="BF246" s="234">
        <f>IF(N246="snížená",J246,0)</f>
        <v>0</v>
      </c>
      <c r="BG246" s="234">
        <f>IF(N246="zákl. přenesená",J246,0)</f>
        <v>0</v>
      </c>
      <c r="BH246" s="234">
        <f>IF(N246="sníž. přenesená",J246,0)</f>
        <v>0</v>
      </c>
      <c r="BI246" s="234">
        <f>IF(N246="nulová",J246,0)</f>
        <v>0</v>
      </c>
      <c r="BJ246" s="18" t="s">
        <v>81</v>
      </c>
      <c r="BK246" s="234">
        <f>ROUND(I246*H246,2)</f>
        <v>628.29999999999995</v>
      </c>
      <c r="BL246" s="18" t="s">
        <v>116</v>
      </c>
      <c r="BM246" s="233" t="s">
        <v>1151</v>
      </c>
    </row>
    <row r="247" s="13" customFormat="1">
      <c r="A247" s="13"/>
      <c r="B247" s="235"/>
      <c r="C247" s="236"/>
      <c r="D247" s="237" t="s">
        <v>285</v>
      </c>
      <c r="E247" s="238" t="s">
        <v>1</v>
      </c>
      <c r="F247" s="239" t="s">
        <v>81</v>
      </c>
      <c r="G247" s="236"/>
      <c r="H247" s="240">
        <v>1</v>
      </c>
      <c r="I247" s="236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285</v>
      </c>
      <c r="AU247" s="245" t="s">
        <v>83</v>
      </c>
      <c r="AV247" s="13" t="s">
        <v>83</v>
      </c>
      <c r="AW247" s="13" t="s">
        <v>30</v>
      </c>
      <c r="AX247" s="13" t="s">
        <v>74</v>
      </c>
      <c r="AY247" s="245" t="s">
        <v>278</v>
      </c>
    </row>
    <row r="248" s="15" customFormat="1">
      <c r="A248" s="15"/>
      <c r="B248" s="256"/>
      <c r="C248" s="257"/>
      <c r="D248" s="237" t="s">
        <v>285</v>
      </c>
      <c r="E248" s="258" t="s">
        <v>1</v>
      </c>
      <c r="F248" s="259" t="s">
        <v>462</v>
      </c>
      <c r="G248" s="257"/>
      <c r="H248" s="260">
        <v>1</v>
      </c>
      <c r="I248" s="257"/>
      <c r="J248" s="257"/>
      <c r="K248" s="257"/>
      <c r="L248" s="261"/>
      <c r="M248" s="262"/>
      <c r="N248" s="263"/>
      <c r="O248" s="263"/>
      <c r="P248" s="263"/>
      <c r="Q248" s="263"/>
      <c r="R248" s="263"/>
      <c r="S248" s="263"/>
      <c r="T248" s="264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5" t="s">
        <v>285</v>
      </c>
      <c r="AU248" s="265" t="s">
        <v>83</v>
      </c>
      <c r="AV248" s="15" t="s">
        <v>91</v>
      </c>
      <c r="AW248" s="15" t="s">
        <v>30</v>
      </c>
      <c r="AX248" s="15" t="s">
        <v>74</v>
      </c>
      <c r="AY248" s="265" t="s">
        <v>278</v>
      </c>
    </row>
    <row r="249" s="13" customFormat="1">
      <c r="A249" s="13"/>
      <c r="B249" s="235"/>
      <c r="C249" s="236"/>
      <c r="D249" s="237" t="s">
        <v>285</v>
      </c>
      <c r="E249" s="238" t="s">
        <v>1</v>
      </c>
      <c r="F249" s="239" t="s">
        <v>1152</v>
      </c>
      <c r="G249" s="236"/>
      <c r="H249" s="240">
        <v>5.1500000000000004</v>
      </c>
      <c r="I249" s="236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285</v>
      </c>
      <c r="AU249" s="245" t="s">
        <v>83</v>
      </c>
      <c r="AV249" s="13" t="s">
        <v>83</v>
      </c>
      <c r="AW249" s="13" t="s">
        <v>30</v>
      </c>
      <c r="AX249" s="13" t="s">
        <v>74</v>
      </c>
      <c r="AY249" s="245" t="s">
        <v>278</v>
      </c>
    </row>
    <row r="250" s="15" customFormat="1">
      <c r="A250" s="15"/>
      <c r="B250" s="256"/>
      <c r="C250" s="257"/>
      <c r="D250" s="237" t="s">
        <v>285</v>
      </c>
      <c r="E250" s="258" t="s">
        <v>1</v>
      </c>
      <c r="F250" s="259" t="s">
        <v>524</v>
      </c>
      <c r="G250" s="257"/>
      <c r="H250" s="260">
        <v>5.1500000000000004</v>
      </c>
      <c r="I250" s="257"/>
      <c r="J250" s="257"/>
      <c r="K250" s="257"/>
      <c r="L250" s="261"/>
      <c r="M250" s="262"/>
      <c r="N250" s="263"/>
      <c r="O250" s="263"/>
      <c r="P250" s="263"/>
      <c r="Q250" s="263"/>
      <c r="R250" s="263"/>
      <c r="S250" s="263"/>
      <c r="T250" s="264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5" t="s">
        <v>285</v>
      </c>
      <c r="AU250" s="265" t="s">
        <v>83</v>
      </c>
      <c r="AV250" s="15" t="s">
        <v>91</v>
      </c>
      <c r="AW250" s="15" t="s">
        <v>30</v>
      </c>
      <c r="AX250" s="15" t="s">
        <v>81</v>
      </c>
      <c r="AY250" s="265" t="s">
        <v>278</v>
      </c>
    </row>
    <row r="251" s="2" customFormat="1" ht="24.15" customHeight="1">
      <c r="A251" s="33"/>
      <c r="B251" s="34"/>
      <c r="C251" s="222" t="s">
        <v>616</v>
      </c>
      <c r="D251" s="222" t="s">
        <v>280</v>
      </c>
      <c r="E251" s="223" t="s">
        <v>1153</v>
      </c>
      <c r="F251" s="224" t="s">
        <v>1154</v>
      </c>
      <c r="G251" s="225" t="s">
        <v>407</v>
      </c>
      <c r="H251" s="226">
        <v>362</v>
      </c>
      <c r="I251" s="227">
        <v>133</v>
      </c>
      <c r="J251" s="227">
        <f>ROUND(I251*H251,2)</f>
        <v>48146</v>
      </c>
      <c r="K251" s="228"/>
      <c r="L251" s="39"/>
      <c r="M251" s="229" t="s">
        <v>1</v>
      </c>
      <c r="N251" s="230" t="s">
        <v>39</v>
      </c>
      <c r="O251" s="231">
        <v>0.20000000000000001</v>
      </c>
      <c r="P251" s="231">
        <f>O251*H251</f>
        <v>72.400000000000006</v>
      </c>
      <c r="Q251" s="231">
        <v>0.00012999999999999999</v>
      </c>
      <c r="R251" s="231">
        <f>Q251*H251</f>
        <v>0.047059999999999998</v>
      </c>
      <c r="S251" s="231">
        <v>0</v>
      </c>
      <c r="T251" s="232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233" t="s">
        <v>116</v>
      </c>
      <c r="AT251" s="233" t="s">
        <v>280</v>
      </c>
      <c r="AU251" s="233" t="s">
        <v>83</v>
      </c>
      <c r="AY251" s="18" t="s">
        <v>278</v>
      </c>
      <c r="BE251" s="234">
        <f>IF(N251="základní",J251,0)</f>
        <v>48146</v>
      </c>
      <c r="BF251" s="234">
        <f>IF(N251="snížená",J251,0)</f>
        <v>0</v>
      </c>
      <c r="BG251" s="234">
        <f>IF(N251="zákl. přenesená",J251,0)</f>
        <v>0</v>
      </c>
      <c r="BH251" s="234">
        <f>IF(N251="sníž. přenesená",J251,0)</f>
        <v>0</v>
      </c>
      <c r="BI251" s="234">
        <f>IF(N251="nulová",J251,0)</f>
        <v>0</v>
      </c>
      <c r="BJ251" s="18" t="s">
        <v>81</v>
      </c>
      <c r="BK251" s="234">
        <f>ROUND(I251*H251,2)</f>
        <v>48146</v>
      </c>
      <c r="BL251" s="18" t="s">
        <v>116</v>
      </c>
      <c r="BM251" s="233" t="s">
        <v>1155</v>
      </c>
    </row>
    <row r="252" s="13" customFormat="1">
      <c r="A252" s="13"/>
      <c r="B252" s="235"/>
      <c r="C252" s="236"/>
      <c r="D252" s="237" t="s">
        <v>285</v>
      </c>
      <c r="E252" s="238" t="s">
        <v>1</v>
      </c>
      <c r="F252" s="239" t="s">
        <v>1156</v>
      </c>
      <c r="G252" s="236"/>
      <c r="H252" s="240">
        <v>74</v>
      </c>
      <c r="I252" s="236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285</v>
      </c>
      <c r="AU252" s="245" t="s">
        <v>83</v>
      </c>
      <c r="AV252" s="13" t="s">
        <v>83</v>
      </c>
      <c r="AW252" s="13" t="s">
        <v>30</v>
      </c>
      <c r="AX252" s="13" t="s">
        <v>74</v>
      </c>
      <c r="AY252" s="245" t="s">
        <v>278</v>
      </c>
    </row>
    <row r="253" s="15" customFormat="1">
      <c r="A253" s="15"/>
      <c r="B253" s="256"/>
      <c r="C253" s="257"/>
      <c r="D253" s="237" t="s">
        <v>285</v>
      </c>
      <c r="E253" s="258" t="s">
        <v>1</v>
      </c>
      <c r="F253" s="259" t="s">
        <v>462</v>
      </c>
      <c r="G253" s="257"/>
      <c r="H253" s="260">
        <v>74</v>
      </c>
      <c r="I253" s="257"/>
      <c r="J253" s="257"/>
      <c r="K253" s="257"/>
      <c r="L253" s="261"/>
      <c r="M253" s="262"/>
      <c r="N253" s="263"/>
      <c r="O253" s="263"/>
      <c r="P253" s="263"/>
      <c r="Q253" s="263"/>
      <c r="R253" s="263"/>
      <c r="S253" s="263"/>
      <c r="T253" s="264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5" t="s">
        <v>285</v>
      </c>
      <c r="AU253" s="265" t="s">
        <v>83</v>
      </c>
      <c r="AV253" s="15" t="s">
        <v>91</v>
      </c>
      <c r="AW253" s="15" t="s">
        <v>30</v>
      </c>
      <c r="AX253" s="15" t="s">
        <v>74</v>
      </c>
      <c r="AY253" s="265" t="s">
        <v>278</v>
      </c>
    </row>
    <row r="254" s="13" customFormat="1">
      <c r="A254" s="13"/>
      <c r="B254" s="235"/>
      <c r="C254" s="236"/>
      <c r="D254" s="237" t="s">
        <v>285</v>
      </c>
      <c r="E254" s="238" t="s">
        <v>1</v>
      </c>
      <c r="F254" s="239" t="s">
        <v>1157</v>
      </c>
      <c r="G254" s="236"/>
      <c r="H254" s="240">
        <v>198</v>
      </c>
      <c r="I254" s="236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285</v>
      </c>
      <c r="AU254" s="245" t="s">
        <v>83</v>
      </c>
      <c r="AV254" s="13" t="s">
        <v>83</v>
      </c>
      <c r="AW254" s="13" t="s">
        <v>30</v>
      </c>
      <c r="AX254" s="13" t="s">
        <v>74</v>
      </c>
      <c r="AY254" s="245" t="s">
        <v>278</v>
      </c>
    </row>
    <row r="255" s="15" customFormat="1">
      <c r="A255" s="15"/>
      <c r="B255" s="256"/>
      <c r="C255" s="257"/>
      <c r="D255" s="237" t="s">
        <v>285</v>
      </c>
      <c r="E255" s="258" t="s">
        <v>1</v>
      </c>
      <c r="F255" s="259" t="s">
        <v>524</v>
      </c>
      <c r="G255" s="257"/>
      <c r="H255" s="260">
        <v>198</v>
      </c>
      <c r="I255" s="257"/>
      <c r="J255" s="257"/>
      <c r="K255" s="257"/>
      <c r="L255" s="261"/>
      <c r="M255" s="262"/>
      <c r="N255" s="263"/>
      <c r="O255" s="263"/>
      <c r="P255" s="263"/>
      <c r="Q255" s="263"/>
      <c r="R255" s="263"/>
      <c r="S255" s="263"/>
      <c r="T255" s="264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5" t="s">
        <v>285</v>
      </c>
      <c r="AU255" s="265" t="s">
        <v>83</v>
      </c>
      <c r="AV255" s="15" t="s">
        <v>91</v>
      </c>
      <c r="AW255" s="15" t="s">
        <v>30</v>
      </c>
      <c r="AX255" s="15" t="s">
        <v>74</v>
      </c>
      <c r="AY255" s="265" t="s">
        <v>278</v>
      </c>
    </row>
    <row r="256" s="13" customFormat="1">
      <c r="A256" s="13"/>
      <c r="B256" s="235"/>
      <c r="C256" s="236"/>
      <c r="D256" s="237" t="s">
        <v>285</v>
      </c>
      <c r="E256" s="238" t="s">
        <v>1</v>
      </c>
      <c r="F256" s="239" t="s">
        <v>1158</v>
      </c>
      <c r="G256" s="236"/>
      <c r="H256" s="240">
        <v>90</v>
      </c>
      <c r="I256" s="236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285</v>
      </c>
      <c r="AU256" s="245" t="s">
        <v>83</v>
      </c>
      <c r="AV256" s="13" t="s">
        <v>83</v>
      </c>
      <c r="AW256" s="13" t="s">
        <v>30</v>
      </c>
      <c r="AX256" s="13" t="s">
        <v>74</v>
      </c>
      <c r="AY256" s="245" t="s">
        <v>278</v>
      </c>
    </row>
    <row r="257" s="15" customFormat="1">
      <c r="A257" s="15"/>
      <c r="B257" s="256"/>
      <c r="C257" s="257"/>
      <c r="D257" s="237" t="s">
        <v>285</v>
      </c>
      <c r="E257" s="258" t="s">
        <v>1</v>
      </c>
      <c r="F257" s="259" t="s">
        <v>545</v>
      </c>
      <c r="G257" s="257"/>
      <c r="H257" s="260">
        <v>90</v>
      </c>
      <c r="I257" s="257"/>
      <c r="J257" s="257"/>
      <c r="K257" s="257"/>
      <c r="L257" s="261"/>
      <c r="M257" s="262"/>
      <c r="N257" s="263"/>
      <c r="O257" s="263"/>
      <c r="P257" s="263"/>
      <c r="Q257" s="263"/>
      <c r="R257" s="263"/>
      <c r="S257" s="263"/>
      <c r="T257" s="264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5" t="s">
        <v>285</v>
      </c>
      <c r="AU257" s="265" t="s">
        <v>83</v>
      </c>
      <c r="AV257" s="15" t="s">
        <v>91</v>
      </c>
      <c r="AW257" s="15" t="s">
        <v>30</v>
      </c>
      <c r="AX257" s="15" t="s">
        <v>74</v>
      </c>
      <c r="AY257" s="265" t="s">
        <v>278</v>
      </c>
    </row>
    <row r="258" s="14" customFormat="1">
      <c r="A258" s="14"/>
      <c r="B258" s="246"/>
      <c r="C258" s="247"/>
      <c r="D258" s="237" t="s">
        <v>285</v>
      </c>
      <c r="E258" s="248" t="s">
        <v>1</v>
      </c>
      <c r="F258" s="249" t="s">
        <v>287</v>
      </c>
      <c r="G258" s="247"/>
      <c r="H258" s="250">
        <v>362</v>
      </c>
      <c r="I258" s="247"/>
      <c r="J258" s="247"/>
      <c r="K258" s="247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285</v>
      </c>
      <c r="AU258" s="255" t="s">
        <v>83</v>
      </c>
      <c r="AV258" s="14" t="s">
        <v>116</v>
      </c>
      <c r="AW258" s="14" t="s">
        <v>30</v>
      </c>
      <c r="AX258" s="14" t="s">
        <v>81</v>
      </c>
      <c r="AY258" s="255" t="s">
        <v>278</v>
      </c>
    </row>
    <row r="259" s="2" customFormat="1" ht="24.15" customHeight="1">
      <c r="A259" s="33"/>
      <c r="B259" s="34"/>
      <c r="C259" s="222" t="s">
        <v>621</v>
      </c>
      <c r="D259" s="222" t="s">
        <v>280</v>
      </c>
      <c r="E259" s="223" t="s">
        <v>1159</v>
      </c>
      <c r="F259" s="224" t="s">
        <v>1160</v>
      </c>
      <c r="G259" s="225" t="s">
        <v>318</v>
      </c>
      <c r="H259" s="226">
        <v>4.9199999999999999</v>
      </c>
      <c r="I259" s="227">
        <v>918</v>
      </c>
      <c r="J259" s="227">
        <f>ROUND(I259*H259,2)</f>
        <v>4516.5600000000004</v>
      </c>
      <c r="K259" s="228"/>
      <c r="L259" s="39"/>
      <c r="M259" s="229" t="s">
        <v>1</v>
      </c>
      <c r="N259" s="230" t="s">
        <v>39</v>
      </c>
      <c r="O259" s="231">
        <v>1.21</v>
      </c>
      <c r="P259" s="231">
        <f>O259*H259</f>
        <v>5.9531999999999998</v>
      </c>
      <c r="Q259" s="231">
        <v>0.17818000000000001</v>
      </c>
      <c r="R259" s="231">
        <f>Q259*H259</f>
        <v>0.87664560000000002</v>
      </c>
      <c r="S259" s="231">
        <v>0</v>
      </c>
      <c r="T259" s="232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233" t="s">
        <v>116</v>
      </c>
      <c r="AT259" s="233" t="s">
        <v>280</v>
      </c>
      <c r="AU259" s="233" t="s">
        <v>83</v>
      </c>
      <c r="AY259" s="18" t="s">
        <v>278</v>
      </c>
      <c r="BE259" s="234">
        <f>IF(N259="základní",J259,0)</f>
        <v>4516.5600000000004</v>
      </c>
      <c r="BF259" s="234">
        <f>IF(N259="snížená",J259,0)</f>
        <v>0</v>
      </c>
      <c r="BG259" s="234">
        <f>IF(N259="zákl. přenesená",J259,0)</f>
        <v>0</v>
      </c>
      <c r="BH259" s="234">
        <f>IF(N259="sníž. přenesená",J259,0)</f>
        <v>0</v>
      </c>
      <c r="BI259" s="234">
        <f>IF(N259="nulová",J259,0)</f>
        <v>0</v>
      </c>
      <c r="BJ259" s="18" t="s">
        <v>81</v>
      </c>
      <c r="BK259" s="234">
        <f>ROUND(I259*H259,2)</f>
        <v>4516.5600000000004</v>
      </c>
      <c r="BL259" s="18" t="s">
        <v>116</v>
      </c>
      <c r="BM259" s="233" t="s">
        <v>1161</v>
      </c>
    </row>
    <row r="260" s="13" customFormat="1">
      <c r="A260" s="13"/>
      <c r="B260" s="235"/>
      <c r="C260" s="236"/>
      <c r="D260" s="237" t="s">
        <v>285</v>
      </c>
      <c r="E260" s="238" t="s">
        <v>1</v>
      </c>
      <c r="F260" s="239" t="s">
        <v>1162</v>
      </c>
      <c r="G260" s="236"/>
      <c r="H260" s="240">
        <v>4.9199999999999999</v>
      </c>
      <c r="I260" s="236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285</v>
      </c>
      <c r="AU260" s="245" t="s">
        <v>83</v>
      </c>
      <c r="AV260" s="13" t="s">
        <v>83</v>
      </c>
      <c r="AW260" s="13" t="s">
        <v>30</v>
      </c>
      <c r="AX260" s="13" t="s">
        <v>74</v>
      </c>
      <c r="AY260" s="245" t="s">
        <v>278</v>
      </c>
    </row>
    <row r="261" s="14" customFormat="1">
      <c r="A261" s="14"/>
      <c r="B261" s="246"/>
      <c r="C261" s="247"/>
      <c r="D261" s="237" t="s">
        <v>285</v>
      </c>
      <c r="E261" s="248" t="s">
        <v>1</v>
      </c>
      <c r="F261" s="249" t="s">
        <v>287</v>
      </c>
      <c r="G261" s="247"/>
      <c r="H261" s="250">
        <v>4.9199999999999999</v>
      </c>
      <c r="I261" s="247"/>
      <c r="J261" s="247"/>
      <c r="K261" s="247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285</v>
      </c>
      <c r="AU261" s="255" t="s">
        <v>83</v>
      </c>
      <c r="AV261" s="14" t="s">
        <v>116</v>
      </c>
      <c r="AW261" s="14" t="s">
        <v>30</v>
      </c>
      <c r="AX261" s="14" t="s">
        <v>81</v>
      </c>
      <c r="AY261" s="255" t="s">
        <v>278</v>
      </c>
    </row>
    <row r="262" s="12" customFormat="1" ht="22.8" customHeight="1">
      <c r="A262" s="12"/>
      <c r="B262" s="207"/>
      <c r="C262" s="208"/>
      <c r="D262" s="209" t="s">
        <v>73</v>
      </c>
      <c r="E262" s="220" t="s">
        <v>304</v>
      </c>
      <c r="F262" s="220" t="s">
        <v>1163</v>
      </c>
      <c r="G262" s="208"/>
      <c r="H262" s="208"/>
      <c r="I262" s="208"/>
      <c r="J262" s="221">
        <f>BK262</f>
        <v>3865990.1699999995</v>
      </c>
      <c r="K262" s="208"/>
      <c r="L262" s="212"/>
      <c r="M262" s="213"/>
      <c r="N262" s="214"/>
      <c r="O262" s="214"/>
      <c r="P262" s="215">
        <f>SUM(P263:P827)</f>
        <v>3621.8511289999992</v>
      </c>
      <c r="Q262" s="214"/>
      <c r="R262" s="215">
        <f>SUM(R263:R827)</f>
        <v>239.29327584999996</v>
      </c>
      <c r="S262" s="214"/>
      <c r="T262" s="216">
        <f>SUM(T263:T827)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7" t="s">
        <v>81</v>
      </c>
      <c r="AT262" s="218" t="s">
        <v>73</v>
      </c>
      <c r="AU262" s="218" t="s">
        <v>81</v>
      </c>
      <c r="AY262" s="217" t="s">
        <v>278</v>
      </c>
      <c r="BK262" s="219">
        <f>SUM(BK263:BK827)</f>
        <v>3865990.1699999995</v>
      </c>
    </row>
    <row r="263" s="2" customFormat="1" ht="24.15" customHeight="1">
      <c r="A263" s="33"/>
      <c r="B263" s="34"/>
      <c r="C263" s="222" t="s">
        <v>7</v>
      </c>
      <c r="D263" s="222" t="s">
        <v>280</v>
      </c>
      <c r="E263" s="223" t="s">
        <v>1164</v>
      </c>
      <c r="F263" s="224" t="s">
        <v>1165</v>
      </c>
      <c r="G263" s="225" t="s">
        <v>318</v>
      </c>
      <c r="H263" s="226">
        <v>1754.6569999999999</v>
      </c>
      <c r="I263" s="227">
        <v>122</v>
      </c>
      <c r="J263" s="227">
        <f>ROUND(I263*H263,2)</f>
        <v>214068.14999999999</v>
      </c>
      <c r="K263" s="228"/>
      <c r="L263" s="39"/>
      <c r="M263" s="229" t="s">
        <v>1</v>
      </c>
      <c r="N263" s="230" t="s">
        <v>39</v>
      </c>
      <c r="O263" s="231">
        <v>0.11700000000000001</v>
      </c>
      <c r="P263" s="231">
        <f>O263*H263</f>
        <v>205.29486900000001</v>
      </c>
      <c r="Q263" s="231">
        <v>0.0080000000000000002</v>
      </c>
      <c r="R263" s="231">
        <f>Q263*H263</f>
        <v>14.037255999999999</v>
      </c>
      <c r="S263" s="231">
        <v>0</v>
      </c>
      <c r="T263" s="232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233" t="s">
        <v>116</v>
      </c>
      <c r="AT263" s="233" t="s">
        <v>280</v>
      </c>
      <c r="AU263" s="233" t="s">
        <v>83</v>
      </c>
      <c r="AY263" s="18" t="s">
        <v>278</v>
      </c>
      <c r="BE263" s="234">
        <f>IF(N263="základní",J263,0)</f>
        <v>214068.14999999999</v>
      </c>
      <c r="BF263" s="234">
        <f>IF(N263="snížená",J263,0)</f>
        <v>0</v>
      </c>
      <c r="BG263" s="234">
        <f>IF(N263="zákl. přenesená",J263,0)</f>
        <v>0</v>
      </c>
      <c r="BH263" s="234">
        <f>IF(N263="sníž. přenesená",J263,0)</f>
        <v>0</v>
      </c>
      <c r="BI263" s="234">
        <f>IF(N263="nulová",J263,0)</f>
        <v>0</v>
      </c>
      <c r="BJ263" s="18" t="s">
        <v>81</v>
      </c>
      <c r="BK263" s="234">
        <f>ROUND(I263*H263,2)</f>
        <v>214068.14999999999</v>
      </c>
      <c r="BL263" s="18" t="s">
        <v>116</v>
      </c>
      <c r="BM263" s="233" t="s">
        <v>1166</v>
      </c>
    </row>
    <row r="264" s="13" customFormat="1">
      <c r="A264" s="13"/>
      <c r="B264" s="235"/>
      <c r="C264" s="236"/>
      <c r="D264" s="237" t="s">
        <v>285</v>
      </c>
      <c r="E264" s="238" t="s">
        <v>1</v>
      </c>
      <c r="F264" s="239" t="s">
        <v>1167</v>
      </c>
      <c r="G264" s="236"/>
      <c r="H264" s="240">
        <v>41.143999999999998</v>
      </c>
      <c r="I264" s="236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285</v>
      </c>
      <c r="AU264" s="245" t="s">
        <v>83</v>
      </c>
      <c r="AV264" s="13" t="s">
        <v>83</v>
      </c>
      <c r="AW264" s="13" t="s">
        <v>30</v>
      </c>
      <c r="AX264" s="13" t="s">
        <v>74</v>
      </c>
      <c r="AY264" s="245" t="s">
        <v>278</v>
      </c>
    </row>
    <row r="265" s="13" customFormat="1">
      <c r="A265" s="13"/>
      <c r="B265" s="235"/>
      <c r="C265" s="236"/>
      <c r="D265" s="237" t="s">
        <v>285</v>
      </c>
      <c r="E265" s="238" t="s">
        <v>1</v>
      </c>
      <c r="F265" s="239" t="s">
        <v>1168</v>
      </c>
      <c r="G265" s="236"/>
      <c r="H265" s="240">
        <v>52.392000000000003</v>
      </c>
      <c r="I265" s="236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285</v>
      </c>
      <c r="AU265" s="245" t="s">
        <v>83</v>
      </c>
      <c r="AV265" s="13" t="s">
        <v>83</v>
      </c>
      <c r="AW265" s="13" t="s">
        <v>30</v>
      </c>
      <c r="AX265" s="13" t="s">
        <v>74</v>
      </c>
      <c r="AY265" s="245" t="s">
        <v>278</v>
      </c>
    </row>
    <row r="266" s="13" customFormat="1">
      <c r="A266" s="13"/>
      <c r="B266" s="235"/>
      <c r="C266" s="236"/>
      <c r="D266" s="237" t="s">
        <v>285</v>
      </c>
      <c r="E266" s="238" t="s">
        <v>1</v>
      </c>
      <c r="F266" s="239" t="s">
        <v>1169</v>
      </c>
      <c r="G266" s="236"/>
      <c r="H266" s="240">
        <v>50.32</v>
      </c>
      <c r="I266" s="236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285</v>
      </c>
      <c r="AU266" s="245" t="s">
        <v>83</v>
      </c>
      <c r="AV266" s="13" t="s">
        <v>83</v>
      </c>
      <c r="AW266" s="13" t="s">
        <v>30</v>
      </c>
      <c r="AX266" s="13" t="s">
        <v>74</v>
      </c>
      <c r="AY266" s="245" t="s">
        <v>278</v>
      </c>
    </row>
    <row r="267" s="13" customFormat="1">
      <c r="A267" s="13"/>
      <c r="B267" s="235"/>
      <c r="C267" s="236"/>
      <c r="D267" s="237" t="s">
        <v>285</v>
      </c>
      <c r="E267" s="238" t="s">
        <v>1</v>
      </c>
      <c r="F267" s="239" t="s">
        <v>1170</v>
      </c>
      <c r="G267" s="236"/>
      <c r="H267" s="240">
        <v>37.887999999999998</v>
      </c>
      <c r="I267" s="236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285</v>
      </c>
      <c r="AU267" s="245" t="s">
        <v>83</v>
      </c>
      <c r="AV267" s="13" t="s">
        <v>83</v>
      </c>
      <c r="AW267" s="13" t="s">
        <v>30</v>
      </c>
      <c r="AX267" s="13" t="s">
        <v>74</v>
      </c>
      <c r="AY267" s="245" t="s">
        <v>278</v>
      </c>
    </row>
    <row r="268" s="13" customFormat="1">
      <c r="A268" s="13"/>
      <c r="B268" s="235"/>
      <c r="C268" s="236"/>
      <c r="D268" s="237" t="s">
        <v>285</v>
      </c>
      <c r="E268" s="238" t="s">
        <v>1</v>
      </c>
      <c r="F268" s="239" t="s">
        <v>1171</v>
      </c>
      <c r="G268" s="236"/>
      <c r="H268" s="240">
        <v>49.728000000000002</v>
      </c>
      <c r="I268" s="236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285</v>
      </c>
      <c r="AU268" s="245" t="s">
        <v>83</v>
      </c>
      <c r="AV268" s="13" t="s">
        <v>83</v>
      </c>
      <c r="AW268" s="13" t="s">
        <v>30</v>
      </c>
      <c r="AX268" s="13" t="s">
        <v>74</v>
      </c>
      <c r="AY268" s="245" t="s">
        <v>278</v>
      </c>
    </row>
    <row r="269" s="13" customFormat="1">
      <c r="A269" s="13"/>
      <c r="B269" s="235"/>
      <c r="C269" s="236"/>
      <c r="D269" s="237" t="s">
        <v>285</v>
      </c>
      <c r="E269" s="238" t="s">
        <v>1</v>
      </c>
      <c r="F269" s="239" t="s">
        <v>1172</v>
      </c>
      <c r="G269" s="236"/>
      <c r="H269" s="240">
        <v>20.128</v>
      </c>
      <c r="I269" s="236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285</v>
      </c>
      <c r="AU269" s="245" t="s">
        <v>83</v>
      </c>
      <c r="AV269" s="13" t="s">
        <v>83</v>
      </c>
      <c r="AW269" s="13" t="s">
        <v>30</v>
      </c>
      <c r="AX269" s="13" t="s">
        <v>74</v>
      </c>
      <c r="AY269" s="245" t="s">
        <v>278</v>
      </c>
    </row>
    <row r="270" s="13" customFormat="1">
      <c r="A270" s="13"/>
      <c r="B270" s="235"/>
      <c r="C270" s="236"/>
      <c r="D270" s="237" t="s">
        <v>285</v>
      </c>
      <c r="E270" s="238" t="s">
        <v>1</v>
      </c>
      <c r="F270" s="239" t="s">
        <v>1173</v>
      </c>
      <c r="G270" s="236"/>
      <c r="H270" s="240">
        <v>44.399999999999999</v>
      </c>
      <c r="I270" s="236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285</v>
      </c>
      <c r="AU270" s="245" t="s">
        <v>83</v>
      </c>
      <c r="AV270" s="13" t="s">
        <v>83</v>
      </c>
      <c r="AW270" s="13" t="s">
        <v>30</v>
      </c>
      <c r="AX270" s="13" t="s">
        <v>74</v>
      </c>
      <c r="AY270" s="245" t="s">
        <v>278</v>
      </c>
    </row>
    <row r="271" s="13" customFormat="1">
      <c r="A271" s="13"/>
      <c r="B271" s="235"/>
      <c r="C271" s="236"/>
      <c r="D271" s="237" t="s">
        <v>285</v>
      </c>
      <c r="E271" s="238" t="s">
        <v>1</v>
      </c>
      <c r="F271" s="239" t="s">
        <v>1174</v>
      </c>
      <c r="G271" s="236"/>
      <c r="H271" s="240">
        <v>54.167999999999999</v>
      </c>
      <c r="I271" s="236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285</v>
      </c>
      <c r="AU271" s="245" t="s">
        <v>83</v>
      </c>
      <c r="AV271" s="13" t="s">
        <v>83</v>
      </c>
      <c r="AW271" s="13" t="s">
        <v>30</v>
      </c>
      <c r="AX271" s="13" t="s">
        <v>74</v>
      </c>
      <c r="AY271" s="245" t="s">
        <v>278</v>
      </c>
    </row>
    <row r="272" s="13" customFormat="1">
      <c r="A272" s="13"/>
      <c r="B272" s="235"/>
      <c r="C272" s="236"/>
      <c r="D272" s="237" t="s">
        <v>285</v>
      </c>
      <c r="E272" s="238" t="s">
        <v>1</v>
      </c>
      <c r="F272" s="239" t="s">
        <v>1175</v>
      </c>
      <c r="G272" s="236"/>
      <c r="H272" s="240">
        <v>110.408</v>
      </c>
      <c r="I272" s="236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285</v>
      </c>
      <c r="AU272" s="245" t="s">
        <v>83</v>
      </c>
      <c r="AV272" s="13" t="s">
        <v>83</v>
      </c>
      <c r="AW272" s="13" t="s">
        <v>30</v>
      </c>
      <c r="AX272" s="13" t="s">
        <v>74</v>
      </c>
      <c r="AY272" s="245" t="s">
        <v>278</v>
      </c>
    </row>
    <row r="273" s="13" customFormat="1">
      <c r="A273" s="13"/>
      <c r="B273" s="235"/>
      <c r="C273" s="236"/>
      <c r="D273" s="237" t="s">
        <v>285</v>
      </c>
      <c r="E273" s="238" t="s">
        <v>1</v>
      </c>
      <c r="F273" s="239" t="s">
        <v>1176</v>
      </c>
      <c r="G273" s="236"/>
      <c r="H273" s="240">
        <v>19.832000000000001</v>
      </c>
      <c r="I273" s="236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285</v>
      </c>
      <c r="AU273" s="245" t="s">
        <v>83</v>
      </c>
      <c r="AV273" s="13" t="s">
        <v>83</v>
      </c>
      <c r="AW273" s="13" t="s">
        <v>30</v>
      </c>
      <c r="AX273" s="13" t="s">
        <v>74</v>
      </c>
      <c r="AY273" s="245" t="s">
        <v>278</v>
      </c>
    </row>
    <row r="274" s="13" customFormat="1">
      <c r="A274" s="13"/>
      <c r="B274" s="235"/>
      <c r="C274" s="236"/>
      <c r="D274" s="237" t="s">
        <v>285</v>
      </c>
      <c r="E274" s="238" t="s">
        <v>1</v>
      </c>
      <c r="F274" s="239" t="s">
        <v>1177</v>
      </c>
      <c r="G274" s="236"/>
      <c r="H274" s="240">
        <v>44.399999999999999</v>
      </c>
      <c r="I274" s="236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285</v>
      </c>
      <c r="AU274" s="245" t="s">
        <v>83</v>
      </c>
      <c r="AV274" s="13" t="s">
        <v>83</v>
      </c>
      <c r="AW274" s="13" t="s">
        <v>30</v>
      </c>
      <c r="AX274" s="13" t="s">
        <v>74</v>
      </c>
      <c r="AY274" s="245" t="s">
        <v>278</v>
      </c>
    </row>
    <row r="275" s="13" customFormat="1">
      <c r="A275" s="13"/>
      <c r="B275" s="235"/>
      <c r="C275" s="236"/>
      <c r="D275" s="237" t="s">
        <v>285</v>
      </c>
      <c r="E275" s="238" t="s">
        <v>1</v>
      </c>
      <c r="F275" s="239" t="s">
        <v>1178</v>
      </c>
      <c r="G275" s="236"/>
      <c r="H275" s="240">
        <v>60.917000000000002</v>
      </c>
      <c r="I275" s="236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285</v>
      </c>
      <c r="AU275" s="245" t="s">
        <v>83</v>
      </c>
      <c r="AV275" s="13" t="s">
        <v>83</v>
      </c>
      <c r="AW275" s="13" t="s">
        <v>30</v>
      </c>
      <c r="AX275" s="13" t="s">
        <v>74</v>
      </c>
      <c r="AY275" s="245" t="s">
        <v>278</v>
      </c>
    </row>
    <row r="276" s="13" customFormat="1">
      <c r="A276" s="13"/>
      <c r="B276" s="235"/>
      <c r="C276" s="236"/>
      <c r="D276" s="237" t="s">
        <v>285</v>
      </c>
      <c r="E276" s="238" t="s">
        <v>1</v>
      </c>
      <c r="F276" s="239" t="s">
        <v>1179</v>
      </c>
      <c r="G276" s="236"/>
      <c r="H276" s="240">
        <v>64.084000000000003</v>
      </c>
      <c r="I276" s="236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285</v>
      </c>
      <c r="AU276" s="245" t="s">
        <v>83</v>
      </c>
      <c r="AV276" s="13" t="s">
        <v>83</v>
      </c>
      <c r="AW276" s="13" t="s">
        <v>30</v>
      </c>
      <c r="AX276" s="13" t="s">
        <v>74</v>
      </c>
      <c r="AY276" s="245" t="s">
        <v>278</v>
      </c>
    </row>
    <row r="277" s="13" customFormat="1">
      <c r="A277" s="13"/>
      <c r="B277" s="235"/>
      <c r="C277" s="236"/>
      <c r="D277" s="237" t="s">
        <v>285</v>
      </c>
      <c r="E277" s="238" t="s">
        <v>1</v>
      </c>
      <c r="F277" s="239" t="s">
        <v>1180</v>
      </c>
      <c r="G277" s="236"/>
      <c r="H277" s="240">
        <v>66.007999999999996</v>
      </c>
      <c r="I277" s="236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285</v>
      </c>
      <c r="AU277" s="245" t="s">
        <v>83</v>
      </c>
      <c r="AV277" s="13" t="s">
        <v>83</v>
      </c>
      <c r="AW277" s="13" t="s">
        <v>30</v>
      </c>
      <c r="AX277" s="13" t="s">
        <v>74</v>
      </c>
      <c r="AY277" s="245" t="s">
        <v>278</v>
      </c>
    </row>
    <row r="278" s="13" customFormat="1">
      <c r="A278" s="13"/>
      <c r="B278" s="235"/>
      <c r="C278" s="236"/>
      <c r="D278" s="237" t="s">
        <v>285</v>
      </c>
      <c r="E278" s="238" t="s">
        <v>1</v>
      </c>
      <c r="F278" s="239" t="s">
        <v>1181</v>
      </c>
      <c r="G278" s="236"/>
      <c r="H278" s="240">
        <v>46.176000000000002</v>
      </c>
      <c r="I278" s="236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285</v>
      </c>
      <c r="AU278" s="245" t="s">
        <v>83</v>
      </c>
      <c r="AV278" s="13" t="s">
        <v>83</v>
      </c>
      <c r="AW278" s="13" t="s">
        <v>30</v>
      </c>
      <c r="AX278" s="13" t="s">
        <v>74</v>
      </c>
      <c r="AY278" s="245" t="s">
        <v>278</v>
      </c>
    </row>
    <row r="279" s="13" customFormat="1">
      <c r="A279" s="13"/>
      <c r="B279" s="235"/>
      <c r="C279" s="236"/>
      <c r="D279" s="237" t="s">
        <v>285</v>
      </c>
      <c r="E279" s="238" t="s">
        <v>1</v>
      </c>
      <c r="F279" s="239" t="s">
        <v>1182</v>
      </c>
      <c r="G279" s="236"/>
      <c r="H279" s="240">
        <v>48.816000000000002</v>
      </c>
      <c r="I279" s="236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285</v>
      </c>
      <c r="AU279" s="245" t="s">
        <v>83</v>
      </c>
      <c r="AV279" s="13" t="s">
        <v>83</v>
      </c>
      <c r="AW279" s="13" t="s">
        <v>30</v>
      </c>
      <c r="AX279" s="13" t="s">
        <v>74</v>
      </c>
      <c r="AY279" s="245" t="s">
        <v>278</v>
      </c>
    </row>
    <row r="280" s="13" customFormat="1">
      <c r="A280" s="13"/>
      <c r="B280" s="235"/>
      <c r="C280" s="236"/>
      <c r="D280" s="237" t="s">
        <v>285</v>
      </c>
      <c r="E280" s="238" t="s">
        <v>1</v>
      </c>
      <c r="F280" s="239" t="s">
        <v>1183</v>
      </c>
      <c r="G280" s="236"/>
      <c r="H280" s="240">
        <v>23.780999999999999</v>
      </c>
      <c r="I280" s="236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285</v>
      </c>
      <c r="AU280" s="245" t="s">
        <v>83</v>
      </c>
      <c r="AV280" s="13" t="s">
        <v>83</v>
      </c>
      <c r="AW280" s="13" t="s">
        <v>30</v>
      </c>
      <c r="AX280" s="13" t="s">
        <v>74</v>
      </c>
      <c r="AY280" s="245" t="s">
        <v>278</v>
      </c>
    </row>
    <row r="281" s="13" customFormat="1">
      <c r="A281" s="13"/>
      <c r="B281" s="235"/>
      <c r="C281" s="236"/>
      <c r="D281" s="237" t="s">
        <v>285</v>
      </c>
      <c r="E281" s="238" t="s">
        <v>1</v>
      </c>
      <c r="F281" s="239" t="s">
        <v>1184</v>
      </c>
      <c r="G281" s="236"/>
      <c r="H281" s="240">
        <v>23.076000000000001</v>
      </c>
      <c r="I281" s="236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285</v>
      </c>
      <c r="AU281" s="245" t="s">
        <v>83</v>
      </c>
      <c r="AV281" s="13" t="s">
        <v>83</v>
      </c>
      <c r="AW281" s="13" t="s">
        <v>30</v>
      </c>
      <c r="AX281" s="13" t="s">
        <v>74</v>
      </c>
      <c r="AY281" s="245" t="s">
        <v>278</v>
      </c>
    </row>
    <row r="282" s="13" customFormat="1">
      <c r="A282" s="13"/>
      <c r="B282" s="235"/>
      <c r="C282" s="236"/>
      <c r="D282" s="237" t="s">
        <v>285</v>
      </c>
      <c r="E282" s="238" t="s">
        <v>1</v>
      </c>
      <c r="F282" s="239" t="s">
        <v>1185</v>
      </c>
      <c r="G282" s="236"/>
      <c r="H282" s="240">
        <v>71.632000000000005</v>
      </c>
      <c r="I282" s="236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285</v>
      </c>
      <c r="AU282" s="245" t="s">
        <v>83</v>
      </c>
      <c r="AV282" s="13" t="s">
        <v>83</v>
      </c>
      <c r="AW282" s="13" t="s">
        <v>30</v>
      </c>
      <c r="AX282" s="13" t="s">
        <v>74</v>
      </c>
      <c r="AY282" s="245" t="s">
        <v>278</v>
      </c>
    </row>
    <row r="283" s="13" customFormat="1">
      <c r="A283" s="13"/>
      <c r="B283" s="235"/>
      <c r="C283" s="236"/>
      <c r="D283" s="237" t="s">
        <v>285</v>
      </c>
      <c r="E283" s="238" t="s">
        <v>1</v>
      </c>
      <c r="F283" s="239" t="s">
        <v>1186</v>
      </c>
      <c r="G283" s="236"/>
      <c r="H283" s="240">
        <v>51.799999999999997</v>
      </c>
      <c r="I283" s="236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285</v>
      </c>
      <c r="AU283" s="245" t="s">
        <v>83</v>
      </c>
      <c r="AV283" s="13" t="s">
        <v>83</v>
      </c>
      <c r="AW283" s="13" t="s">
        <v>30</v>
      </c>
      <c r="AX283" s="13" t="s">
        <v>74</v>
      </c>
      <c r="AY283" s="245" t="s">
        <v>278</v>
      </c>
    </row>
    <row r="284" s="13" customFormat="1">
      <c r="A284" s="13"/>
      <c r="B284" s="235"/>
      <c r="C284" s="236"/>
      <c r="D284" s="237" t="s">
        <v>285</v>
      </c>
      <c r="E284" s="238" t="s">
        <v>1</v>
      </c>
      <c r="F284" s="239" t="s">
        <v>1187</v>
      </c>
      <c r="G284" s="236"/>
      <c r="H284" s="240">
        <v>63.758000000000003</v>
      </c>
      <c r="I284" s="236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5" t="s">
        <v>285</v>
      </c>
      <c r="AU284" s="245" t="s">
        <v>83</v>
      </c>
      <c r="AV284" s="13" t="s">
        <v>83</v>
      </c>
      <c r="AW284" s="13" t="s">
        <v>30</v>
      </c>
      <c r="AX284" s="13" t="s">
        <v>74</v>
      </c>
      <c r="AY284" s="245" t="s">
        <v>278</v>
      </c>
    </row>
    <row r="285" s="13" customFormat="1">
      <c r="A285" s="13"/>
      <c r="B285" s="235"/>
      <c r="C285" s="236"/>
      <c r="D285" s="237" t="s">
        <v>285</v>
      </c>
      <c r="E285" s="238" t="s">
        <v>1</v>
      </c>
      <c r="F285" s="239" t="s">
        <v>1188</v>
      </c>
      <c r="G285" s="236"/>
      <c r="H285" s="240">
        <v>120.768</v>
      </c>
      <c r="I285" s="236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285</v>
      </c>
      <c r="AU285" s="245" t="s">
        <v>83</v>
      </c>
      <c r="AV285" s="13" t="s">
        <v>83</v>
      </c>
      <c r="AW285" s="13" t="s">
        <v>30</v>
      </c>
      <c r="AX285" s="13" t="s">
        <v>74</v>
      </c>
      <c r="AY285" s="245" t="s">
        <v>278</v>
      </c>
    </row>
    <row r="286" s="13" customFormat="1">
      <c r="A286" s="13"/>
      <c r="B286" s="235"/>
      <c r="C286" s="236"/>
      <c r="D286" s="237" t="s">
        <v>285</v>
      </c>
      <c r="E286" s="238" t="s">
        <v>1</v>
      </c>
      <c r="F286" s="239" t="s">
        <v>1189</v>
      </c>
      <c r="G286" s="236"/>
      <c r="H286" s="240">
        <v>120.768</v>
      </c>
      <c r="I286" s="236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285</v>
      </c>
      <c r="AU286" s="245" t="s">
        <v>83</v>
      </c>
      <c r="AV286" s="13" t="s">
        <v>83</v>
      </c>
      <c r="AW286" s="13" t="s">
        <v>30</v>
      </c>
      <c r="AX286" s="13" t="s">
        <v>74</v>
      </c>
      <c r="AY286" s="245" t="s">
        <v>278</v>
      </c>
    </row>
    <row r="287" s="13" customFormat="1">
      <c r="A287" s="13"/>
      <c r="B287" s="235"/>
      <c r="C287" s="236"/>
      <c r="D287" s="237" t="s">
        <v>285</v>
      </c>
      <c r="E287" s="238" t="s">
        <v>1</v>
      </c>
      <c r="F287" s="239" t="s">
        <v>1190</v>
      </c>
      <c r="G287" s="236"/>
      <c r="H287" s="240">
        <v>75.183999999999998</v>
      </c>
      <c r="I287" s="236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285</v>
      </c>
      <c r="AU287" s="245" t="s">
        <v>83</v>
      </c>
      <c r="AV287" s="13" t="s">
        <v>83</v>
      </c>
      <c r="AW287" s="13" t="s">
        <v>30</v>
      </c>
      <c r="AX287" s="13" t="s">
        <v>74</v>
      </c>
      <c r="AY287" s="245" t="s">
        <v>278</v>
      </c>
    </row>
    <row r="288" s="13" customFormat="1">
      <c r="A288" s="13"/>
      <c r="B288" s="235"/>
      <c r="C288" s="236"/>
      <c r="D288" s="237" t="s">
        <v>285</v>
      </c>
      <c r="E288" s="238" t="s">
        <v>1</v>
      </c>
      <c r="F288" s="239" t="s">
        <v>1191</v>
      </c>
      <c r="G288" s="236"/>
      <c r="H288" s="240">
        <v>120.768</v>
      </c>
      <c r="I288" s="236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285</v>
      </c>
      <c r="AU288" s="245" t="s">
        <v>83</v>
      </c>
      <c r="AV288" s="13" t="s">
        <v>83</v>
      </c>
      <c r="AW288" s="13" t="s">
        <v>30</v>
      </c>
      <c r="AX288" s="13" t="s">
        <v>74</v>
      </c>
      <c r="AY288" s="245" t="s">
        <v>278</v>
      </c>
    </row>
    <row r="289" s="13" customFormat="1">
      <c r="A289" s="13"/>
      <c r="B289" s="235"/>
      <c r="C289" s="236"/>
      <c r="D289" s="237" t="s">
        <v>285</v>
      </c>
      <c r="E289" s="238" t="s">
        <v>1</v>
      </c>
      <c r="F289" s="239" t="s">
        <v>1192</v>
      </c>
      <c r="G289" s="236"/>
      <c r="H289" s="240">
        <v>65.001999999999995</v>
      </c>
      <c r="I289" s="236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5" t="s">
        <v>285</v>
      </c>
      <c r="AU289" s="245" t="s">
        <v>83</v>
      </c>
      <c r="AV289" s="13" t="s">
        <v>83</v>
      </c>
      <c r="AW289" s="13" t="s">
        <v>30</v>
      </c>
      <c r="AX289" s="13" t="s">
        <v>74</v>
      </c>
      <c r="AY289" s="245" t="s">
        <v>278</v>
      </c>
    </row>
    <row r="290" s="13" customFormat="1">
      <c r="A290" s="13"/>
      <c r="B290" s="235"/>
      <c r="C290" s="236"/>
      <c r="D290" s="237" t="s">
        <v>285</v>
      </c>
      <c r="E290" s="238" t="s">
        <v>1</v>
      </c>
      <c r="F290" s="239" t="s">
        <v>1193</v>
      </c>
      <c r="G290" s="236"/>
      <c r="H290" s="240">
        <v>103.896</v>
      </c>
      <c r="I290" s="236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285</v>
      </c>
      <c r="AU290" s="245" t="s">
        <v>83</v>
      </c>
      <c r="AV290" s="13" t="s">
        <v>83</v>
      </c>
      <c r="AW290" s="13" t="s">
        <v>30</v>
      </c>
      <c r="AX290" s="13" t="s">
        <v>74</v>
      </c>
      <c r="AY290" s="245" t="s">
        <v>278</v>
      </c>
    </row>
    <row r="291" s="13" customFormat="1">
      <c r="A291" s="13"/>
      <c r="B291" s="235"/>
      <c r="C291" s="236"/>
      <c r="D291" s="237" t="s">
        <v>285</v>
      </c>
      <c r="E291" s="238" t="s">
        <v>1</v>
      </c>
      <c r="F291" s="239" t="s">
        <v>1194</v>
      </c>
      <c r="G291" s="236"/>
      <c r="H291" s="240">
        <v>50.024000000000001</v>
      </c>
      <c r="I291" s="236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5" t="s">
        <v>285</v>
      </c>
      <c r="AU291" s="245" t="s">
        <v>83</v>
      </c>
      <c r="AV291" s="13" t="s">
        <v>83</v>
      </c>
      <c r="AW291" s="13" t="s">
        <v>30</v>
      </c>
      <c r="AX291" s="13" t="s">
        <v>74</v>
      </c>
      <c r="AY291" s="245" t="s">
        <v>278</v>
      </c>
    </row>
    <row r="292" s="13" customFormat="1">
      <c r="A292" s="13"/>
      <c r="B292" s="235"/>
      <c r="C292" s="236"/>
      <c r="D292" s="237" t="s">
        <v>285</v>
      </c>
      <c r="E292" s="238" t="s">
        <v>1</v>
      </c>
      <c r="F292" s="239" t="s">
        <v>1195</v>
      </c>
      <c r="G292" s="236"/>
      <c r="H292" s="240">
        <v>50.616</v>
      </c>
      <c r="I292" s="236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285</v>
      </c>
      <c r="AU292" s="245" t="s">
        <v>83</v>
      </c>
      <c r="AV292" s="13" t="s">
        <v>83</v>
      </c>
      <c r="AW292" s="13" t="s">
        <v>30</v>
      </c>
      <c r="AX292" s="13" t="s">
        <v>74</v>
      </c>
      <c r="AY292" s="245" t="s">
        <v>278</v>
      </c>
    </row>
    <row r="293" s="13" customFormat="1">
      <c r="A293" s="13"/>
      <c r="B293" s="235"/>
      <c r="C293" s="236"/>
      <c r="D293" s="237" t="s">
        <v>285</v>
      </c>
      <c r="E293" s="238" t="s">
        <v>1</v>
      </c>
      <c r="F293" s="239" t="s">
        <v>1196</v>
      </c>
      <c r="G293" s="236"/>
      <c r="H293" s="240">
        <v>59.241</v>
      </c>
      <c r="I293" s="236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285</v>
      </c>
      <c r="AU293" s="245" t="s">
        <v>83</v>
      </c>
      <c r="AV293" s="13" t="s">
        <v>83</v>
      </c>
      <c r="AW293" s="13" t="s">
        <v>30</v>
      </c>
      <c r="AX293" s="13" t="s">
        <v>74</v>
      </c>
      <c r="AY293" s="245" t="s">
        <v>278</v>
      </c>
    </row>
    <row r="294" s="13" customFormat="1">
      <c r="A294" s="13"/>
      <c r="B294" s="235"/>
      <c r="C294" s="236"/>
      <c r="D294" s="237" t="s">
        <v>285</v>
      </c>
      <c r="E294" s="238" t="s">
        <v>1</v>
      </c>
      <c r="F294" s="239" t="s">
        <v>1197</v>
      </c>
      <c r="G294" s="236"/>
      <c r="H294" s="240">
        <v>36.408000000000001</v>
      </c>
      <c r="I294" s="236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285</v>
      </c>
      <c r="AU294" s="245" t="s">
        <v>83</v>
      </c>
      <c r="AV294" s="13" t="s">
        <v>83</v>
      </c>
      <c r="AW294" s="13" t="s">
        <v>30</v>
      </c>
      <c r="AX294" s="13" t="s">
        <v>74</v>
      </c>
      <c r="AY294" s="245" t="s">
        <v>278</v>
      </c>
    </row>
    <row r="295" s="13" customFormat="1">
      <c r="A295" s="13"/>
      <c r="B295" s="235"/>
      <c r="C295" s="236"/>
      <c r="D295" s="237" t="s">
        <v>285</v>
      </c>
      <c r="E295" s="238" t="s">
        <v>1</v>
      </c>
      <c r="F295" s="239" t="s">
        <v>1198</v>
      </c>
      <c r="G295" s="236"/>
      <c r="H295" s="240">
        <v>27.527999999999999</v>
      </c>
      <c r="I295" s="236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285</v>
      </c>
      <c r="AU295" s="245" t="s">
        <v>83</v>
      </c>
      <c r="AV295" s="13" t="s">
        <v>83</v>
      </c>
      <c r="AW295" s="13" t="s">
        <v>30</v>
      </c>
      <c r="AX295" s="13" t="s">
        <v>74</v>
      </c>
      <c r="AY295" s="245" t="s">
        <v>278</v>
      </c>
    </row>
    <row r="296" s="13" customFormat="1">
      <c r="A296" s="13"/>
      <c r="B296" s="235"/>
      <c r="C296" s="236"/>
      <c r="D296" s="237" t="s">
        <v>285</v>
      </c>
      <c r="E296" s="238" t="s">
        <v>1</v>
      </c>
      <c r="F296" s="239" t="s">
        <v>1199</v>
      </c>
      <c r="G296" s="236"/>
      <c r="H296" s="240">
        <v>49.845999999999997</v>
      </c>
      <c r="I296" s="236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285</v>
      </c>
      <c r="AU296" s="245" t="s">
        <v>83</v>
      </c>
      <c r="AV296" s="13" t="s">
        <v>83</v>
      </c>
      <c r="AW296" s="13" t="s">
        <v>30</v>
      </c>
      <c r="AX296" s="13" t="s">
        <v>74</v>
      </c>
      <c r="AY296" s="245" t="s">
        <v>278</v>
      </c>
    </row>
    <row r="297" s="15" customFormat="1">
      <c r="A297" s="15"/>
      <c r="B297" s="256"/>
      <c r="C297" s="257"/>
      <c r="D297" s="237" t="s">
        <v>285</v>
      </c>
      <c r="E297" s="258" t="s">
        <v>1</v>
      </c>
      <c r="F297" s="259" t="s">
        <v>462</v>
      </c>
      <c r="G297" s="257"/>
      <c r="H297" s="260">
        <v>1924.905</v>
      </c>
      <c r="I297" s="257"/>
      <c r="J297" s="257"/>
      <c r="K297" s="257"/>
      <c r="L297" s="261"/>
      <c r="M297" s="262"/>
      <c r="N297" s="263"/>
      <c r="O297" s="263"/>
      <c r="P297" s="263"/>
      <c r="Q297" s="263"/>
      <c r="R297" s="263"/>
      <c r="S297" s="263"/>
      <c r="T297" s="264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5" t="s">
        <v>285</v>
      </c>
      <c r="AU297" s="265" t="s">
        <v>83</v>
      </c>
      <c r="AV297" s="15" t="s">
        <v>91</v>
      </c>
      <c r="AW297" s="15" t="s">
        <v>30</v>
      </c>
      <c r="AX297" s="15" t="s">
        <v>74</v>
      </c>
      <c r="AY297" s="265" t="s">
        <v>278</v>
      </c>
    </row>
    <row r="298" s="13" customFormat="1">
      <c r="A298" s="13"/>
      <c r="B298" s="235"/>
      <c r="C298" s="236"/>
      <c r="D298" s="237" t="s">
        <v>285</v>
      </c>
      <c r="E298" s="238" t="s">
        <v>1</v>
      </c>
      <c r="F298" s="239" t="s">
        <v>1200</v>
      </c>
      <c r="G298" s="236"/>
      <c r="H298" s="240">
        <v>-1.3999999999999999</v>
      </c>
      <c r="I298" s="236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285</v>
      </c>
      <c r="AU298" s="245" t="s">
        <v>83</v>
      </c>
      <c r="AV298" s="13" t="s">
        <v>83</v>
      </c>
      <c r="AW298" s="13" t="s">
        <v>30</v>
      </c>
      <c r="AX298" s="13" t="s">
        <v>74</v>
      </c>
      <c r="AY298" s="245" t="s">
        <v>278</v>
      </c>
    </row>
    <row r="299" s="13" customFormat="1">
      <c r="A299" s="13"/>
      <c r="B299" s="235"/>
      <c r="C299" s="236"/>
      <c r="D299" s="237" t="s">
        <v>285</v>
      </c>
      <c r="E299" s="238" t="s">
        <v>1</v>
      </c>
      <c r="F299" s="239" t="s">
        <v>1006</v>
      </c>
      <c r="G299" s="236"/>
      <c r="H299" s="240">
        <v>-1.4350000000000001</v>
      </c>
      <c r="I299" s="236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285</v>
      </c>
      <c r="AU299" s="245" t="s">
        <v>83</v>
      </c>
      <c r="AV299" s="13" t="s">
        <v>83</v>
      </c>
      <c r="AW299" s="13" t="s">
        <v>30</v>
      </c>
      <c r="AX299" s="13" t="s">
        <v>74</v>
      </c>
      <c r="AY299" s="245" t="s">
        <v>278</v>
      </c>
    </row>
    <row r="300" s="13" customFormat="1">
      <c r="A300" s="13"/>
      <c r="B300" s="235"/>
      <c r="C300" s="236"/>
      <c r="D300" s="237" t="s">
        <v>285</v>
      </c>
      <c r="E300" s="238" t="s">
        <v>1</v>
      </c>
      <c r="F300" s="239" t="s">
        <v>1200</v>
      </c>
      <c r="G300" s="236"/>
      <c r="H300" s="240">
        <v>-1.3999999999999999</v>
      </c>
      <c r="I300" s="236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285</v>
      </c>
      <c r="AU300" s="245" t="s">
        <v>83</v>
      </c>
      <c r="AV300" s="13" t="s">
        <v>83</v>
      </c>
      <c r="AW300" s="13" t="s">
        <v>30</v>
      </c>
      <c r="AX300" s="13" t="s">
        <v>74</v>
      </c>
      <c r="AY300" s="245" t="s">
        <v>278</v>
      </c>
    </row>
    <row r="301" s="13" customFormat="1">
      <c r="A301" s="13"/>
      <c r="B301" s="235"/>
      <c r="C301" s="236"/>
      <c r="D301" s="237" t="s">
        <v>285</v>
      </c>
      <c r="E301" s="238" t="s">
        <v>1</v>
      </c>
      <c r="F301" s="239" t="s">
        <v>1006</v>
      </c>
      <c r="G301" s="236"/>
      <c r="H301" s="240">
        <v>-1.4350000000000001</v>
      </c>
      <c r="I301" s="236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285</v>
      </c>
      <c r="AU301" s="245" t="s">
        <v>83</v>
      </c>
      <c r="AV301" s="13" t="s">
        <v>83</v>
      </c>
      <c r="AW301" s="13" t="s">
        <v>30</v>
      </c>
      <c r="AX301" s="13" t="s">
        <v>74</v>
      </c>
      <c r="AY301" s="245" t="s">
        <v>278</v>
      </c>
    </row>
    <row r="302" s="13" customFormat="1">
      <c r="A302" s="13"/>
      <c r="B302" s="235"/>
      <c r="C302" s="236"/>
      <c r="D302" s="237" t="s">
        <v>285</v>
      </c>
      <c r="E302" s="238" t="s">
        <v>1</v>
      </c>
      <c r="F302" s="239" t="s">
        <v>1005</v>
      </c>
      <c r="G302" s="236"/>
      <c r="H302" s="240">
        <v>-1.5760000000000001</v>
      </c>
      <c r="I302" s="236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285</v>
      </c>
      <c r="AU302" s="245" t="s">
        <v>83</v>
      </c>
      <c r="AV302" s="13" t="s">
        <v>83</v>
      </c>
      <c r="AW302" s="13" t="s">
        <v>30</v>
      </c>
      <c r="AX302" s="13" t="s">
        <v>74</v>
      </c>
      <c r="AY302" s="245" t="s">
        <v>278</v>
      </c>
    </row>
    <row r="303" s="13" customFormat="1">
      <c r="A303" s="13"/>
      <c r="B303" s="235"/>
      <c r="C303" s="236"/>
      <c r="D303" s="237" t="s">
        <v>285</v>
      </c>
      <c r="E303" s="238" t="s">
        <v>1</v>
      </c>
      <c r="F303" s="239" t="s">
        <v>1200</v>
      </c>
      <c r="G303" s="236"/>
      <c r="H303" s="240">
        <v>-1.3999999999999999</v>
      </c>
      <c r="I303" s="236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285</v>
      </c>
      <c r="AU303" s="245" t="s">
        <v>83</v>
      </c>
      <c r="AV303" s="13" t="s">
        <v>83</v>
      </c>
      <c r="AW303" s="13" t="s">
        <v>30</v>
      </c>
      <c r="AX303" s="13" t="s">
        <v>74</v>
      </c>
      <c r="AY303" s="245" t="s">
        <v>278</v>
      </c>
    </row>
    <row r="304" s="13" customFormat="1">
      <c r="A304" s="13"/>
      <c r="B304" s="235"/>
      <c r="C304" s="236"/>
      <c r="D304" s="237" t="s">
        <v>285</v>
      </c>
      <c r="E304" s="238" t="s">
        <v>1</v>
      </c>
      <c r="F304" s="239" t="s">
        <v>1005</v>
      </c>
      <c r="G304" s="236"/>
      <c r="H304" s="240">
        <v>-1.5760000000000001</v>
      </c>
      <c r="I304" s="236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285</v>
      </c>
      <c r="AU304" s="245" t="s">
        <v>83</v>
      </c>
      <c r="AV304" s="13" t="s">
        <v>83</v>
      </c>
      <c r="AW304" s="13" t="s">
        <v>30</v>
      </c>
      <c r="AX304" s="13" t="s">
        <v>74</v>
      </c>
      <c r="AY304" s="245" t="s">
        <v>278</v>
      </c>
    </row>
    <row r="305" s="13" customFormat="1">
      <c r="A305" s="13"/>
      <c r="B305" s="235"/>
      <c r="C305" s="236"/>
      <c r="D305" s="237" t="s">
        <v>285</v>
      </c>
      <c r="E305" s="238" t="s">
        <v>1</v>
      </c>
      <c r="F305" s="239" t="s">
        <v>1005</v>
      </c>
      <c r="G305" s="236"/>
      <c r="H305" s="240">
        <v>-1.5760000000000001</v>
      </c>
      <c r="I305" s="236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5" t="s">
        <v>285</v>
      </c>
      <c r="AU305" s="245" t="s">
        <v>83</v>
      </c>
      <c r="AV305" s="13" t="s">
        <v>83</v>
      </c>
      <c r="AW305" s="13" t="s">
        <v>30</v>
      </c>
      <c r="AX305" s="13" t="s">
        <v>74</v>
      </c>
      <c r="AY305" s="245" t="s">
        <v>278</v>
      </c>
    </row>
    <row r="306" s="13" customFormat="1">
      <c r="A306" s="13"/>
      <c r="B306" s="235"/>
      <c r="C306" s="236"/>
      <c r="D306" s="237" t="s">
        <v>285</v>
      </c>
      <c r="E306" s="238" t="s">
        <v>1</v>
      </c>
      <c r="F306" s="239" t="s">
        <v>1201</v>
      </c>
      <c r="G306" s="236"/>
      <c r="H306" s="240">
        <v>-0.83999999999999997</v>
      </c>
      <c r="I306" s="236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285</v>
      </c>
      <c r="AU306" s="245" t="s">
        <v>83</v>
      </c>
      <c r="AV306" s="13" t="s">
        <v>83</v>
      </c>
      <c r="AW306" s="13" t="s">
        <v>30</v>
      </c>
      <c r="AX306" s="13" t="s">
        <v>74</v>
      </c>
      <c r="AY306" s="245" t="s">
        <v>278</v>
      </c>
    </row>
    <row r="307" s="13" customFormat="1">
      <c r="A307" s="13"/>
      <c r="B307" s="235"/>
      <c r="C307" s="236"/>
      <c r="D307" s="237" t="s">
        <v>285</v>
      </c>
      <c r="E307" s="238" t="s">
        <v>1</v>
      </c>
      <c r="F307" s="239" t="s">
        <v>1005</v>
      </c>
      <c r="G307" s="236"/>
      <c r="H307" s="240">
        <v>-1.5760000000000001</v>
      </c>
      <c r="I307" s="236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285</v>
      </c>
      <c r="AU307" s="245" t="s">
        <v>83</v>
      </c>
      <c r="AV307" s="13" t="s">
        <v>83</v>
      </c>
      <c r="AW307" s="13" t="s">
        <v>30</v>
      </c>
      <c r="AX307" s="13" t="s">
        <v>74</v>
      </c>
      <c r="AY307" s="245" t="s">
        <v>278</v>
      </c>
    </row>
    <row r="308" s="13" customFormat="1">
      <c r="A308" s="13"/>
      <c r="B308" s="235"/>
      <c r="C308" s="236"/>
      <c r="D308" s="237" t="s">
        <v>285</v>
      </c>
      <c r="E308" s="238" t="s">
        <v>1</v>
      </c>
      <c r="F308" s="239" t="s">
        <v>1005</v>
      </c>
      <c r="G308" s="236"/>
      <c r="H308" s="240">
        <v>-1.5760000000000001</v>
      </c>
      <c r="I308" s="236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5" t="s">
        <v>285</v>
      </c>
      <c r="AU308" s="245" t="s">
        <v>83</v>
      </c>
      <c r="AV308" s="13" t="s">
        <v>83</v>
      </c>
      <c r="AW308" s="13" t="s">
        <v>30</v>
      </c>
      <c r="AX308" s="13" t="s">
        <v>74</v>
      </c>
      <c r="AY308" s="245" t="s">
        <v>278</v>
      </c>
    </row>
    <row r="309" s="13" customFormat="1">
      <c r="A309" s="13"/>
      <c r="B309" s="235"/>
      <c r="C309" s="236"/>
      <c r="D309" s="237" t="s">
        <v>285</v>
      </c>
      <c r="E309" s="238" t="s">
        <v>1</v>
      </c>
      <c r="F309" s="239" t="s">
        <v>1005</v>
      </c>
      <c r="G309" s="236"/>
      <c r="H309" s="240">
        <v>-1.5760000000000001</v>
      </c>
      <c r="I309" s="236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5" t="s">
        <v>285</v>
      </c>
      <c r="AU309" s="245" t="s">
        <v>83</v>
      </c>
      <c r="AV309" s="13" t="s">
        <v>83</v>
      </c>
      <c r="AW309" s="13" t="s">
        <v>30</v>
      </c>
      <c r="AX309" s="13" t="s">
        <v>74</v>
      </c>
      <c r="AY309" s="245" t="s">
        <v>278</v>
      </c>
    </row>
    <row r="310" s="13" customFormat="1">
      <c r="A310" s="13"/>
      <c r="B310" s="235"/>
      <c r="C310" s="236"/>
      <c r="D310" s="237" t="s">
        <v>285</v>
      </c>
      <c r="E310" s="238" t="s">
        <v>1</v>
      </c>
      <c r="F310" s="239" t="s">
        <v>1005</v>
      </c>
      <c r="G310" s="236"/>
      <c r="H310" s="240">
        <v>-1.5760000000000001</v>
      </c>
      <c r="I310" s="236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285</v>
      </c>
      <c r="AU310" s="245" t="s">
        <v>83</v>
      </c>
      <c r="AV310" s="13" t="s">
        <v>83</v>
      </c>
      <c r="AW310" s="13" t="s">
        <v>30</v>
      </c>
      <c r="AX310" s="13" t="s">
        <v>74</v>
      </c>
      <c r="AY310" s="245" t="s">
        <v>278</v>
      </c>
    </row>
    <row r="311" s="13" customFormat="1">
      <c r="A311" s="13"/>
      <c r="B311" s="235"/>
      <c r="C311" s="236"/>
      <c r="D311" s="237" t="s">
        <v>285</v>
      </c>
      <c r="E311" s="238" t="s">
        <v>1</v>
      </c>
      <c r="F311" s="239" t="s">
        <v>1202</v>
      </c>
      <c r="G311" s="236"/>
      <c r="H311" s="240">
        <v>-0.54000000000000004</v>
      </c>
      <c r="I311" s="236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285</v>
      </c>
      <c r="AU311" s="245" t="s">
        <v>83</v>
      </c>
      <c r="AV311" s="13" t="s">
        <v>83</v>
      </c>
      <c r="AW311" s="13" t="s">
        <v>30</v>
      </c>
      <c r="AX311" s="13" t="s">
        <v>74</v>
      </c>
      <c r="AY311" s="245" t="s">
        <v>278</v>
      </c>
    </row>
    <row r="312" s="13" customFormat="1">
      <c r="A312" s="13"/>
      <c r="B312" s="235"/>
      <c r="C312" s="236"/>
      <c r="D312" s="237" t="s">
        <v>285</v>
      </c>
      <c r="E312" s="238" t="s">
        <v>1</v>
      </c>
      <c r="F312" s="239" t="s">
        <v>1013</v>
      </c>
      <c r="G312" s="236"/>
      <c r="H312" s="240">
        <v>-1.379</v>
      </c>
      <c r="I312" s="236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285</v>
      </c>
      <c r="AU312" s="245" t="s">
        <v>83</v>
      </c>
      <c r="AV312" s="13" t="s">
        <v>83</v>
      </c>
      <c r="AW312" s="13" t="s">
        <v>30</v>
      </c>
      <c r="AX312" s="13" t="s">
        <v>74</v>
      </c>
      <c r="AY312" s="245" t="s">
        <v>278</v>
      </c>
    </row>
    <row r="313" s="13" customFormat="1">
      <c r="A313" s="13"/>
      <c r="B313" s="235"/>
      <c r="C313" s="236"/>
      <c r="D313" s="237" t="s">
        <v>285</v>
      </c>
      <c r="E313" s="238" t="s">
        <v>1</v>
      </c>
      <c r="F313" s="239" t="s">
        <v>1013</v>
      </c>
      <c r="G313" s="236"/>
      <c r="H313" s="240">
        <v>-1.379</v>
      </c>
      <c r="I313" s="236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285</v>
      </c>
      <c r="AU313" s="245" t="s">
        <v>83</v>
      </c>
      <c r="AV313" s="13" t="s">
        <v>83</v>
      </c>
      <c r="AW313" s="13" t="s">
        <v>30</v>
      </c>
      <c r="AX313" s="13" t="s">
        <v>74</v>
      </c>
      <c r="AY313" s="245" t="s">
        <v>278</v>
      </c>
    </row>
    <row r="314" s="13" customFormat="1">
      <c r="A314" s="13"/>
      <c r="B314" s="235"/>
      <c r="C314" s="236"/>
      <c r="D314" s="237" t="s">
        <v>285</v>
      </c>
      <c r="E314" s="238" t="s">
        <v>1</v>
      </c>
      <c r="F314" s="239" t="s">
        <v>1013</v>
      </c>
      <c r="G314" s="236"/>
      <c r="H314" s="240">
        <v>-1.379</v>
      </c>
      <c r="I314" s="236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285</v>
      </c>
      <c r="AU314" s="245" t="s">
        <v>83</v>
      </c>
      <c r="AV314" s="13" t="s">
        <v>83</v>
      </c>
      <c r="AW314" s="13" t="s">
        <v>30</v>
      </c>
      <c r="AX314" s="13" t="s">
        <v>74</v>
      </c>
      <c r="AY314" s="245" t="s">
        <v>278</v>
      </c>
    </row>
    <row r="315" s="13" customFormat="1">
      <c r="A315" s="13"/>
      <c r="B315" s="235"/>
      <c r="C315" s="236"/>
      <c r="D315" s="237" t="s">
        <v>285</v>
      </c>
      <c r="E315" s="238" t="s">
        <v>1</v>
      </c>
      <c r="F315" s="239" t="s">
        <v>1202</v>
      </c>
      <c r="G315" s="236"/>
      <c r="H315" s="240">
        <v>-0.54000000000000004</v>
      </c>
      <c r="I315" s="236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285</v>
      </c>
      <c r="AU315" s="245" t="s">
        <v>83</v>
      </c>
      <c r="AV315" s="13" t="s">
        <v>83</v>
      </c>
      <c r="AW315" s="13" t="s">
        <v>30</v>
      </c>
      <c r="AX315" s="13" t="s">
        <v>74</v>
      </c>
      <c r="AY315" s="245" t="s">
        <v>278</v>
      </c>
    </row>
    <row r="316" s="13" customFormat="1">
      <c r="A316" s="13"/>
      <c r="B316" s="235"/>
      <c r="C316" s="236"/>
      <c r="D316" s="237" t="s">
        <v>285</v>
      </c>
      <c r="E316" s="238" t="s">
        <v>1</v>
      </c>
      <c r="F316" s="239" t="s">
        <v>1202</v>
      </c>
      <c r="G316" s="236"/>
      <c r="H316" s="240">
        <v>-0.54000000000000004</v>
      </c>
      <c r="I316" s="236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285</v>
      </c>
      <c r="AU316" s="245" t="s">
        <v>83</v>
      </c>
      <c r="AV316" s="13" t="s">
        <v>83</v>
      </c>
      <c r="AW316" s="13" t="s">
        <v>30</v>
      </c>
      <c r="AX316" s="13" t="s">
        <v>74</v>
      </c>
      <c r="AY316" s="245" t="s">
        <v>278</v>
      </c>
    </row>
    <row r="317" s="13" customFormat="1">
      <c r="A317" s="13"/>
      <c r="B317" s="235"/>
      <c r="C317" s="236"/>
      <c r="D317" s="237" t="s">
        <v>285</v>
      </c>
      <c r="E317" s="238" t="s">
        <v>1</v>
      </c>
      <c r="F317" s="239" t="s">
        <v>1202</v>
      </c>
      <c r="G317" s="236"/>
      <c r="H317" s="240">
        <v>-0.54000000000000004</v>
      </c>
      <c r="I317" s="236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285</v>
      </c>
      <c r="AU317" s="245" t="s">
        <v>83</v>
      </c>
      <c r="AV317" s="13" t="s">
        <v>83</v>
      </c>
      <c r="AW317" s="13" t="s">
        <v>30</v>
      </c>
      <c r="AX317" s="13" t="s">
        <v>74</v>
      </c>
      <c r="AY317" s="245" t="s">
        <v>278</v>
      </c>
    </row>
    <row r="318" s="13" customFormat="1">
      <c r="A318" s="13"/>
      <c r="B318" s="235"/>
      <c r="C318" s="236"/>
      <c r="D318" s="237" t="s">
        <v>285</v>
      </c>
      <c r="E318" s="238" t="s">
        <v>1</v>
      </c>
      <c r="F318" s="239" t="s">
        <v>1203</v>
      </c>
      <c r="G318" s="236"/>
      <c r="H318" s="240">
        <v>-1.0800000000000001</v>
      </c>
      <c r="I318" s="236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285</v>
      </c>
      <c r="AU318" s="245" t="s">
        <v>83</v>
      </c>
      <c r="AV318" s="13" t="s">
        <v>83</v>
      </c>
      <c r="AW318" s="13" t="s">
        <v>30</v>
      </c>
      <c r="AX318" s="13" t="s">
        <v>74</v>
      </c>
      <c r="AY318" s="245" t="s">
        <v>278</v>
      </c>
    </row>
    <row r="319" s="13" customFormat="1">
      <c r="A319" s="13"/>
      <c r="B319" s="235"/>
      <c r="C319" s="236"/>
      <c r="D319" s="237" t="s">
        <v>285</v>
      </c>
      <c r="E319" s="238" t="s">
        <v>1</v>
      </c>
      <c r="F319" s="239" t="s">
        <v>1008</v>
      </c>
      <c r="G319" s="236"/>
      <c r="H319" s="240">
        <v>-1.7729999999999999</v>
      </c>
      <c r="I319" s="236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5" t="s">
        <v>285</v>
      </c>
      <c r="AU319" s="245" t="s">
        <v>83</v>
      </c>
      <c r="AV319" s="13" t="s">
        <v>83</v>
      </c>
      <c r="AW319" s="13" t="s">
        <v>30</v>
      </c>
      <c r="AX319" s="13" t="s">
        <v>74</v>
      </c>
      <c r="AY319" s="245" t="s">
        <v>278</v>
      </c>
    </row>
    <row r="320" s="13" customFormat="1">
      <c r="A320" s="13"/>
      <c r="B320" s="235"/>
      <c r="C320" s="236"/>
      <c r="D320" s="237" t="s">
        <v>285</v>
      </c>
      <c r="E320" s="238" t="s">
        <v>1</v>
      </c>
      <c r="F320" s="239" t="s">
        <v>1005</v>
      </c>
      <c r="G320" s="236"/>
      <c r="H320" s="240">
        <v>-1.5760000000000001</v>
      </c>
      <c r="I320" s="236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5" t="s">
        <v>285</v>
      </c>
      <c r="AU320" s="245" t="s">
        <v>83</v>
      </c>
      <c r="AV320" s="13" t="s">
        <v>83</v>
      </c>
      <c r="AW320" s="13" t="s">
        <v>30</v>
      </c>
      <c r="AX320" s="13" t="s">
        <v>74</v>
      </c>
      <c r="AY320" s="245" t="s">
        <v>278</v>
      </c>
    </row>
    <row r="321" s="13" customFormat="1">
      <c r="A321" s="13"/>
      <c r="B321" s="235"/>
      <c r="C321" s="236"/>
      <c r="D321" s="237" t="s">
        <v>285</v>
      </c>
      <c r="E321" s="238" t="s">
        <v>1</v>
      </c>
      <c r="F321" s="239" t="s">
        <v>1005</v>
      </c>
      <c r="G321" s="236"/>
      <c r="H321" s="240">
        <v>-1.5760000000000001</v>
      </c>
      <c r="I321" s="236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285</v>
      </c>
      <c r="AU321" s="245" t="s">
        <v>83</v>
      </c>
      <c r="AV321" s="13" t="s">
        <v>83</v>
      </c>
      <c r="AW321" s="13" t="s">
        <v>30</v>
      </c>
      <c r="AX321" s="13" t="s">
        <v>74</v>
      </c>
      <c r="AY321" s="245" t="s">
        <v>278</v>
      </c>
    </row>
    <row r="322" s="13" customFormat="1">
      <c r="A322" s="13"/>
      <c r="B322" s="235"/>
      <c r="C322" s="236"/>
      <c r="D322" s="237" t="s">
        <v>285</v>
      </c>
      <c r="E322" s="238" t="s">
        <v>1</v>
      </c>
      <c r="F322" s="239" t="s">
        <v>1009</v>
      </c>
      <c r="G322" s="236"/>
      <c r="H322" s="240">
        <v>-2.1669999999999998</v>
      </c>
      <c r="I322" s="236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285</v>
      </c>
      <c r="AU322" s="245" t="s">
        <v>83</v>
      </c>
      <c r="AV322" s="13" t="s">
        <v>83</v>
      </c>
      <c r="AW322" s="13" t="s">
        <v>30</v>
      </c>
      <c r="AX322" s="13" t="s">
        <v>74</v>
      </c>
      <c r="AY322" s="245" t="s">
        <v>278</v>
      </c>
    </row>
    <row r="323" s="13" customFormat="1">
      <c r="A323" s="13"/>
      <c r="B323" s="235"/>
      <c r="C323" s="236"/>
      <c r="D323" s="237" t="s">
        <v>285</v>
      </c>
      <c r="E323" s="238" t="s">
        <v>1</v>
      </c>
      <c r="F323" s="239" t="s">
        <v>1010</v>
      </c>
      <c r="G323" s="236"/>
      <c r="H323" s="240">
        <v>-2.8570000000000002</v>
      </c>
      <c r="I323" s="236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285</v>
      </c>
      <c r="AU323" s="245" t="s">
        <v>83</v>
      </c>
      <c r="AV323" s="13" t="s">
        <v>83</v>
      </c>
      <c r="AW323" s="13" t="s">
        <v>30</v>
      </c>
      <c r="AX323" s="13" t="s">
        <v>74</v>
      </c>
      <c r="AY323" s="245" t="s">
        <v>278</v>
      </c>
    </row>
    <row r="324" s="13" customFormat="1">
      <c r="A324" s="13"/>
      <c r="B324" s="235"/>
      <c r="C324" s="236"/>
      <c r="D324" s="237" t="s">
        <v>285</v>
      </c>
      <c r="E324" s="238" t="s">
        <v>1</v>
      </c>
      <c r="F324" s="239" t="s">
        <v>1008</v>
      </c>
      <c r="G324" s="236"/>
      <c r="H324" s="240">
        <v>-1.7729999999999999</v>
      </c>
      <c r="I324" s="236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285</v>
      </c>
      <c r="AU324" s="245" t="s">
        <v>83</v>
      </c>
      <c r="AV324" s="13" t="s">
        <v>83</v>
      </c>
      <c r="AW324" s="13" t="s">
        <v>30</v>
      </c>
      <c r="AX324" s="13" t="s">
        <v>74</v>
      </c>
      <c r="AY324" s="245" t="s">
        <v>278</v>
      </c>
    </row>
    <row r="325" s="13" customFormat="1">
      <c r="A325" s="13"/>
      <c r="B325" s="235"/>
      <c r="C325" s="236"/>
      <c r="D325" s="237" t="s">
        <v>285</v>
      </c>
      <c r="E325" s="238" t="s">
        <v>1</v>
      </c>
      <c r="F325" s="239" t="s">
        <v>1013</v>
      </c>
      <c r="G325" s="236"/>
      <c r="H325" s="240">
        <v>-1.379</v>
      </c>
      <c r="I325" s="236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285</v>
      </c>
      <c r="AU325" s="245" t="s">
        <v>83</v>
      </c>
      <c r="AV325" s="13" t="s">
        <v>83</v>
      </c>
      <c r="AW325" s="13" t="s">
        <v>30</v>
      </c>
      <c r="AX325" s="13" t="s">
        <v>74</v>
      </c>
      <c r="AY325" s="245" t="s">
        <v>278</v>
      </c>
    </row>
    <row r="326" s="13" customFormat="1">
      <c r="A326" s="13"/>
      <c r="B326" s="235"/>
      <c r="C326" s="236"/>
      <c r="D326" s="237" t="s">
        <v>285</v>
      </c>
      <c r="E326" s="238" t="s">
        <v>1</v>
      </c>
      <c r="F326" s="239" t="s">
        <v>1005</v>
      </c>
      <c r="G326" s="236"/>
      <c r="H326" s="240">
        <v>-1.5760000000000001</v>
      </c>
      <c r="I326" s="236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5" t="s">
        <v>285</v>
      </c>
      <c r="AU326" s="245" t="s">
        <v>83</v>
      </c>
      <c r="AV326" s="13" t="s">
        <v>83</v>
      </c>
      <c r="AW326" s="13" t="s">
        <v>30</v>
      </c>
      <c r="AX326" s="13" t="s">
        <v>74</v>
      </c>
      <c r="AY326" s="245" t="s">
        <v>278</v>
      </c>
    </row>
    <row r="327" s="13" customFormat="1">
      <c r="A327" s="13"/>
      <c r="B327" s="235"/>
      <c r="C327" s="236"/>
      <c r="D327" s="237" t="s">
        <v>285</v>
      </c>
      <c r="E327" s="238" t="s">
        <v>1</v>
      </c>
      <c r="F327" s="239" t="s">
        <v>1005</v>
      </c>
      <c r="G327" s="236"/>
      <c r="H327" s="240">
        <v>-1.5760000000000001</v>
      </c>
      <c r="I327" s="236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5" t="s">
        <v>285</v>
      </c>
      <c r="AU327" s="245" t="s">
        <v>83</v>
      </c>
      <c r="AV327" s="13" t="s">
        <v>83</v>
      </c>
      <c r="AW327" s="13" t="s">
        <v>30</v>
      </c>
      <c r="AX327" s="13" t="s">
        <v>74</v>
      </c>
      <c r="AY327" s="245" t="s">
        <v>278</v>
      </c>
    </row>
    <row r="328" s="13" customFormat="1">
      <c r="A328" s="13"/>
      <c r="B328" s="235"/>
      <c r="C328" s="236"/>
      <c r="D328" s="237" t="s">
        <v>285</v>
      </c>
      <c r="E328" s="238" t="s">
        <v>1</v>
      </c>
      <c r="F328" s="239" t="s">
        <v>1005</v>
      </c>
      <c r="G328" s="236"/>
      <c r="H328" s="240">
        <v>-1.5760000000000001</v>
      </c>
      <c r="I328" s="236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285</v>
      </c>
      <c r="AU328" s="245" t="s">
        <v>83</v>
      </c>
      <c r="AV328" s="13" t="s">
        <v>83</v>
      </c>
      <c r="AW328" s="13" t="s">
        <v>30</v>
      </c>
      <c r="AX328" s="13" t="s">
        <v>74</v>
      </c>
      <c r="AY328" s="245" t="s">
        <v>278</v>
      </c>
    </row>
    <row r="329" s="13" customFormat="1">
      <c r="A329" s="13"/>
      <c r="B329" s="235"/>
      <c r="C329" s="236"/>
      <c r="D329" s="237" t="s">
        <v>285</v>
      </c>
      <c r="E329" s="238" t="s">
        <v>1</v>
      </c>
      <c r="F329" s="239" t="s">
        <v>1200</v>
      </c>
      <c r="G329" s="236"/>
      <c r="H329" s="240">
        <v>-1.3999999999999999</v>
      </c>
      <c r="I329" s="236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285</v>
      </c>
      <c r="AU329" s="245" t="s">
        <v>83</v>
      </c>
      <c r="AV329" s="13" t="s">
        <v>83</v>
      </c>
      <c r="AW329" s="13" t="s">
        <v>30</v>
      </c>
      <c r="AX329" s="13" t="s">
        <v>74</v>
      </c>
      <c r="AY329" s="245" t="s">
        <v>278</v>
      </c>
    </row>
    <row r="330" s="13" customFormat="1">
      <c r="A330" s="13"/>
      <c r="B330" s="235"/>
      <c r="C330" s="236"/>
      <c r="D330" s="237" t="s">
        <v>285</v>
      </c>
      <c r="E330" s="238" t="s">
        <v>1</v>
      </c>
      <c r="F330" s="239" t="s">
        <v>1200</v>
      </c>
      <c r="G330" s="236"/>
      <c r="H330" s="240">
        <v>-1.3999999999999999</v>
      </c>
      <c r="I330" s="236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285</v>
      </c>
      <c r="AU330" s="245" t="s">
        <v>83</v>
      </c>
      <c r="AV330" s="13" t="s">
        <v>83</v>
      </c>
      <c r="AW330" s="13" t="s">
        <v>30</v>
      </c>
      <c r="AX330" s="13" t="s">
        <v>74</v>
      </c>
      <c r="AY330" s="245" t="s">
        <v>278</v>
      </c>
    </row>
    <row r="331" s="13" customFormat="1">
      <c r="A331" s="13"/>
      <c r="B331" s="235"/>
      <c r="C331" s="236"/>
      <c r="D331" s="237" t="s">
        <v>285</v>
      </c>
      <c r="E331" s="238" t="s">
        <v>1</v>
      </c>
      <c r="F331" s="239" t="s">
        <v>1009</v>
      </c>
      <c r="G331" s="236"/>
      <c r="H331" s="240">
        <v>-2.1669999999999998</v>
      </c>
      <c r="I331" s="236"/>
      <c r="J331" s="236"/>
      <c r="K331" s="236"/>
      <c r="L331" s="241"/>
      <c r="M331" s="242"/>
      <c r="N331" s="243"/>
      <c r="O331" s="243"/>
      <c r="P331" s="243"/>
      <c r="Q331" s="243"/>
      <c r="R331" s="243"/>
      <c r="S331" s="243"/>
      <c r="T331" s="24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5" t="s">
        <v>285</v>
      </c>
      <c r="AU331" s="245" t="s">
        <v>83</v>
      </c>
      <c r="AV331" s="13" t="s">
        <v>83</v>
      </c>
      <c r="AW331" s="13" t="s">
        <v>30</v>
      </c>
      <c r="AX331" s="13" t="s">
        <v>74</v>
      </c>
      <c r="AY331" s="245" t="s">
        <v>278</v>
      </c>
    </row>
    <row r="332" s="13" customFormat="1">
      <c r="A332" s="13"/>
      <c r="B332" s="235"/>
      <c r="C332" s="236"/>
      <c r="D332" s="237" t="s">
        <v>285</v>
      </c>
      <c r="E332" s="238" t="s">
        <v>1</v>
      </c>
      <c r="F332" s="239" t="s">
        <v>1204</v>
      </c>
      <c r="G332" s="236"/>
      <c r="H332" s="240">
        <v>-3.5459999999999998</v>
      </c>
      <c r="I332" s="236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285</v>
      </c>
      <c r="AU332" s="245" t="s">
        <v>83</v>
      </c>
      <c r="AV332" s="13" t="s">
        <v>83</v>
      </c>
      <c r="AW332" s="13" t="s">
        <v>30</v>
      </c>
      <c r="AX332" s="13" t="s">
        <v>74</v>
      </c>
      <c r="AY332" s="245" t="s">
        <v>278</v>
      </c>
    </row>
    <row r="333" s="13" customFormat="1">
      <c r="A333" s="13"/>
      <c r="B333" s="235"/>
      <c r="C333" s="236"/>
      <c r="D333" s="237" t="s">
        <v>285</v>
      </c>
      <c r="E333" s="238" t="s">
        <v>1</v>
      </c>
      <c r="F333" s="239" t="s">
        <v>1205</v>
      </c>
      <c r="G333" s="236"/>
      <c r="H333" s="240">
        <v>-3.0339999999999998</v>
      </c>
      <c r="I333" s="236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5" t="s">
        <v>285</v>
      </c>
      <c r="AU333" s="245" t="s">
        <v>83</v>
      </c>
      <c r="AV333" s="13" t="s">
        <v>83</v>
      </c>
      <c r="AW333" s="13" t="s">
        <v>30</v>
      </c>
      <c r="AX333" s="13" t="s">
        <v>74</v>
      </c>
      <c r="AY333" s="245" t="s">
        <v>278</v>
      </c>
    </row>
    <row r="334" s="13" customFormat="1">
      <c r="A334" s="13"/>
      <c r="B334" s="235"/>
      <c r="C334" s="236"/>
      <c r="D334" s="237" t="s">
        <v>285</v>
      </c>
      <c r="E334" s="238" t="s">
        <v>1</v>
      </c>
      <c r="F334" s="239" t="s">
        <v>1010</v>
      </c>
      <c r="G334" s="236"/>
      <c r="H334" s="240">
        <v>-2.8570000000000002</v>
      </c>
      <c r="I334" s="236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285</v>
      </c>
      <c r="AU334" s="245" t="s">
        <v>83</v>
      </c>
      <c r="AV334" s="13" t="s">
        <v>83</v>
      </c>
      <c r="AW334" s="13" t="s">
        <v>30</v>
      </c>
      <c r="AX334" s="13" t="s">
        <v>74</v>
      </c>
      <c r="AY334" s="245" t="s">
        <v>278</v>
      </c>
    </row>
    <row r="335" s="13" customFormat="1">
      <c r="A335" s="13"/>
      <c r="B335" s="235"/>
      <c r="C335" s="236"/>
      <c r="D335" s="237" t="s">
        <v>285</v>
      </c>
      <c r="E335" s="238" t="s">
        <v>1</v>
      </c>
      <c r="F335" s="239" t="s">
        <v>1206</v>
      </c>
      <c r="G335" s="236"/>
      <c r="H335" s="240">
        <v>-3.7799999999999998</v>
      </c>
      <c r="I335" s="236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285</v>
      </c>
      <c r="AU335" s="245" t="s">
        <v>83</v>
      </c>
      <c r="AV335" s="13" t="s">
        <v>83</v>
      </c>
      <c r="AW335" s="13" t="s">
        <v>30</v>
      </c>
      <c r="AX335" s="13" t="s">
        <v>74</v>
      </c>
      <c r="AY335" s="245" t="s">
        <v>278</v>
      </c>
    </row>
    <row r="336" s="13" customFormat="1">
      <c r="A336" s="13"/>
      <c r="B336" s="235"/>
      <c r="C336" s="236"/>
      <c r="D336" s="237" t="s">
        <v>285</v>
      </c>
      <c r="E336" s="238" t="s">
        <v>1</v>
      </c>
      <c r="F336" s="239" t="s">
        <v>1207</v>
      </c>
      <c r="G336" s="236"/>
      <c r="H336" s="240">
        <v>-2.625</v>
      </c>
      <c r="I336" s="236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285</v>
      </c>
      <c r="AU336" s="245" t="s">
        <v>83</v>
      </c>
      <c r="AV336" s="13" t="s">
        <v>83</v>
      </c>
      <c r="AW336" s="13" t="s">
        <v>30</v>
      </c>
      <c r="AX336" s="13" t="s">
        <v>74</v>
      </c>
      <c r="AY336" s="245" t="s">
        <v>278</v>
      </c>
    </row>
    <row r="337" s="13" customFormat="1">
      <c r="A337" s="13"/>
      <c r="B337" s="235"/>
      <c r="C337" s="236"/>
      <c r="D337" s="237" t="s">
        <v>285</v>
      </c>
      <c r="E337" s="238" t="s">
        <v>1</v>
      </c>
      <c r="F337" s="239" t="s">
        <v>1010</v>
      </c>
      <c r="G337" s="236"/>
      <c r="H337" s="240">
        <v>-2.8570000000000002</v>
      </c>
      <c r="I337" s="236"/>
      <c r="J337" s="236"/>
      <c r="K337" s="236"/>
      <c r="L337" s="241"/>
      <c r="M337" s="242"/>
      <c r="N337" s="243"/>
      <c r="O337" s="243"/>
      <c r="P337" s="243"/>
      <c r="Q337" s="243"/>
      <c r="R337" s="243"/>
      <c r="S337" s="243"/>
      <c r="T337" s="24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5" t="s">
        <v>285</v>
      </c>
      <c r="AU337" s="245" t="s">
        <v>83</v>
      </c>
      <c r="AV337" s="13" t="s">
        <v>83</v>
      </c>
      <c r="AW337" s="13" t="s">
        <v>30</v>
      </c>
      <c r="AX337" s="13" t="s">
        <v>74</v>
      </c>
      <c r="AY337" s="245" t="s">
        <v>278</v>
      </c>
    </row>
    <row r="338" s="13" customFormat="1">
      <c r="A338" s="13"/>
      <c r="B338" s="235"/>
      <c r="C338" s="236"/>
      <c r="D338" s="237" t="s">
        <v>285</v>
      </c>
      <c r="E338" s="238" t="s">
        <v>1</v>
      </c>
      <c r="F338" s="239" t="s">
        <v>1208</v>
      </c>
      <c r="G338" s="236"/>
      <c r="H338" s="240">
        <v>-1.6000000000000001</v>
      </c>
      <c r="I338" s="236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285</v>
      </c>
      <c r="AU338" s="245" t="s">
        <v>83</v>
      </c>
      <c r="AV338" s="13" t="s">
        <v>83</v>
      </c>
      <c r="AW338" s="13" t="s">
        <v>30</v>
      </c>
      <c r="AX338" s="13" t="s">
        <v>74</v>
      </c>
      <c r="AY338" s="245" t="s">
        <v>278</v>
      </c>
    </row>
    <row r="339" s="13" customFormat="1">
      <c r="A339" s="13"/>
      <c r="B339" s="235"/>
      <c r="C339" s="236"/>
      <c r="D339" s="237" t="s">
        <v>285</v>
      </c>
      <c r="E339" s="238" t="s">
        <v>1</v>
      </c>
      <c r="F339" s="239" t="s">
        <v>1206</v>
      </c>
      <c r="G339" s="236"/>
      <c r="H339" s="240">
        <v>-3.7799999999999998</v>
      </c>
      <c r="I339" s="236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285</v>
      </c>
      <c r="AU339" s="245" t="s">
        <v>83</v>
      </c>
      <c r="AV339" s="13" t="s">
        <v>83</v>
      </c>
      <c r="AW339" s="13" t="s">
        <v>30</v>
      </c>
      <c r="AX339" s="13" t="s">
        <v>74</v>
      </c>
      <c r="AY339" s="245" t="s">
        <v>278</v>
      </c>
    </row>
    <row r="340" s="13" customFormat="1">
      <c r="A340" s="13"/>
      <c r="B340" s="235"/>
      <c r="C340" s="236"/>
      <c r="D340" s="237" t="s">
        <v>285</v>
      </c>
      <c r="E340" s="238" t="s">
        <v>1</v>
      </c>
      <c r="F340" s="239" t="s">
        <v>1209</v>
      </c>
      <c r="G340" s="236"/>
      <c r="H340" s="240">
        <v>-1.25</v>
      </c>
      <c r="I340" s="236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285</v>
      </c>
      <c r="AU340" s="245" t="s">
        <v>83</v>
      </c>
      <c r="AV340" s="13" t="s">
        <v>83</v>
      </c>
      <c r="AW340" s="13" t="s">
        <v>30</v>
      </c>
      <c r="AX340" s="13" t="s">
        <v>74</v>
      </c>
      <c r="AY340" s="245" t="s">
        <v>278</v>
      </c>
    </row>
    <row r="341" s="13" customFormat="1">
      <c r="A341" s="13"/>
      <c r="B341" s="235"/>
      <c r="C341" s="236"/>
      <c r="D341" s="237" t="s">
        <v>285</v>
      </c>
      <c r="E341" s="238" t="s">
        <v>1</v>
      </c>
      <c r="F341" s="239" t="s">
        <v>1210</v>
      </c>
      <c r="G341" s="236"/>
      <c r="H341" s="240">
        <v>-1.3600000000000001</v>
      </c>
      <c r="I341" s="236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285</v>
      </c>
      <c r="AU341" s="245" t="s">
        <v>83</v>
      </c>
      <c r="AV341" s="13" t="s">
        <v>83</v>
      </c>
      <c r="AW341" s="13" t="s">
        <v>30</v>
      </c>
      <c r="AX341" s="13" t="s">
        <v>74</v>
      </c>
      <c r="AY341" s="245" t="s">
        <v>278</v>
      </c>
    </row>
    <row r="342" s="13" customFormat="1">
      <c r="A342" s="13"/>
      <c r="B342" s="235"/>
      <c r="C342" s="236"/>
      <c r="D342" s="237" t="s">
        <v>285</v>
      </c>
      <c r="E342" s="238" t="s">
        <v>1</v>
      </c>
      <c r="F342" s="239" t="s">
        <v>1008</v>
      </c>
      <c r="G342" s="236"/>
      <c r="H342" s="240">
        <v>-1.7729999999999999</v>
      </c>
      <c r="I342" s="236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5" t="s">
        <v>285</v>
      </c>
      <c r="AU342" s="245" t="s">
        <v>83</v>
      </c>
      <c r="AV342" s="13" t="s">
        <v>83</v>
      </c>
      <c r="AW342" s="13" t="s">
        <v>30</v>
      </c>
      <c r="AX342" s="13" t="s">
        <v>74</v>
      </c>
      <c r="AY342" s="245" t="s">
        <v>278</v>
      </c>
    </row>
    <row r="343" s="13" customFormat="1">
      <c r="A343" s="13"/>
      <c r="B343" s="235"/>
      <c r="C343" s="236"/>
      <c r="D343" s="237" t="s">
        <v>285</v>
      </c>
      <c r="E343" s="238" t="s">
        <v>1</v>
      </c>
      <c r="F343" s="239" t="s">
        <v>1200</v>
      </c>
      <c r="G343" s="236"/>
      <c r="H343" s="240">
        <v>-1.3999999999999999</v>
      </c>
      <c r="I343" s="236"/>
      <c r="J343" s="236"/>
      <c r="K343" s="236"/>
      <c r="L343" s="241"/>
      <c r="M343" s="242"/>
      <c r="N343" s="243"/>
      <c r="O343" s="243"/>
      <c r="P343" s="243"/>
      <c r="Q343" s="243"/>
      <c r="R343" s="243"/>
      <c r="S343" s="243"/>
      <c r="T343" s="24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5" t="s">
        <v>285</v>
      </c>
      <c r="AU343" s="245" t="s">
        <v>83</v>
      </c>
      <c r="AV343" s="13" t="s">
        <v>83</v>
      </c>
      <c r="AW343" s="13" t="s">
        <v>30</v>
      </c>
      <c r="AX343" s="13" t="s">
        <v>74</v>
      </c>
      <c r="AY343" s="245" t="s">
        <v>278</v>
      </c>
    </row>
    <row r="344" s="13" customFormat="1">
      <c r="A344" s="13"/>
      <c r="B344" s="235"/>
      <c r="C344" s="236"/>
      <c r="D344" s="237" t="s">
        <v>285</v>
      </c>
      <c r="E344" s="238" t="s">
        <v>1</v>
      </c>
      <c r="F344" s="239" t="s">
        <v>1200</v>
      </c>
      <c r="G344" s="236"/>
      <c r="H344" s="240">
        <v>-1.3999999999999999</v>
      </c>
      <c r="I344" s="236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285</v>
      </c>
      <c r="AU344" s="245" t="s">
        <v>83</v>
      </c>
      <c r="AV344" s="13" t="s">
        <v>83</v>
      </c>
      <c r="AW344" s="13" t="s">
        <v>30</v>
      </c>
      <c r="AX344" s="13" t="s">
        <v>74</v>
      </c>
      <c r="AY344" s="245" t="s">
        <v>278</v>
      </c>
    </row>
    <row r="345" s="13" customFormat="1">
      <c r="A345" s="13"/>
      <c r="B345" s="235"/>
      <c r="C345" s="236"/>
      <c r="D345" s="237" t="s">
        <v>285</v>
      </c>
      <c r="E345" s="238" t="s">
        <v>1</v>
      </c>
      <c r="F345" s="239" t="s">
        <v>1208</v>
      </c>
      <c r="G345" s="236"/>
      <c r="H345" s="240">
        <v>-1.6000000000000001</v>
      </c>
      <c r="I345" s="236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285</v>
      </c>
      <c r="AU345" s="245" t="s">
        <v>83</v>
      </c>
      <c r="AV345" s="13" t="s">
        <v>83</v>
      </c>
      <c r="AW345" s="13" t="s">
        <v>30</v>
      </c>
      <c r="AX345" s="13" t="s">
        <v>74</v>
      </c>
      <c r="AY345" s="245" t="s">
        <v>278</v>
      </c>
    </row>
    <row r="346" s="13" customFormat="1">
      <c r="A346" s="13"/>
      <c r="B346" s="235"/>
      <c r="C346" s="236"/>
      <c r="D346" s="237" t="s">
        <v>285</v>
      </c>
      <c r="E346" s="238" t="s">
        <v>1</v>
      </c>
      <c r="F346" s="239" t="s">
        <v>1005</v>
      </c>
      <c r="G346" s="236"/>
      <c r="H346" s="240">
        <v>-1.5760000000000001</v>
      </c>
      <c r="I346" s="236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285</v>
      </c>
      <c r="AU346" s="245" t="s">
        <v>83</v>
      </c>
      <c r="AV346" s="13" t="s">
        <v>83</v>
      </c>
      <c r="AW346" s="13" t="s">
        <v>30</v>
      </c>
      <c r="AX346" s="13" t="s">
        <v>74</v>
      </c>
      <c r="AY346" s="245" t="s">
        <v>278</v>
      </c>
    </row>
    <row r="347" s="13" customFormat="1">
      <c r="A347" s="13"/>
      <c r="B347" s="235"/>
      <c r="C347" s="236"/>
      <c r="D347" s="237" t="s">
        <v>285</v>
      </c>
      <c r="E347" s="238" t="s">
        <v>1</v>
      </c>
      <c r="F347" s="239" t="s">
        <v>1208</v>
      </c>
      <c r="G347" s="236"/>
      <c r="H347" s="240">
        <v>-1.6000000000000001</v>
      </c>
      <c r="I347" s="236"/>
      <c r="J347" s="236"/>
      <c r="K347" s="236"/>
      <c r="L347" s="241"/>
      <c r="M347" s="242"/>
      <c r="N347" s="243"/>
      <c r="O347" s="243"/>
      <c r="P347" s="243"/>
      <c r="Q347" s="243"/>
      <c r="R347" s="243"/>
      <c r="S347" s="243"/>
      <c r="T347" s="24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5" t="s">
        <v>285</v>
      </c>
      <c r="AU347" s="245" t="s">
        <v>83</v>
      </c>
      <c r="AV347" s="13" t="s">
        <v>83</v>
      </c>
      <c r="AW347" s="13" t="s">
        <v>30</v>
      </c>
      <c r="AX347" s="13" t="s">
        <v>74</v>
      </c>
      <c r="AY347" s="245" t="s">
        <v>278</v>
      </c>
    </row>
    <row r="348" s="13" customFormat="1">
      <c r="A348" s="13"/>
      <c r="B348" s="235"/>
      <c r="C348" s="236"/>
      <c r="D348" s="237" t="s">
        <v>285</v>
      </c>
      <c r="E348" s="238" t="s">
        <v>1</v>
      </c>
      <c r="F348" s="239" t="s">
        <v>1208</v>
      </c>
      <c r="G348" s="236"/>
      <c r="H348" s="240">
        <v>-1.6000000000000001</v>
      </c>
      <c r="I348" s="236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5" t="s">
        <v>285</v>
      </c>
      <c r="AU348" s="245" t="s">
        <v>83</v>
      </c>
      <c r="AV348" s="13" t="s">
        <v>83</v>
      </c>
      <c r="AW348" s="13" t="s">
        <v>30</v>
      </c>
      <c r="AX348" s="13" t="s">
        <v>74</v>
      </c>
      <c r="AY348" s="245" t="s">
        <v>278</v>
      </c>
    </row>
    <row r="349" s="13" customFormat="1">
      <c r="A349" s="13"/>
      <c r="B349" s="235"/>
      <c r="C349" s="236"/>
      <c r="D349" s="237" t="s">
        <v>285</v>
      </c>
      <c r="E349" s="238" t="s">
        <v>1</v>
      </c>
      <c r="F349" s="239" t="s">
        <v>1005</v>
      </c>
      <c r="G349" s="236"/>
      <c r="H349" s="240">
        <v>-1.5760000000000001</v>
      </c>
      <c r="I349" s="236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5" t="s">
        <v>285</v>
      </c>
      <c r="AU349" s="245" t="s">
        <v>83</v>
      </c>
      <c r="AV349" s="13" t="s">
        <v>83</v>
      </c>
      <c r="AW349" s="13" t="s">
        <v>30</v>
      </c>
      <c r="AX349" s="13" t="s">
        <v>74</v>
      </c>
      <c r="AY349" s="245" t="s">
        <v>278</v>
      </c>
    </row>
    <row r="350" s="13" customFormat="1">
      <c r="A350" s="13"/>
      <c r="B350" s="235"/>
      <c r="C350" s="236"/>
      <c r="D350" s="237" t="s">
        <v>285</v>
      </c>
      <c r="E350" s="238" t="s">
        <v>1</v>
      </c>
      <c r="F350" s="239" t="s">
        <v>1005</v>
      </c>
      <c r="G350" s="236"/>
      <c r="H350" s="240">
        <v>-1.5760000000000001</v>
      </c>
      <c r="I350" s="236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285</v>
      </c>
      <c r="AU350" s="245" t="s">
        <v>83</v>
      </c>
      <c r="AV350" s="13" t="s">
        <v>83</v>
      </c>
      <c r="AW350" s="13" t="s">
        <v>30</v>
      </c>
      <c r="AX350" s="13" t="s">
        <v>74</v>
      </c>
      <c r="AY350" s="245" t="s">
        <v>278</v>
      </c>
    </row>
    <row r="351" s="13" customFormat="1">
      <c r="A351" s="13"/>
      <c r="B351" s="235"/>
      <c r="C351" s="236"/>
      <c r="D351" s="237" t="s">
        <v>285</v>
      </c>
      <c r="E351" s="238" t="s">
        <v>1</v>
      </c>
      <c r="F351" s="239" t="s">
        <v>1005</v>
      </c>
      <c r="G351" s="236"/>
      <c r="H351" s="240">
        <v>-1.5760000000000001</v>
      </c>
      <c r="I351" s="236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5" t="s">
        <v>285</v>
      </c>
      <c r="AU351" s="245" t="s">
        <v>83</v>
      </c>
      <c r="AV351" s="13" t="s">
        <v>83</v>
      </c>
      <c r="AW351" s="13" t="s">
        <v>30</v>
      </c>
      <c r="AX351" s="13" t="s">
        <v>74</v>
      </c>
      <c r="AY351" s="245" t="s">
        <v>278</v>
      </c>
    </row>
    <row r="352" s="13" customFormat="1">
      <c r="A352" s="13"/>
      <c r="B352" s="235"/>
      <c r="C352" s="236"/>
      <c r="D352" s="237" t="s">
        <v>285</v>
      </c>
      <c r="E352" s="238" t="s">
        <v>1</v>
      </c>
      <c r="F352" s="239" t="s">
        <v>1200</v>
      </c>
      <c r="G352" s="236"/>
      <c r="H352" s="240">
        <v>-1.3999999999999999</v>
      </c>
      <c r="I352" s="236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285</v>
      </c>
      <c r="AU352" s="245" t="s">
        <v>83</v>
      </c>
      <c r="AV352" s="13" t="s">
        <v>83</v>
      </c>
      <c r="AW352" s="13" t="s">
        <v>30</v>
      </c>
      <c r="AX352" s="13" t="s">
        <v>74</v>
      </c>
      <c r="AY352" s="245" t="s">
        <v>278</v>
      </c>
    </row>
    <row r="353" s="13" customFormat="1">
      <c r="A353" s="13"/>
      <c r="B353" s="235"/>
      <c r="C353" s="236"/>
      <c r="D353" s="237" t="s">
        <v>285</v>
      </c>
      <c r="E353" s="238" t="s">
        <v>1</v>
      </c>
      <c r="F353" s="239" t="s">
        <v>1211</v>
      </c>
      <c r="G353" s="236"/>
      <c r="H353" s="240">
        <v>-3</v>
      </c>
      <c r="I353" s="236"/>
      <c r="J353" s="236"/>
      <c r="K353" s="236"/>
      <c r="L353" s="241"/>
      <c r="M353" s="242"/>
      <c r="N353" s="243"/>
      <c r="O353" s="243"/>
      <c r="P353" s="243"/>
      <c r="Q353" s="243"/>
      <c r="R353" s="243"/>
      <c r="S353" s="243"/>
      <c r="T353" s="24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5" t="s">
        <v>285</v>
      </c>
      <c r="AU353" s="245" t="s">
        <v>83</v>
      </c>
      <c r="AV353" s="13" t="s">
        <v>83</v>
      </c>
      <c r="AW353" s="13" t="s">
        <v>30</v>
      </c>
      <c r="AX353" s="13" t="s">
        <v>74</v>
      </c>
      <c r="AY353" s="245" t="s">
        <v>278</v>
      </c>
    </row>
    <row r="354" s="13" customFormat="1">
      <c r="A354" s="13"/>
      <c r="B354" s="235"/>
      <c r="C354" s="236"/>
      <c r="D354" s="237" t="s">
        <v>285</v>
      </c>
      <c r="E354" s="238" t="s">
        <v>1</v>
      </c>
      <c r="F354" s="239" t="s">
        <v>1005</v>
      </c>
      <c r="G354" s="236"/>
      <c r="H354" s="240">
        <v>-1.5760000000000001</v>
      </c>
      <c r="I354" s="236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285</v>
      </c>
      <c r="AU354" s="245" t="s">
        <v>83</v>
      </c>
      <c r="AV354" s="13" t="s">
        <v>83</v>
      </c>
      <c r="AW354" s="13" t="s">
        <v>30</v>
      </c>
      <c r="AX354" s="13" t="s">
        <v>74</v>
      </c>
      <c r="AY354" s="245" t="s">
        <v>278</v>
      </c>
    </row>
    <row r="355" s="13" customFormat="1">
      <c r="A355" s="13"/>
      <c r="B355" s="235"/>
      <c r="C355" s="236"/>
      <c r="D355" s="237" t="s">
        <v>285</v>
      </c>
      <c r="E355" s="238" t="s">
        <v>1</v>
      </c>
      <c r="F355" s="239" t="s">
        <v>1005</v>
      </c>
      <c r="G355" s="236"/>
      <c r="H355" s="240">
        <v>-1.5760000000000001</v>
      </c>
      <c r="I355" s="236"/>
      <c r="J355" s="236"/>
      <c r="K355" s="236"/>
      <c r="L355" s="241"/>
      <c r="M355" s="242"/>
      <c r="N355" s="243"/>
      <c r="O355" s="243"/>
      <c r="P355" s="243"/>
      <c r="Q355" s="243"/>
      <c r="R355" s="243"/>
      <c r="S355" s="243"/>
      <c r="T355" s="24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5" t="s">
        <v>285</v>
      </c>
      <c r="AU355" s="245" t="s">
        <v>83</v>
      </c>
      <c r="AV355" s="13" t="s">
        <v>83</v>
      </c>
      <c r="AW355" s="13" t="s">
        <v>30</v>
      </c>
      <c r="AX355" s="13" t="s">
        <v>74</v>
      </c>
      <c r="AY355" s="245" t="s">
        <v>278</v>
      </c>
    </row>
    <row r="356" s="13" customFormat="1">
      <c r="A356" s="13"/>
      <c r="B356" s="235"/>
      <c r="C356" s="236"/>
      <c r="D356" s="237" t="s">
        <v>285</v>
      </c>
      <c r="E356" s="238" t="s">
        <v>1</v>
      </c>
      <c r="F356" s="239" t="s">
        <v>1212</v>
      </c>
      <c r="G356" s="236"/>
      <c r="H356" s="240">
        <v>-2.73</v>
      </c>
      <c r="I356" s="236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285</v>
      </c>
      <c r="AU356" s="245" t="s">
        <v>83</v>
      </c>
      <c r="AV356" s="13" t="s">
        <v>83</v>
      </c>
      <c r="AW356" s="13" t="s">
        <v>30</v>
      </c>
      <c r="AX356" s="13" t="s">
        <v>74</v>
      </c>
      <c r="AY356" s="245" t="s">
        <v>278</v>
      </c>
    </row>
    <row r="357" s="13" customFormat="1">
      <c r="A357" s="13"/>
      <c r="B357" s="235"/>
      <c r="C357" s="236"/>
      <c r="D357" s="237" t="s">
        <v>285</v>
      </c>
      <c r="E357" s="238" t="s">
        <v>1</v>
      </c>
      <c r="F357" s="239" t="s">
        <v>1200</v>
      </c>
      <c r="G357" s="236"/>
      <c r="H357" s="240">
        <v>-1.3999999999999999</v>
      </c>
      <c r="I357" s="236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285</v>
      </c>
      <c r="AU357" s="245" t="s">
        <v>83</v>
      </c>
      <c r="AV357" s="13" t="s">
        <v>83</v>
      </c>
      <c r="AW357" s="13" t="s">
        <v>30</v>
      </c>
      <c r="AX357" s="13" t="s">
        <v>74</v>
      </c>
      <c r="AY357" s="245" t="s">
        <v>278</v>
      </c>
    </row>
    <row r="358" s="13" customFormat="1">
      <c r="A358" s="13"/>
      <c r="B358" s="235"/>
      <c r="C358" s="236"/>
      <c r="D358" s="237" t="s">
        <v>285</v>
      </c>
      <c r="E358" s="238" t="s">
        <v>1</v>
      </c>
      <c r="F358" s="239" t="s">
        <v>1213</v>
      </c>
      <c r="G358" s="236"/>
      <c r="H358" s="240">
        <v>-1.6799999999999999</v>
      </c>
      <c r="I358" s="236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5" t="s">
        <v>285</v>
      </c>
      <c r="AU358" s="245" t="s">
        <v>83</v>
      </c>
      <c r="AV358" s="13" t="s">
        <v>83</v>
      </c>
      <c r="AW358" s="13" t="s">
        <v>30</v>
      </c>
      <c r="AX358" s="13" t="s">
        <v>74</v>
      </c>
      <c r="AY358" s="245" t="s">
        <v>278</v>
      </c>
    </row>
    <row r="359" s="13" customFormat="1">
      <c r="A359" s="13"/>
      <c r="B359" s="235"/>
      <c r="C359" s="236"/>
      <c r="D359" s="237" t="s">
        <v>285</v>
      </c>
      <c r="E359" s="238" t="s">
        <v>1</v>
      </c>
      <c r="F359" s="239" t="s">
        <v>1200</v>
      </c>
      <c r="G359" s="236"/>
      <c r="H359" s="240">
        <v>-1.3999999999999999</v>
      </c>
      <c r="I359" s="236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5" t="s">
        <v>285</v>
      </c>
      <c r="AU359" s="245" t="s">
        <v>83</v>
      </c>
      <c r="AV359" s="13" t="s">
        <v>83</v>
      </c>
      <c r="AW359" s="13" t="s">
        <v>30</v>
      </c>
      <c r="AX359" s="13" t="s">
        <v>74</v>
      </c>
      <c r="AY359" s="245" t="s">
        <v>278</v>
      </c>
    </row>
    <row r="360" s="13" customFormat="1">
      <c r="A360" s="13"/>
      <c r="B360" s="235"/>
      <c r="C360" s="236"/>
      <c r="D360" s="237" t="s">
        <v>285</v>
      </c>
      <c r="E360" s="238" t="s">
        <v>1</v>
      </c>
      <c r="F360" s="239" t="s">
        <v>1200</v>
      </c>
      <c r="G360" s="236"/>
      <c r="H360" s="240">
        <v>-1.3999999999999999</v>
      </c>
      <c r="I360" s="236"/>
      <c r="J360" s="236"/>
      <c r="K360" s="236"/>
      <c r="L360" s="241"/>
      <c r="M360" s="242"/>
      <c r="N360" s="243"/>
      <c r="O360" s="243"/>
      <c r="P360" s="243"/>
      <c r="Q360" s="243"/>
      <c r="R360" s="243"/>
      <c r="S360" s="243"/>
      <c r="T360" s="24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5" t="s">
        <v>285</v>
      </c>
      <c r="AU360" s="245" t="s">
        <v>83</v>
      </c>
      <c r="AV360" s="13" t="s">
        <v>83</v>
      </c>
      <c r="AW360" s="13" t="s">
        <v>30</v>
      </c>
      <c r="AX360" s="13" t="s">
        <v>74</v>
      </c>
      <c r="AY360" s="245" t="s">
        <v>278</v>
      </c>
    </row>
    <row r="361" s="13" customFormat="1">
      <c r="A361" s="13"/>
      <c r="B361" s="235"/>
      <c r="C361" s="236"/>
      <c r="D361" s="237" t="s">
        <v>285</v>
      </c>
      <c r="E361" s="238" t="s">
        <v>1</v>
      </c>
      <c r="F361" s="239" t="s">
        <v>1213</v>
      </c>
      <c r="G361" s="236"/>
      <c r="H361" s="240">
        <v>-1.6799999999999999</v>
      </c>
      <c r="I361" s="236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285</v>
      </c>
      <c r="AU361" s="245" t="s">
        <v>83</v>
      </c>
      <c r="AV361" s="13" t="s">
        <v>83</v>
      </c>
      <c r="AW361" s="13" t="s">
        <v>30</v>
      </c>
      <c r="AX361" s="13" t="s">
        <v>74</v>
      </c>
      <c r="AY361" s="245" t="s">
        <v>278</v>
      </c>
    </row>
    <row r="362" s="13" customFormat="1">
      <c r="A362" s="13"/>
      <c r="B362" s="235"/>
      <c r="C362" s="236"/>
      <c r="D362" s="237" t="s">
        <v>285</v>
      </c>
      <c r="E362" s="238" t="s">
        <v>1</v>
      </c>
      <c r="F362" s="239" t="s">
        <v>1214</v>
      </c>
      <c r="G362" s="236"/>
      <c r="H362" s="240">
        <v>-0.65000000000000002</v>
      </c>
      <c r="I362" s="236"/>
      <c r="J362" s="236"/>
      <c r="K362" s="236"/>
      <c r="L362" s="241"/>
      <c r="M362" s="242"/>
      <c r="N362" s="243"/>
      <c r="O362" s="243"/>
      <c r="P362" s="243"/>
      <c r="Q362" s="243"/>
      <c r="R362" s="243"/>
      <c r="S362" s="243"/>
      <c r="T362" s="24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5" t="s">
        <v>285</v>
      </c>
      <c r="AU362" s="245" t="s">
        <v>83</v>
      </c>
      <c r="AV362" s="13" t="s">
        <v>83</v>
      </c>
      <c r="AW362" s="13" t="s">
        <v>30</v>
      </c>
      <c r="AX362" s="13" t="s">
        <v>74</v>
      </c>
      <c r="AY362" s="245" t="s">
        <v>278</v>
      </c>
    </row>
    <row r="363" s="13" customFormat="1">
      <c r="A363" s="13"/>
      <c r="B363" s="235"/>
      <c r="C363" s="236"/>
      <c r="D363" s="237" t="s">
        <v>285</v>
      </c>
      <c r="E363" s="238" t="s">
        <v>1</v>
      </c>
      <c r="F363" s="239" t="s">
        <v>1214</v>
      </c>
      <c r="G363" s="236"/>
      <c r="H363" s="240">
        <v>-0.65000000000000002</v>
      </c>
      <c r="I363" s="236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285</v>
      </c>
      <c r="AU363" s="245" t="s">
        <v>83</v>
      </c>
      <c r="AV363" s="13" t="s">
        <v>83</v>
      </c>
      <c r="AW363" s="13" t="s">
        <v>30</v>
      </c>
      <c r="AX363" s="13" t="s">
        <v>74</v>
      </c>
      <c r="AY363" s="245" t="s">
        <v>278</v>
      </c>
    </row>
    <row r="364" s="13" customFormat="1">
      <c r="A364" s="13"/>
      <c r="B364" s="235"/>
      <c r="C364" s="236"/>
      <c r="D364" s="237" t="s">
        <v>285</v>
      </c>
      <c r="E364" s="238" t="s">
        <v>1</v>
      </c>
      <c r="F364" s="239" t="s">
        <v>1005</v>
      </c>
      <c r="G364" s="236"/>
      <c r="H364" s="240">
        <v>-1.5760000000000001</v>
      </c>
      <c r="I364" s="236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5" t="s">
        <v>285</v>
      </c>
      <c r="AU364" s="245" t="s">
        <v>83</v>
      </c>
      <c r="AV364" s="13" t="s">
        <v>83</v>
      </c>
      <c r="AW364" s="13" t="s">
        <v>30</v>
      </c>
      <c r="AX364" s="13" t="s">
        <v>74</v>
      </c>
      <c r="AY364" s="245" t="s">
        <v>278</v>
      </c>
    </row>
    <row r="365" s="13" customFormat="1">
      <c r="A365" s="13"/>
      <c r="B365" s="235"/>
      <c r="C365" s="236"/>
      <c r="D365" s="237" t="s">
        <v>285</v>
      </c>
      <c r="E365" s="238" t="s">
        <v>1</v>
      </c>
      <c r="F365" s="239" t="s">
        <v>1013</v>
      </c>
      <c r="G365" s="236"/>
      <c r="H365" s="240">
        <v>-1.379</v>
      </c>
      <c r="I365" s="236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5" t="s">
        <v>285</v>
      </c>
      <c r="AU365" s="245" t="s">
        <v>83</v>
      </c>
      <c r="AV365" s="13" t="s">
        <v>83</v>
      </c>
      <c r="AW365" s="13" t="s">
        <v>30</v>
      </c>
      <c r="AX365" s="13" t="s">
        <v>74</v>
      </c>
      <c r="AY365" s="245" t="s">
        <v>278</v>
      </c>
    </row>
    <row r="366" s="13" customFormat="1">
      <c r="A366" s="13"/>
      <c r="B366" s="235"/>
      <c r="C366" s="236"/>
      <c r="D366" s="237" t="s">
        <v>285</v>
      </c>
      <c r="E366" s="238" t="s">
        <v>1</v>
      </c>
      <c r="F366" s="239" t="s">
        <v>1013</v>
      </c>
      <c r="G366" s="236"/>
      <c r="H366" s="240">
        <v>-1.379</v>
      </c>
      <c r="I366" s="236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5" t="s">
        <v>285</v>
      </c>
      <c r="AU366" s="245" t="s">
        <v>83</v>
      </c>
      <c r="AV366" s="13" t="s">
        <v>83</v>
      </c>
      <c r="AW366" s="13" t="s">
        <v>30</v>
      </c>
      <c r="AX366" s="13" t="s">
        <v>74</v>
      </c>
      <c r="AY366" s="245" t="s">
        <v>278</v>
      </c>
    </row>
    <row r="367" s="13" customFormat="1">
      <c r="A367" s="13"/>
      <c r="B367" s="235"/>
      <c r="C367" s="236"/>
      <c r="D367" s="237" t="s">
        <v>285</v>
      </c>
      <c r="E367" s="238" t="s">
        <v>1</v>
      </c>
      <c r="F367" s="239" t="s">
        <v>1011</v>
      </c>
      <c r="G367" s="236"/>
      <c r="H367" s="240">
        <v>-1.1819999999999999</v>
      </c>
      <c r="I367" s="236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285</v>
      </c>
      <c r="AU367" s="245" t="s">
        <v>83</v>
      </c>
      <c r="AV367" s="13" t="s">
        <v>83</v>
      </c>
      <c r="AW367" s="13" t="s">
        <v>30</v>
      </c>
      <c r="AX367" s="13" t="s">
        <v>74</v>
      </c>
      <c r="AY367" s="245" t="s">
        <v>278</v>
      </c>
    </row>
    <row r="368" s="13" customFormat="1">
      <c r="A368" s="13"/>
      <c r="B368" s="235"/>
      <c r="C368" s="236"/>
      <c r="D368" s="237" t="s">
        <v>285</v>
      </c>
      <c r="E368" s="238" t="s">
        <v>1</v>
      </c>
      <c r="F368" s="239" t="s">
        <v>1011</v>
      </c>
      <c r="G368" s="236"/>
      <c r="H368" s="240">
        <v>-1.1819999999999999</v>
      </c>
      <c r="I368" s="236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5" t="s">
        <v>285</v>
      </c>
      <c r="AU368" s="245" t="s">
        <v>83</v>
      </c>
      <c r="AV368" s="13" t="s">
        <v>83</v>
      </c>
      <c r="AW368" s="13" t="s">
        <v>30</v>
      </c>
      <c r="AX368" s="13" t="s">
        <v>74</v>
      </c>
      <c r="AY368" s="245" t="s">
        <v>278</v>
      </c>
    </row>
    <row r="369" s="13" customFormat="1">
      <c r="A369" s="13"/>
      <c r="B369" s="235"/>
      <c r="C369" s="236"/>
      <c r="D369" s="237" t="s">
        <v>285</v>
      </c>
      <c r="E369" s="238" t="s">
        <v>1</v>
      </c>
      <c r="F369" s="239" t="s">
        <v>1214</v>
      </c>
      <c r="G369" s="236"/>
      <c r="H369" s="240">
        <v>-0.65000000000000002</v>
      </c>
      <c r="I369" s="236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285</v>
      </c>
      <c r="AU369" s="245" t="s">
        <v>83</v>
      </c>
      <c r="AV369" s="13" t="s">
        <v>83</v>
      </c>
      <c r="AW369" s="13" t="s">
        <v>30</v>
      </c>
      <c r="AX369" s="13" t="s">
        <v>74</v>
      </c>
      <c r="AY369" s="245" t="s">
        <v>278</v>
      </c>
    </row>
    <row r="370" s="13" customFormat="1">
      <c r="A370" s="13"/>
      <c r="B370" s="235"/>
      <c r="C370" s="236"/>
      <c r="D370" s="237" t="s">
        <v>285</v>
      </c>
      <c r="E370" s="238" t="s">
        <v>1</v>
      </c>
      <c r="F370" s="239" t="s">
        <v>1214</v>
      </c>
      <c r="G370" s="236"/>
      <c r="H370" s="240">
        <v>-0.65000000000000002</v>
      </c>
      <c r="I370" s="236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285</v>
      </c>
      <c r="AU370" s="245" t="s">
        <v>83</v>
      </c>
      <c r="AV370" s="13" t="s">
        <v>83</v>
      </c>
      <c r="AW370" s="13" t="s">
        <v>30</v>
      </c>
      <c r="AX370" s="13" t="s">
        <v>74</v>
      </c>
      <c r="AY370" s="245" t="s">
        <v>278</v>
      </c>
    </row>
    <row r="371" s="13" customFormat="1">
      <c r="A371" s="13"/>
      <c r="B371" s="235"/>
      <c r="C371" s="236"/>
      <c r="D371" s="237" t="s">
        <v>285</v>
      </c>
      <c r="E371" s="238" t="s">
        <v>1</v>
      </c>
      <c r="F371" s="239" t="s">
        <v>1005</v>
      </c>
      <c r="G371" s="236"/>
      <c r="H371" s="240">
        <v>-1.5760000000000001</v>
      </c>
      <c r="I371" s="236"/>
      <c r="J371" s="236"/>
      <c r="K371" s="236"/>
      <c r="L371" s="241"/>
      <c r="M371" s="242"/>
      <c r="N371" s="243"/>
      <c r="O371" s="243"/>
      <c r="P371" s="243"/>
      <c r="Q371" s="243"/>
      <c r="R371" s="243"/>
      <c r="S371" s="243"/>
      <c r="T371" s="24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5" t="s">
        <v>285</v>
      </c>
      <c r="AU371" s="245" t="s">
        <v>83</v>
      </c>
      <c r="AV371" s="13" t="s">
        <v>83</v>
      </c>
      <c r="AW371" s="13" t="s">
        <v>30</v>
      </c>
      <c r="AX371" s="13" t="s">
        <v>74</v>
      </c>
      <c r="AY371" s="245" t="s">
        <v>278</v>
      </c>
    </row>
    <row r="372" s="13" customFormat="1">
      <c r="A372" s="13"/>
      <c r="B372" s="235"/>
      <c r="C372" s="236"/>
      <c r="D372" s="237" t="s">
        <v>285</v>
      </c>
      <c r="E372" s="238" t="s">
        <v>1</v>
      </c>
      <c r="F372" s="239" t="s">
        <v>1013</v>
      </c>
      <c r="G372" s="236"/>
      <c r="H372" s="240">
        <v>-1.379</v>
      </c>
      <c r="I372" s="236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5" t="s">
        <v>285</v>
      </c>
      <c r="AU372" s="245" t="s">
        <v>83</v>
      </c>
      <c r="AV372" s="13" t="s">
        <v>83</v>
      </c>
      <c r="AW372" s="13" t="s">
        <v>30</v>
      </c>
      <c r="AX372" s="13" t="s">
        <v>74</v>
      </c>
      <c r="AY372" s="245" t="s">
        <v>278</v>
      </c>
    </row>
    <row r="373" s="13" customFormat="1">
      <c r="A373" s="13"/>
      <c r="B373" s="235"/>
      <c r="C373" s="236"/>
      <c r="D373" s="237" t="s">
        <v>285</v>
      </c>
      <c r="E373" s="238" t="s">
        <v>1</v>
      </c>
      <c r="F373" s="239" t="s">
        <v>1013</v>
      </c>
      <c r="G373" s="236"/>
      <c r="H373" s="240">
        <v>-1.379</v>
      </c>
      <c r="I373" s="236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5" t="s">
        <v>285</v>
      </c>
      <c r="AU373" s="245" t="s">
        <v>83</v>
      </c>
      <c r="AV373" s="13" t="s">
        <v>83</v>
      </c>
      <c r="AW373" s="13" t="s">
        <v>30</v>
      </c>
      <c r="AX373" s="13" t="s">
        <v>74</v>
      </c>
      <c r="AY373" s="245" t="s">
        <v>278</v>
      </c>
    </row>
    <row r="374" s="13" customFormat="1">
      <c r="A374" s="13"/>
      <c r="B374" s="235"/>
      <c r="C374" s="236"/>
      <c r="D374" s="237" t="s">
        <v>285</v>
      </c>
      <c r="E374" s="238" t="s">
        <v>1</v>
      </c>
      <c r="F374" s="239" t="s">
        <v>1011</v>
      </c>
      <c r="G374" s="236"/>
      <c r="H374" s="240">
        <v>-1.1819999999999999</v>
      </c>
      <c r="I374" s="236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285</v>
      </c>
      <c r="AU374" s="245" t="s">
        <v>83</v>
      </c>
      <c r="AV374" s="13" t="s">
        <v>83</v>
      </c>
      <c r="AW374" s="13" t="s">
        <v>30</v>
      </c>
      <c r="AX374" s="13" t="s">
        <v>74</v>
      </c>
      <c r="AY374" s="245" t="s">
        <v>278</v>
      </c>
    </row>
    <row r="375" s="13" customFormat="1">
      <c r="A375" s="13"/>
      <c r="B375" s="235"/>
      <c r="C375" s="236"/>
      <c r="D375" s="237" t="s">
        <v>285</v>
      </c>
      <c r="E375" s="238" t="s">
        <v>1</v>
      </c>
      <c r="F375" s="239" t="s">
        <v>1011</v>
      </c>
      <c r="G375" s="236"/>
      <c r="H375" s="240">
        <v>-1.1819999999999999</v>
      </c>
      <c r="I375" s="236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5" t="s">
        <v>285</v>
      </c>
      <c r="AU375" s="245" t="s">
        <v>83</v>
      </c>
      <c r="AV375" s="13" t="s">
        <v>83</v>
      </c>
      <c r="AW375" s="13" t="s">
        <v>30</v>
      </c>
      <c r="AX375" s="13" t="s">
        <v>74</v>
      </c>
      <c r="AY375" s="245" t="s">
        <v>278</v>
      </c>
    </row>
    <row r="376" s="13" customFormat="1">
      <c r="A376" s="13"/>
      <c r="B376" s="235"/>
      <c r="C376" s="236"/>
      <c r="D376" s="237" t="s">
        <v>285</v>
      </c>
      <c r="E376" s="238" t="s">
        <v>1</v>
      </c>
      <c r="F376" s="239" t="s">
        <v>1214</v>
      </c>
      <c r="G376" s="236"/>
      <c r="H376" s="240">
        <v>-0.65000000000000002</v>
      </c>
      <c r="I376" s="236"/>
      <c r="J376" s="236"/>
      <c r="K376" s="236"/>
      <c r="L376" s="241"/>
      <c r="M376" s="242"/>
      <c r="N376" s="243"/>
      <c r="O376" s="243"/>
      <c r="P376" s="243"/>
      <c r="Q376" s="243"/>
      <c r="R376" s="243"/>
      <c r="S376" s="243"/>
      <c r="T376" s="24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5" t="s">
        <v>285</v>
      </c>
      <c r="AU376" s="245" t="s">
        <v>83</v>
      </c>
      <c r="AV376" s="13" t="s">
        <v>83</v>
      </c>
      <c r="AW376" s="13" t="s">
        <v>30</v>
      </c>
      <c r="AX376" s="13" t="s">
        <v>74</v>
      </c>
      <c r="AY376" s="245" t="s">
        <v>278</v>
      </c>
    </row>
    <row r="377" s="13" customFormat="1">
      <c r="A377" s="13"/>
      <c r="B377" s="235"/>
      <c r="C377" s="236"/>
      <c r="D377" s="237" t="s">
        <v>285</v>
      </c>
      <c r="E377" s="238" t="s">
        <v>1</v>
      </c>
      <c r="F377" s="239" t="s">
        <v>1214</v>
      </c>
      <c r="G377" s="236"/>
      <c r="H377" s="240">
        <v>-0.65000000000000002</v>
      </c>
      <c r="I377" s="236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5" t="s">
        <v>285</v>
      </c>
      <c r="AU377" s="245" t="s">
        <v>83</v>
      </c>
      <c r="AV377" s="13" t="s">
        <v>83</v>
      </c>
      <c r="AW377" s="13" t="s">
        <v>30</v>
      </c>
      <c r="AX377" s="13" t="s">
        <v>74</v>
      </c>
      <c r="AY377" s="245" t="s">
        <v>278</v>
      </c>
    </row>
    <row r="378" s="13" customFormat="1">
      <c r="A378" s="13"/>
      <c r="B378" s="235"/>
      <c r="C378" s="236"/>
      <c r="D378" s="237" t="s">
        <v>285</v>
      </c>
      <c r="E378" s="238" t="s">
        <v>1</v>
      </c>
      <c r="F378" s="239" t="s">
        <v>1005</v>
      </c>
      <c r="G378" s="236"/>
      <c r="H378" s="240">
        <v>-1.5760000000000001</v>
      </c>
      <c r="I378" s="236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5" t="s">
        <v>285</v>
      </c>
      <c r="AU378" s="245" t="s">
        <v>83</v>
      </c>
      <c r="AV378" s="13" t="s">
        <v>83</v>
      </c>
      <c r="AW378" s="13" t="s">
        <v>30</v>
      </c>
      <c r="AX378" s="13" t="s">
        <v>74</v>
      </c>
      <c r="AY378" s="245" t="s">
        <v>278</v>
      </c>
    </row>
    <row r="379" s="13" customFormat="1">
      <c r="A379" s="13"/>
      <c r="B379" s="235"/>
      <c r="C379" s="236"/>
      <c r="D379" s="237" t="s">
        <v>285</v>
      </c>
      <c r="E379" s="238" t="s">
        <v>1</v>
      </c>
      <c r="F379" s="239" t="s">
        <v>1005</v>
      </c>
      <c r="G379" s="236"/>
      <c r="H379" s="240">
        <v>-1.5760000000000001</v>
      </c>
      <c r="I379" s="236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285</v>
      </c>
      <c r="AU379" s="245" t="s">
        <v>83</v>
      </c>
      <c r="AV379" s="13" t="s">
        <v>83</v>
      </c>
      <c r="AW379" s="13" t="s">
        <v>30</v>
      </c>
      <c r="AX379" s="13" t="s">
        <v>74</v>
      </c>
      <c r="AY379" s="245" t="s">
        <v>278</v>
      </c>
    </row>
    <row r="380" s="13" customFormat="1">
      <c r="A380" s="13"/>
      <c r="B380" s="235"/>
      <c r="C380" s="236"/>
      <c r="D380" s="237" t="s">
        <v>285</v>
      </c>
      <c r="E380" s="238" t="s">
        <v>1</v>
      </c>
      <c r="F380" s="239" t="s">
        <v>1005</v>
      </c>
      <c r="G380" s="236"/>
      <c r="H380" s="240">
        <v>-1.5760000000000001</v>
      </c>
      <c r="I380" s="236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285</v>
      </c>
      <c r="AU380" s="245" t="s">
        <v>83</v>
      </c>
      <c r="AV380" s="13" t="s">
        <v>83</v>
      </c>
      <c r="AW380" s="13" t="s">
        <v>30</v>
      </c>
      <c r="AX380" s="13" t="s">
        <v>74</v>
      </c>
      <c r="AY380" s="245" t="s">
        <v>278</v>
      </c>
    </row>
    <row r="381" s="13" customFormat="1">
      <c r="A381" s="13"/>
      <c r="B381" s="235"/>
      <c r="C381" s="236"/>
      <c r="D381" s="237" t="s">
        <v>285</v>
      </c>
      <c r="E381" s="238" t="s">
        <v>1</v>
      </c>
      <c r="F381" s="239" t="s">
        <v>1005</v>
      </c>
      <c r="G381" s="236"/>
      <c r="H381" s="240">
        <v>-1.5760000000000001</v>
      </c>
      <c r="I381" s="236"/>
      <c r="J381" s="236"/>
      <c r="K381" s="236"/>
      <c r="L381" s="241"/>
      <c r="M381" s="242"/>
      <c r="N381" s="243"/>
      <c r="O381" s="243"/>
      <c r="P381" s="243"/>
      <c r="Q381" s="243"/>
      <c r="R381" s="243"/>
      <c r="S381" s="243"/>
      <c r="T381" s="24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5" t="s">
        <v>285</v>
      </c>
      <c r="AU381" s="245" t="s">
        <v>83</v>
      </c>
      <c r="AV381" s="13" t="s">
        <v>83</v>
      </c>
      <c r="AW381" s="13" t="s">
        <v>30</v>
      </c>
      <c r="AX381" s="13" t="s">
        <v>74</v>
      </c>
      <c r="AY381" s="245" t="s">
        <v>278</v>
      </c>
    </row>
    <row r="382" s="13" customFormat="1">
      <c r="A382" s="13"/>
      <c r="B382" s="235"/>
      <c r="C382" s="236"/>
      <c r="D382" s="237" t="s">
        <v>285</v>
      </c>
      <c r="E382" s="238" t="s">
        <v>1</v>
      </c>
      <c r="F382" s="239" t="s">
        <v>1005</v>
      </c>
      <c r="G382" s="236"/>
      <c r="H382" s="240">
        <v>-1.5760000000000001</v>
      </c>
      <c r="I382" s="236"/>
      <c r="J382" s="236"/>
      <c r="K382" s="236"/>
      <c r="L382" s="241"/>
      <c r="M382" s="242"/>
      <c r="N382" s="243"/>
      <c r="O382" s="243"/>
      <c r="P382" s="243"/>
      <c r="Q382" s="243"/>
      <c r="R382" s="243"/>
      <c r="S382" s="243"/>
      <c r="T382" s="24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5" t="s">
        <v>285</v>
      </c>
      <c r="AU382" s="245" t="s">
        <v>83</v>
      </c>
      <c r="AV382" s="13" t="s">
        <v>83</v>
      </c>
      <c r="AW382" s="13" t="s">
        <v>30</v>
      </c>
      <c r="AX382" s="13" t="s">
        <v>74</v>
      </c>
      <c r="AY382" s="245" t="s">
        <v>278</v>
      </c>
    </row>
    <row r="383" s="13" customFormat="1">
      <c r="A383" s="13"/>
      <c r="B383" s="235"/>
      <c r="C383" s="236"/>
      <c r="D383" s="237" t="s">
        <v>285</v>
      </c>
      <c r="E383" s="238" t="s">
        <v>1</v>
      </c>
      <c r="F383" s="239" t="s">
        <v>1005</v>
      </c>
      <c r="G383" s="236"/>
      <c r="H383" s="240">
        <v>-1.5760000000000001</v>
      </c>
      <c r="I383" s="236"/>
      <c r="J383" s="236"/>
      <c r="K383" s="236"/>
      <c r="L383" s="241"/>
      <c r="M383" s="242"/>
      <c r="N383" s="243"/>
      <c r="O383" s="243"/>
      <c r="P383" s="243"/>
      <c r="Q383" s="243"/>
      <c r="R383" s="243"/>
      <c r="S383" s="243"/>
      <c r="T383" s="24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5" t="s">
        <v>285</v>
      </c>
      <c r="AU383" s="245" t="s">
        <v>83</v>
      </c>
      <c r="AV383" s="13" t="s">
        <v>83</v>
      </c>
      <c r="AW383" s="13" t="s">
        <v>30</v>
      </c>
      <c r="AX383" s="13" t="s">
        <v>74</v>
      </c>
      <c r="AY383" s="245" t="s">
        <v>278</v>
      </c>
    </row>
    <row r="384" s="13" customFormat="1">
      <c r="A384" s="13"/>
      <c r="B384" s="235"/>
      <c r="C384" s="236"/>
      <c r="D384" s="237" t="s">
        <v>285</v>
      </c>
      <c r="E384" s="238" t="s">
        <v>1</v>
      </c>
      <c r="F384" s="239" t="s">
        <v>1010</v>
      </c>
      <c r="G384" s="236"/>
      <c r="H384" s="240">
        <v>-2.8570000000000002</v>
      </c>
      <c r="I384" s="236"/>
      <c r="J384" s="236"/>
      <c r="K384" s="236"/>
      <c r="L384" s="241"/>
      <c r="M384" s="242"/>
      <c r="N384" s="243"/>
      <c r="O384" s="243"/>
      <c r="P384" s="243"/>
      <c r="Q384" s="243"/>
      <c r="R384" s="243"/>
      <c r="S384" s="243"/>
      <c r="T384" s="24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5" t="s">
        <v>285</v>
      </c>
      <c r="AU384" s="245" t="s">
        <v>83</v>
      </c>
      <c r="AV384" s="13" t="s">
        <v>83</v>
      </c>
      <c r="AW384" s="13" t="s">
        <v>30</v>
      </c>
      <c r="AX384" s="13" t="s">
        <v>74</v>
      </c>
      <c r="AY384" s="245" t="s">
        <v>278</v>
      </c>
    </row>
    <row r="385" s="13" customFormat="1">
      <c r="A385" s="13"/>
      <c r="B385" s="235"/>
      <c r="C385" s="236"/>
      <c r="D385" s="237" t="s">
        <v>285</v>
      </c>
      <c r="E385" s="238" t="s">
        <v>1</v>
      </c>
      <c r="F385" s="239" t="s">
        <v>1214</v>
      </c>
      <c r="G385" s="236"/>
      <c r="H385" s="240">
        <v>-0.65000000000000002</v>
      </c>
      <c r="I385" s="236"/>
      <c r="J385" s="236"/>
      <c r="K385" s="236"/>
      <c r="L385" s="241"/>
      <c r="M385" s="242"/>
      <c r="N385" s="243"/>
      <c r="O385" s="243"/>
      <c r="P385" s="243"/>
      <c r="Q385" s="243"/>
      <c r="R385" s="243"/>
      <c r="S385" s="243"/>
      <c r="T385" s="24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5" t="s">
        <v>285</v>
      </c>
      <c r="AU385" s="245" t="s">
        <v>83</v>
      </c>
      <c r="AV385" s="13" t="s">
        <v>83</v>
      </c>
      <c r="AW385" s="13" t="s">
        <v>30</v>
      </c>
      <c r="AX385" s="13" t="s">
        <v>74</v>
      </c>
      <c r="AY385" s="245" t="s">
        <v>278</v>
      </c>
    </row>
    <row r="386" s="13" customFormat="1">
      <c r="A386" s="13"/>
      <c r="B386" s="235"/>
      <c r="C386" s="236"/>
      <c r="D386" s="237" t="s">
        <v>285</v>
      </c>
      <c r="E386" s="238" t="s">
        <v>1</v>
      </c>
      <c r="F386" s="239" t="s">
        <v>1214</v>
      </c>
      <c r="G386" s="236"/>
      <c r="H386" s="240">
        <v>-0.65000000000000002</v>
      </c>
      <c r="I386" s="236"/>
      <c r="J386" s="236"/>
      <c r="K386" s="236"/>
      <c r="L386" s="241"/>
      <c r="M386" s="242"/>
      <c r="N386" s="243"/>
      <c r="O386" s="243"/>
      <c r="P386" s="243"/>
      <c r="Q386" s="243"/>
      <c r="R386" s="243"/>
      <c r="S386" s="243"/>
      <c r="T386" s="24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5" t="s">
        <v>285</v>
      </c>
      <c r="AU386" s="245" t="s">
        <v>83</v>
      </c>
      <c r="AV386" s="13" t="s">
        <v>83</v>
      </c>
      <c r="AW386" s="13" t="s">
        <v>30</v>
      </c>
      <c r="AX386" s="13" t="s">
        <v>74</v>
      </c>
      <c r="AY386" s="245" t="s">
        <v>278</v>
      </c>
    </row>
    <row r="387" s="13" customFormat="1">
      <c r="A387" s="13"/>
      <c r="B387" s="235"/>
      <c r="C387" s="236"/>
      <c r="D387" s="237" t="s">
        <v>285</v>
      </c>
      <c r="E387" s="238" t="s">
        <v>1</v>
      </c>
      <c r="F387" s="239" t="s">
        <v>1005</v>
      </c>
      <c r="G387" s="236"/>
      <c r="H387" s="240">
        <v>-1.5760000000000001</v>
      </c>
      <c r="I387" s="236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285</v>
      </c>
      <c r="AU387" s="245" t="s">
        <v>83</v>
      </c>
      <c r="AV387" s="13" t="s">
        <v>83</v>
      </c>
      <c r="AW387" s="13" t="s">
        <v>30</v>
      </c>
      <c r="AX387" s="13" t="s">
        <v>74</v>
      </c>
      <c r="AY387" s="245" t="s">
        <v>278</v>
      </c>
    </row>
    <row r="388" s="13" customFormat="1">
      <c r="A388" s="13"/>
      <c r="B388" s="235"/>
      <c r="C388" s="236"/>
      <c r="D388" s="237" t="s">
        <v>285</v>
      </c>
      <c r="E388" s="238" t="s">
        <v>1</v>
      </c>
      <c r="F388" s="239" t="s">
        <v>1005</v>
      </c>
      <c r="G388" s="236"/>
      <c r="H388" s="240">
        <v>-1.5760000000000001</v>
      </c>
      <c r="I388" s="236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285</v>
      </c>
      <c r="AU388" s="245" t="s">
        <v>83</v>
      </c>
      <c r="AV388" s="13" t="s">
        <v>83</v>
      </c>
      <c r="AW388" s="13" t="s">
        <v>30</v>
      </c>
      <c r="AX388" s="13" t="s">
        <v>74</v>
      </c>
      <c r="AY388" s="245" t="s">
        <v>278</v>
      </c>
    </row>
    <row r="389" s="13" customFormat="1">
      <c r="A389" s="13"/>
      <c r="B389" s="235"/>
      <c r="C389" s="236"/>
      <c r="D389" s="237" t="s">
        <v>285</v>
      </c>
      <c r="E389" s="238" t="s">
        <v>1</v>
      </c>
      <c r="F389" s="239" t="s">
        <v>1202</v>
      </c>
      <c r="G389" s="236"/>
      <c r="H389" s="240">
        <v>-0.54000000000000004</v>
      </c>
      <c r="I389" s="236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285</v>
      </c>
      <c r="AU389" s="245" t="s">
        <v>83</v>
      </c>
      <c r="AV389" s="13" t="s">
        <v>83</v>
      </c>
      <c r="AW389" s="13" t="s">
        <v>30</v>
      </c>
      <c r="AX389" s="13" t="s">
        <v>74</v>
      </c>
      <c r="AY389" s="245" t="s">
        <v>278</v>
      </c>
    </row>
    <row r="390" s="13" customFormat="1">
      <c r="A390" s="13"/>
      <c r="B390" s="235"/>
      <c r="C390" s="236"/>
      <c r="D390" s="237" t="s">
        <v>285</v>
      </c>
      <c r="E390" s="238" t="s">
        <v>1</v>
      </c>
      <c r="F390" s="239" t="s">
        <v>1202</v>
      </c>
      <c r="G390" s="236"/>
      <c r="H390" s="240">
        <v>-0.54000000000000004</v>
      </c>
      <c r="I390" s="236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285</v>
      </c>
      <c r="AU390" s="245" t="s">
        <v>83</v>
      </c>
      <c r="AV390" s="13" t="s">
        <v>83</v>
      </c>
      <c r="AW390" s="13" t="s">
        <v>30</v>
      </c>
      <c r="AX390" s="13" t="s">
        <v>74</v>
      </c>
      <c r="AY390" s="245" t="s">
        <v>278</v>
      </c>
    </row>
    <row r="391" s="13" customFormat="1">
      <c r="A391" s="13"/>
      <c r="B391" s="235"/>
      <c r="C391" s="236"/>
      <c r="D391" s="237" t="s">
        <v>285</v>
      </c>
      <c r="E391" s="238" t="s">
        <v>1</v>
      </c>
      <c r="F391" s="239" t="s">
        <v>1213</v>
      </c>
      <c r="G391" s="236"/>
      <c r="H391" s="240">
        <v>-1.6799999999999999</v>
      </c>
      <c r="I391" s="236"/>
      <c r="J391" s="236"/>
      <c r="K391" s="236"/>
      <c r="L391" s="241"/>
      <c r="M391" s="242"/>
      <c r="N391" s="243"/>
      <c r="O391" s="243"/>
      <c r="P391" s="243"/>
      <c r="Q391" s="243"/>
      <c r="R391" s="243"/>
      <c r="S391" s="243"/>
      <c r="T391" s="24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5" t="s">
        <v>285</v>
      </c>
      <c r="AU391" s="245" t="s">
        <v>83</v>
      </c>
      <c r="AV391" s="13" t="s">
        <v>83</v>
      </c>
      <c r="AW391" s="13" t="s">
        <v>30</v>
      </c>
      <c r="AX391" s="13" t="s">
        <v>74</v>
      </c>
      <c r="AY391" s="245" t="s">
        <v>278</v>
      </c>
    </row>
    <row r="392" s="13" customFormat="1">
      <c r="A392" s="13"/>
      <c r="B392" s="235"/>
      <c r="C392" s="236"/>
      <c r="D392" s="237" t="s">
        <v>285</v>
      </c>
      <c r="E392" s="238" t="s">
        <v>1</v>
      </c>
      <c r="F392" s="239" t="s">
        <v>1005</v>
      </c>
      <c r="G392" s="236"/>
      <c r="H392" s="240">
        <v>-1.5760000000000001</v>
      </c>
      <c r="I392" s="236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5" t="s">
        <v>285</v>
      </c>
      <c r="AU392" s="245" t="s">
        <v>83</v>
      </c>
      <c r="AV392" s="13" t="s">
        <v>83</v>
      </c>
      <c r="AW392" s="13" t="s">
        <v>30</v>
      </c>
      <c r="AX392" s="13" t="s">
        <v>74</v>
      </c>
      <c r="AY392" s="245" t="s">
        <v>278</v>
      </c>
    </row>
    <row r="393" s="13" customFormat="1">
      <c r="A393" s="13"/>
      <c r="B393" s="235"/>
      <c r="C393" s="236"/>
      <c r="D393" s="237" t="s">
        <v>285</v>
      </c>
      <c r="E393" s="238" t="s">
        <v>1</v>
      </c>
      <c r="F393" s="239" t="s">
        <v>1005</v>
      </c>
      <c r="G393" s="236"/>
      <c r="H393" s="240">
        <v>-1.5760000000000001</v>
      </c>
      <c r="I393" s="236"/>
      <c r="J393" s="236"/>
      <c r="K393" s="236"/>
      <c r="L393" s="241"/>
      <c r="M393" s="242"/>
      <c r="N393" s="243"/>
      <c r="O393" s="243"/>
      <c r="P393" s="243"/>
      <c r="Q393" s="243"/>
      <c r="R393" s="243"/>
      <c r="S393" s="243"/>
      <c r="T393" s="24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5" t="s">
        <v>285</v>
      </c>
      <c r="AU393" s="245" t="s">
        <v>83</v>
      </c>
      <c r="AV393" s="13" t="s">
        <v>83</v>
      </c>
      <c r="AW393" s="13" t="s">
        <v>30</v>
      </c>
      <c r="AX393" s="13" t="s">
        <v>74</v>
      </c>
      <c r="AY393" s="245" t="s">
        <v>278</v>
      </c>
    </row>
    <row r="394" s="13" customFormat="1">
      <c r="A394" s="13"/>
      <c r="B394" s="235"/>
      <c r="C394" s="236"/>
      <c r="D394" s="237" t="s">
        <v>285</v>
      </c>
      <c r="E394" s="238" t="s">
        <v>1</v>
      </c>
      <c r="F394" s="239" t="s">
        <v>1005</v>
      </c>
      <c r="G394" s="236"/>
      <c r="H394" s="240">
        <v>-1.5760000000000001</v>
      </c>
      <c r="I394" s="236"/>
      <c r="J394" s="236"/>
      <c r="K394" s="236"/>
      <c r="L394" s="241"/>
      <c r="M394" s="242"/>
      <c r="N394" s="243"/>
      <c r="O394" s="243"/>
      <c r="P394" s="243"/>
      <c r="Q394" s="243"/>
      <c r="R394" s="243"/>
      <c r="S394" s="243"/>
      <c r="T394" s="24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5" t="s">
        <v>285</v>
      </c>
      <c r="AU394" s="245" t="s">
        <v>83</v>
      </c>
      <c r="AV394" s="13" t="s">
        <v>83</v>
      </c>
      <c r="AW394" s="13" t="s">
        <v>30</v>
      </c>
      <c r="AX394" s="13" t="s">
        <v>74</v>
      </c>
      <c r="AY394" s="245" t="s">
        <v>278</v>
      </c>
    </row>
    <row r="395" s="13" customFormat="1">
      <c r="A395" s="13"/>
      <c r="B395" s="235"/>
      <c r="C395" s="236"/>
      <c r="D395" s="237" t="s">
        <v>285</v>
      </c>
      <c r="E395" s="238" t="s">
        <v>1</v>
      </c>
      <c r="F395" s="239" t="s">
        <v>1005</v>
      </c>
      <c r="G395" s="236"/>
      <c r="H395" s="240">
        <v>-1.5760000000000001</v>
      </c>
      <c r="I395" s="236"/>
      <c r="J395" s="236"/>
      <c r="K395" s="236"/>
      <c r="L395" s="241"/>
      <c r="M395" s="242"/>
      <c r="N395" s="243"/>
      <c r="O395" s="243"/>
      <c r="P395" s="243"/>
      <c r="Q395" s="243"/>
      <c r="R395" s="243"/>
      <c r="S395" s="243"/>
      <c r="T395" s="24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5" t="s">
        <v>285</v>
      </c>
      <c r="AU395" s="245" t="s">
        <v>83</v>
      </c>
      <c r="AV395" s="13" t="s">
        <v>83</v>
      </c>
      <c r="AW395" s="13" t="s">
        <v>30</v>
      </c>
      <c r="AX395" s="13" t="s">
        <v>74</v>
      </c>
      <c r="AY395" s="245" t="s">
        <v>278</v>
      </c>
    </row>
    <row r="396" s="13" customFormat="1">
      <c r="A396" s="13"/>
      <c r="B396" s="235"/>
      <c r="C396" s="236"/>
      <c r="D396" s="237" t="s">
        <v>285</v>
      </c>
      <c r="E396" s="238" t="s">
        <v>1</v>
      </c>
      <c r="F396" s="239" t="s">
        <v>1013</v>
      </c>
      <c r="G396" s="236"/>
      <c r="H396" s="240">
        <v>-1.379</v>
      </c>
      <c r="I396" s="236"/>
      <c r="J396" s="236"/>
      <c r="K396" s="236"/>
      <c r="L396" s="241"/>
      <c r="M396" s="242"/>
      <c r="N396" s="243"/>
      <c r="O396" s="243"/>
      <c r="P396" s="243"/>
      <c r="Q396" s="243"/>
      <c r="R396" s="243"/>
      <c r="S396" s="243"/>
      <c r="T396" s="24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5" t="s">
        <v>285</v>
      </c>
      <c r="AU396" s="245" t="s">
        <v>83</v>
      </c>
      <c r="AV396" s="13" t="s">
        <v>83</v>
      </c>
      <c r="AW396" s="13" t="s">
        <v>30</v>
      </c>
      <c r="AX396" s="13" t="s">
        <v>74</v>
      </c>
      <c r="AY396" s="245" t="s">
        <v>278</v>
      </c>
    </row>
    <row r="397" s="13" customFormat="1">
      <c r="A397" s="13"/>
      <c r="B397" s="235"/>
      <c r="C397" s="236"/>
      <c r="D397" s="237" t="s">
        <v>285</v>
      </c>
      <c r="E397" s="238" t="s">
        <v>1</v>
      </c>
      <c r="F397" s="239" t="s">
        <v>1013</v>
      </c>
      <c r="G397" s="236"/>
      <c r="H397" s="240">
        <v>-1.379</v>
      </c>
      <c r="I397" s="236"/>
      <c r="J397" s="236"/>
      <c r="K397" s="236"/>
      <c r="L397" s="241"/>
      <c r="M397" s="242"/>
      <c r="N397" s="243"/>
      <c r="O397" s="243"/>
      <c r="P397" s="243"/>
      <c r="Q397" s="243"/>
      <c r="R397" s="243"/>
      <c r="S397" s="243"/>
      <c r="T397" s="24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5" t="s">
        <v>285</v>
      </c>
      <c r="AU397" s="245" t="s">
        <v>83</v>
      </c>
      <c r="AV397" s="13" t="s">
        <v>83</v>
      </c>
      <c r="AW397" s="13" t="s">
        <v>30</v>
      </c>
      <c r="AX397" s="13" t="s">
        <v>74</v>
      </c>
      <c r="AY397" s="245" t="s">
        <v>278</v>
      </c>
    </row>
    <row r="398" s="13" customFormat="1">
      <c r="A398" s="13"/>
      <c r="B398" s="235"/>
      <c r="C398" s="236"/>
      <c r="D398" s="237" t="s">
        <v>285</v>
      </c>
      <c r="E398" s="238" t="s">
        <v>1</v>
      </c>
      <c r="F398" s="239" t="s">
        <v>1202</v>
      </c>
      <c r="G398" s="236"/>
      <c r="H398" s="240">
        <v>-0.54000000000000004</v>
      </c>
      <c r="I398" s="236"/>
      <c r="J398" s="236"/>
      <c r="K398" s="236"/>
      <c r="L398" s="241"/>
      <c r="M398" s="242"/>
      <c r="N398" s="243"/>
      <c r="O398" s="243"/>
      <c r="P398" s="243"/>
      <c r="Q398" s="243"/>
      <c r="R398" s="243"/>
      <c r="S398" s="243"/>
      <c r="T398" s="24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5" t="s">
        <v>285</v>
      </c>
      <c r="AU398" s="245" t="s">
        <v>83</v>
      </c>
      <c r="AV398" s="13" t="s">
        <v>83</v>
      </c>
      <c r="AW398" s="13" t="s">
        <v>30</v>
      </c>
      <c r="AX398" s="13" t="s">
        <v>74</v>
      </c>
      <c r="AY398" s="245" t="s">
        <v>278</v>
      </c>
    </row>
    <row r="399" s="13" customFormat="1">
      <c r="A399" s="13"/>
      <c r="B399" s="235"/>
      <c r="C399" s="236"/>
      <c r="D399" s="237" t="s">
        <v>285</v>
      </c>
      <c r="E399" s="238" t="s">
        <v>1</v>
      </c>
      <c r="F399" s="239" t="s">
        <v>1202</v>
      </c>
      <c r="G399" s="236"/>
      <c r="H399" s="240">
        <v>-0.54000000000000004</v>
      </c>
      <c r="I399" s="236"/>
      <c r="J399" s="236"/>
      <c r="K399" s="236"/>
      <c r="L399" s="241"/>
      <c r="M399" s="242"/>
      <c r="N399" s="243"/>
      <c r="O399" s="243"/>
      <c r="P399" s="243"/>
      <c r="Q399" s="243"/>
      <c r="R399" s="243"/>
      <c r="S399" s="243"/>
      <c r="T399" s="24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5" t="s">
        <v>285</v>
      </c>
      <c r="AU399" s="245" t="s">
        <v>83</v>
      </c>
      <c r="AV399" s="13" t="s">
        <v>83</v>
      </c>
      <c r="AW399" s="13" t="s">
        <v>30</v>
      </c>
      <c r="AX399" s="13" t="s">
        <v>74</v>
      </c>
      <c r="AY399" s="245" t="s">
        <v>278</v>
      </c>
    </row>
    <row r="400" s="13" customFormat="1">
      <c r="A400" s="13"/>
      <c r="B400" s="235"/>
      <c r="C400" s="236"/>
      <c r="D400" s="237" t="s">
        <v>285</v>
      </c>
      <c r="E400" s="238" t="s">
        <v>1</v>
      </c>
      <c r="F400" s="239" t="s">
        <v>1009</v>
      </c>
      <c r="G400" s="236"/>
      <c r="H400" s="240">
        <v>-2.1669999999999998</v>
      </c>
      <c r="I400" s="236"/>
      <c r="J400" s="236"/>
      <c r="K400" s="236"/>
      <c r="L400" s="241"/>
      <c r="M400" s="242"/>
      <c r="N400" s="243"/>
      <c r="O400" s="243"/>
      <c r="P400" s="243"/>
      <c r="Q400" s="243"/>
      <c r="R400" s="243"/>
      <c r="S400" s="243"/>
      <c r="T400" s="24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5" t="s">
        <v>285</v>
      </c>
      <c r="AU400" s="245" t="s">
        <v>83</v>
      </c>
      <c r="AV400" s="13" t="s">
        <v>83</v>
      </c>
      <c r="AW400" s="13" t="s">
        <v>30</v>
      </c>
      <c r="AX400" s="13" t="s">
        <v>74</v>
      </c>
      <c r="AY400" s="245" t="s">
        <v>278</v>
      </c>
    </row>
    <row r="401" s="13" customFormat="1">
      <c r="A401" s="13"/>
      <c r="B401" s="235"/>
      <c r="C401" s="236"/>
      <c r="D401" s="237" t="s">
        <v>285</v>
      </c>
      <c r="E401" s="238" t="s">
        <v>1</v>
      </c>
      <c r="F401" s="239" t="s">
        <v>1210</v>
      </c>
      <c r="G401" s="236"/>
      <c r="H401" s="240">
        <v>-1.3600000000000001</v>
      </c>
      <c r="I401" s="236"/>
      <c r="J401" s="236"/>
      <c r="K401" s="236"/>
      <c r="L401" s="241"/>
      <c r="M401" s="242"/>
      <c r="N401" s="243"/>
      <c r="O401" s="243"/>
      <c r="P401" s="243"/>
      <c r="Q401" s="243"/>
      <c r="R401" s="243"/>
      <c r="S401" s="243"/>
      <c r="T401" s="24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5" t="s">
        <v>285</v>
      </c>
      <c r="AU401" s="245" t="s">
        <v>83</v>
      </c>
      <c r="AV401" s="13" t="s">
        <v>83</v>
      </c>
      <c r="AW401" s="13" t="s">
        <v>30</v>
      </c>
      <c r="AX401" s="13" t="s">
        <v>74</v>
      </c>
      <c r="AY401" s="245" t="s">
        <v>278</v>
      </c>
    </row>
    <row r="402" s="13" customFormat="1">
      <c r="A402" s="13"/>
      <c r="B402" s="235"/>
      <c r="C402" s="236"/>
      <c r="D402" s="237" t="s">
        <v>285</v>
      </c>
      <c r="E402" s="238" t="s">
        <v>1</v>
      </c>
      <c r="F402" s="239" t="s">
        <v>1008</v>
      </c>
      <c r="G402" s="236"/>
      <c r="H402" s="240">
        <v>-1.7729999999999999</v>
      </c>
      <c r="I402" s="236"/>
      <c r="J402" s="236"/>
      <c r="K402" s="236"/>
      <c r="L402" s="241"/>
      <c r="M402" s="242"/>
      <c r="N402" s="243"/>
      <c r="O402" s="243"/>
      <c r="P402" s="243"/>
      <c r="Q402" s="243"/>
      <c r="R402" s="243"/>
      <c r="S402" s="243"/>
      <c r="T402" s="24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5" t="s">
        <v>285</v>
      </c>
      <c r="AU402" s="245" t="s">
        <v>83</v>
      </c>
      <c r="AV402" s="13" t="s">
        <v>83</v>
      </c>
      <c r="AW402" s="13" t="s">
        <v>30</v>
      </c>
      <c r="AX402" s="13" t="s">
        <v>74</v>
      </c>
      <c r="AY402" s="245" t="s">
        <v>278</v>
      </c>
    </row>
    <row r="403" s="13" customFormat="1">
      <c r="A403" s="13"/>
      <c r="B403" s="235"/>
      <c r="C403" s="236"/>
      <c r="D403" s="237" t="s">
        <v>285</v>
      </c>
      <c r="E403" s="238" t="s">
        <v>1</v>
      </c>
      <c r="F403" s="239" t="s">
        <v>1215</v>
      </c>
      <c r="G403" s="236"/>
      <c r="H403" s="240">
        <v>-2.5609999999999999</v>
      </c>
      <c r="I403" s="236"/>
      <c r="J403" s="236"/>
      <c r="K403" s="236"/>
      <c r="L403" s="241"/>
      <c r="M403" s="242"/>
      <c r="N403" s="243"/>
      <c r="O403" s="243"/>
      <c r="P403" s="243"/>
      <c r="Q403" s="243"/>
      <c r="R403" s="243"/>
      <c r="S403" s="243"/>
      <c r="T403" s="24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5" t="s">
        <v>285</v>
      </c>
      <c r="AU403" s="245" t="s">
        <v>83</v>
      </c>
      <c r="AV403" s="13" t="s">
        <v>83</v>
      </c>
      <c r="AW403" s="13" t="s">
        <v>30</v>
      </c>
      <c r="AX403" s="13" t="s">
        <v>74</v>
      </c>
      <c r="AY403" s="245" t="s">
        <v>278</v>
      </c>
    </row>
    <row r="404" s="13" customFormat="1">
      <c r="A404" s="13"/>
      <c r="B404" s="235"/>
      <c r="C404" s="236"/>
      <c r="D404" s="237" t="s">
        <v>285</v>
      </c>
      <c r="E404" s="238" t="s">
        <v>1</v>
      </c>
      <c r="F404" s="239" t="s">
        <v>1209</v>
      </c>
      <c r="G404" s="236"/>
      <c r="H404" s="240">
        <v>-1.25</v>
      </c>
      <c r="I404" s="236"/>
      <c r="J404" s="236"/>
      <c r="K404" s="236"/>
      <c r="L404" s="241"/>
      <c r="M404" s="242"/>
      <c r="N404" s="243"/>
      <c r="O404" s="243"/>
      <c r="P404" s="243"/>
      <c r="Q404" s="243"/>
      <c r="R404" s="243"/>
      <c r="S404" s="243"/>
      <c r="T404" s="24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5" t="s">
        <v>285</v>
      </c>
      <c r="AU404" s="245" t="s">
        <v>83</v>
      </c>
      <c r="AV404" s="13" t="s">
        <v>83</v>
      </c>
      <c r="AW404" s="13" t="s">
        <v>30</v>
      </c>
      <c r="AX404" s="13" t="s">
        <v>74</v>
      </c>
      <c r="AY404" s="245" t="s">
        <v>278</v>
      </c>
    </row>
    <row r="405" s="13" customFormat="1">
      <c r="A405" s="13"/>
      <c r="B405" s="235"/>
      <c r="C405" s="236"/>
      <c r="D405" s="237" t="s">
        <v>285</v>
      </c>
      <c r="E405" s="238" t="s">
        <v>1</v>
      </c>
      <c r="F405" s="239" t="s">
        <v>1207</v>
      </c>
      <c r="G405" s="236"/>
      <c r="H405" s="240">
        <v>-2.625</v>
      </c>
      <c r="I405" s="236"/>
      <c r="J405" s="236"/>
      <c r="K405" s="236"/>
      <c r="L405" s="241"/>
      <c r="M405" s="242"/>
      <c r="N405" s="243"/>
      <c r="O405" s="243"/>
      <c r="P405" s="243"/>
      <c r="Q405" s="243"/>
      <c r="R405" s="243"/>
      <c r="S405" s="243"/>
      <c r="T405" s="24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5" t="s">
        <v>285</v>
      </c>
      <c r="AU405" s="245" t="s">
        <v>83</v>
      </c>
      <c r="AV405" s="13" t="s">
        <v>83</v>
      </c>
      <c r="AW405" s="13" t="s">
        <v>30</v>
      </c>
      <c r="AX405" s="13" t="s">
        <v>74</v>
      </c>
      <c r="AY405" s="245" t="s">
        <v>278</v>
      </c>
    </row>
    <row r="406" s="13" customFormat="1">
      <c r="A406" s="13"/>
      <c r="B406" s="235"/>
      <c r="C406" s="236"/>
      <c r="D406" s="237" t="s">
        <v>285</v>
      </c>
      <c r="E406" s="238" t="s">
        <v>1</v>
      </c>
      <c r="F406" s="239" t="s">
        <v>1214</v>
      </c>
      <c r="G406" s="236"/>
      <c r="H406" s="240">
        <v>-0.65000000000000002</v>
      </c>
      <c r="I406" s="236"/>
      <c r="J406" s="236"/>
      <c r="K406" s="236"/>
      <c r="L406" s="241"/>
      <c r="M406" s="242"/>
      <c r="N406" s="243"/>
      <c r="O406" s="243"/>
      <c r="P406" s="243"/>
      <c r="Q406" s="243"/>
      <c r="R406" s="243"/>
      <c r="S406" s="243"/>
      <c r="T406" s="24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5" t="s">
        <v>285</v>
      </c>
      <c r="AU406" s="245" t="s">
        <v>83</v>
      </c>
      <c r="AV406" s="13" t="s">
        <v>83</v>
      </c>
      <c r="AW406" s="13" t="s">
        <v>30</v>
      </c>
      <c r="AX406" s="13" t="s">
        <v>74</v>
      </c>
      <c r="AY406" s="245" t="s">
        <v>278</v>
      </c>
    </row>
    <row r="407" s="13" customFormat="1">
      <c r="A407" s="13"/>
      <c r="B407" s="235"/>
      <c r="C407" s="236"/>
      <c r="D407" s="237" t="s">
        <v>285</v>
      </c>
      <c r="E407" s="238" t="s">
        <v>1</v>
      </c>
      <c r="F407" s="239" t="s">
        <v>1005</v>
      </c>
      <c r="G407" s="236"/>
      <c r="H407" s="240">
        <v>-1.5760000000000001</v>
      </c>
      <c r="I407" s="236"/>
      <c r="J407" s="236"/>
      <c r="K407" s="236"/>
      <c r="L407" s="241"/>
      <c r="M407" s="242"/>
      <c r="N407" s="243"/>
      <c r="O407" s="243"/>
      <c r="P407" s="243"/>
      <c r="Q407" s="243"/>
      <c r="R407" s="243"/>
      <c r="S407" s="243"/>
      <c r="T407" s="24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5" t="s">
        <v>285</v>
      </c>
      <c r="AU407" s="245" t="s">
        <v>83</v>
      </c>
      <c r="AV407" s="13" t="s">
        <v>83</v>
      </c>
      <c r="AW407" s="13" t="s">
        <v>30</v>
      </c>
      <c r="AX407" s="13" t="s">
        <v>74</v>
      </c>
      <c r="AY407" s="245" t="s">
        <v>278</v>
      </c>
    </row>
    <row r="408" s="15" customFormat="1">
      <c r="A408" s="15"/>
      <c r="B408" s="256"/>
      <c r="C408" s="257"/>
      <c r="D408" s="237" t="s">
        <v>285</v>
      </c>
      <c r="E408" s="258" t="s">
        <v>1</v>
      </c>
      <c r="F408" s="259" t="s">
        <v>597</v>
      </c>
      <c r="G408" s="257"/>
      <c r="H408" s="260">
        <v>-170.24799999999999</v>
      </c>
      <c r="I408" s="257"/>
      <c r="J408" s="257"/>
      <c r="K408" s="257"/>
      <c r="L408" s="261"/>
      <c r="M408" s="262"/>
      <c r="N408" s="263"/>
      <c r="O408" s="263"/>
      <c r="P408" s="263"/>
      <c r="Q408" s="263"/>
      <c r="R408" s="263"/>
      <c r="S408" s="263"/>
      <c r="T408" s="264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5" t="s">
        <v>285</v>
      </c>
      <c r="AU408" s="265" t="s">
        <v>83</v>
      </c>
      <c r="AV408" s="15" t="s">
        <v>91</v>
      </c>
      <c r="AW408" s="15" t="s">
        <v>30</v>
      </c>
      <c r="AX408" s="15" t="s">
        <v>74</v>
      </c>
      <c r="AY408" s="265" t="s">
        <v>278</v>
      </c>
    </row>
    <row r="409" s="14" customFormat="1">
      <c r="A409" s="14"/>
      <c r="B409" s="246"/>
      <c r="C409" s="247"/>
      <c r="D409" s="237" t="s">
        <v>285</v>
      </c>
      <c r="E409" s="248" t="s">
        <v>1</v>
      </c>
      <c r="F409" s="249" t="s">
        <v>287</v>
      </c>
      <c r="G409" s="247"/>
      <c r="H409" s="250">
        <v>1754.6569999999999</v>
      </c>
      <c r="I409" s="247"/>
      <c r="J409" s="247"/>
      <c r="K409" s="247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285</v>
      </c>
      <c r="AU409" s="255" t="s">
        <v>83</v>
      </c>
      <c r="AV409" s="14" t="s">
        <v>116</v>
      </c>
      <c r="AW409" s="14" t="s">
        <v>30</v>
      </c>
      <c r="AX409" s="14" t="s">
        <v>81</v>
      </c>
      <c r="AY409" s="255" t="s">
        <v>278</v>
      </c>
    </row>
    <row r="410" s="2" customFormat="1" ht="24.15" customHeight="1">
      <c r="A410" s="33"/>
      <c r="B410" s="34"/>
      <c r="C410" s="222" t="s">
        <v>630</v>
      </c>
      <c r="D410" s="222" t="s">
        <v>280</v>
      </c>
      <c r="E410" s="223" t="s">
        <v>1216</v>
      </c>
      <c r="F410" s="224" t="s">
        <v>1217</v>
      </c>
      <c r="G410" s="225" t="s">
        <v>318</v>
      </c>
      <c r="H410" s="226">
        <v>2231.0810000000001</v>
      </c>
      <c r="I410" s="227">
        <v>87.5</v>
      </c>
      <c r="J410" s="227">
        <f>ROUND(I410*H410,2)</f>
        <v>195219.59</v>
      </c>
      <c r="K410" s="228"/>
      <c r="L410" s="39"/>
      <c r="M410" s="229" t="s">
        <v>1</v>
      </c>
      <c r="N410" s="230" t="s">
        <v>39</v>
      </c>
      <c r="O410" s="231">
        <v>0.080000000000000002</v>
      </c>
      <c r="P410" s="231">
        <f>O410*H410</f>
        <v>178.48648</v>
      </c>
      <c r="Q410" s="231">
        <v>0.0073499999999999998</v>
      </c>
      <c r="R410" s="231">
        <f>Q410*H410</f>
        <v>16.398445349999999</v>
      </c>
      <c r="S410" s="231">
        <v>0</v>
      </c>
      <c r="T410" s="232">
        <f>S410*H410</f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233" t="s">
        <v>116</v>
      </c>
      <c r="AT410" s="233" t="s">
        <v>280</v>
      </c>
      <c r="AU410" s="233" t="s">
        <v>83</v>
      </c>
      <c r="AY410" s="18" t="s">
        <v>278</v>
      </c>
      <c r="BE410" s="234">
        <f>IF(N410="základní",J410,0)</f>
        <v>195219.59</v>
      </c>
      <c r="BF410" s="234">
        <f>IF(N410="snížená",J410,0)</f>
        <v>0</v>
      </c>
      <c r="BG410" s="234">
        <f>IF(N410="zákl. přenesená",J410,0)</f>
        <v>0</v>
      </c>
      <c r="BH410" s="234">
        <f>IF(N410="sníž. přenesená",J410,0)</f>
        <v>0</v>
      </c>
      <c r="BI410" s="234">
        <f>IF(N410="nulová",J410,0)</f>
        <v>0</v>
      </c>
      <c r="BJ410" s="18" t="s">
        <v>81</v>
      </c>
      <c r="BK410" s="234">
        <f>ROUND(I410*H410,2)</f>
        <v>195219.59</v>
      </c>
      <c r="BL410" s="18" t="s">
        <v>116</v>
      </c>
      <c r="BM410" s="233" t="s">
        <v>1218</v>
      </c>
    </row>
    <row r="411" s="13" customFormat="1">
      <c r="A411" s="13"/>
      <c r="B411" s="235"/>
      <c r="C411" s="236"/>
      <c r="D411" s="237" t="s">
        <v>285</v>
      </c>
      <c r="E411" s="238" t="s">
        <v>1</v>
      </c>
      <c r="F411" s="239" t="s">
        <v>1219</v>
      </c>
      <c r="G411" s="236"/>
      <c r="H411" s="240">
        <v>90.724000000000004</v>
      </c>
      <c r="I411" s="236"/>
      <c r="J411" s="236"/>
      <c r="K411" s="236"/>
      <c r="L411" s="241"/>
      <c r="M411" s="242"/>
      <c r="N411" s="243"/>
      <c r="O411" s="243"/>
      <c r="P411" s="243"/>
      <c r="Q411" s="243"/>
      <c r="R411" s="243"/>
      <c r="S411" s="243"/>
      <c r="T411" s="24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5" t="s">
        <v>285</v>
      </c>
      <c r="AU411" s="245" t="s">
        <v>83</v>
      </c>
      <c r="AV411" s="13" t="s">
        <v>83</v>
      </c>
      <c r="AW411" s="13" t="s">
        <v>30</v>
      </c>
      <c r="AX411" s="13" t="s">
        <v>74</v>
      </c>
      <c r="AY411" s="245" t="s">
        <v>278</v>
      </c>
    </row>
    <row r="412" s="13" customFormat="1">
      <c r="A412" s="13"/>
      <c r="B412" s="235"/>
      <c r="C412" s="236"/>
      <c r="D412" s="237" t="s">
        <v>285</v>
      </c>
      <c r="E412" s="238" t="s">
        <v>1</v>
      </c>
      <c r="F412" s="239" t="s">
        <v>1220</v>
      </c>
      <c r="G412" s="236"/>
      <c r="H412" s="240">
        <v>37.439999999999998</v>
      </c>
      <c r="I412" s="236"/>
      <c r="J412" s="236"/>
      <c r="K412" s="236"/>
      <c r="L412" s="241"/>
      <c r="M412" s="242"/>
      <c r="N412" s="243"/>
      <c r="O412" s="243"/>
      <c r="P412" s="243"/>
      <c r="Q412" s="243"/>
      <c r="R412" s="243"/>
      <c r="S412" s="243"/>
      <c r="T412" s="24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5" t="s">
        <v>285</v>
      </c>
      <c r="AU412" s="245" t="s">
        <v>83</v>
      </c>
      <c r="AV412" s="13" t="s">
        <v>83</v>
      </c>
      <c r="AW412" s="13" t="s">
        <v>30</v>
      </c>
      <c r="AX412" s="13" t="s">
        <v>74</v>
      </c>
      <c r="AY412" s="245" t="s">
        <v>278</v>
      </c>
    </row>
    <row r="413" s="13" customFormat="1">
      <c r="A413" s="13"/>
      <c r="B413" s="235"/>
      <c r="C413" s="236"/>
      <c r="D413" s="237" t="s">
        <v>285</v>
      </c>
      <c r="E413" s="238" t="s">
        <v>1</v>
      </c>
      <c r="F413" s="239" t="s">
        <v>1221</v>
      </c>
      <c r="G413" s="236"/>
      <c r="H413" s="240">
        <v>51.768000000000001</v>
      </c>
      <c r="I413" s="236"/>
      <c r="J413" s="236"/>
      <c r="K413" s="236"/>
      <c r="L413" s="241"/>
      <c r="M413" s="242"/>
      <c r="N413" s="243"/>
      <c r="O413" s="243"/>
      <c r="P413" s="243"/>
      <c r="Q413" s="243"/>
      <c r="R413" s="243"/>
      <c r="S413" s="243"/>
      <c r="T413" s="24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5" t="s">
        <v>285</v>
      </c>
      <c r="AU413" s="245" t="s">
        <v>83</v>
      </c>
      <c r="AV413" s="13" t="s">
        <v>83</v>
      </c>
      <c r="AW413" s="13" t="s">
        <v>30</v>
      </c>
      <c r="AX413" s="13" t="s">
        <v>74</v>
      </c>
      <c r="AY413" s="245" t="s">
        <v>278</v>
      </c>
    </row>
    <row r="414" s="13" customFormat="1">
      <c r="A414" s="13"/>
      <c r="B414" s="235"/>
      <c r="C414" s="236"/>
      <c r="D414" s="237" t="s">
        <v>285</v>
      </c>
      <c r="E414" s="238" t="s">
        <v>1</v>
      </c>
      <c r="F414" s="239" t="s">
        <v>1222</v>
      </c>
      <c r="G414" s="236"/>
      <c r="H414" s="240">
        <v>26.856000000000002</v>
      </c>
      <c r="I414" s="236"/>
      <c r="J414" s="236"/>
      <c r="K414" s="236"/>
      <c r="L414" s="241"/>
      <c r="M414" s="242"/>
      <c r="N414" s="243"/>
      <c r="O414" s="243"/>
      <c r="P414" s="243"/>
      <c r="Q414" s="243"/>
      <c r="R414" s="243"/>
      <c r="S414" s="243"/>
      <c r="T414" s="24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5" t="s">
        <v>285</v>
      </c>
      <c r="AU414" s="245" t="s">
        <v>83</v>
      </c>
      <c r="AV414" s="13" t="s">
        <v>83</v>
      </c>
      <c r="AW414" s="13" t="s">
        <v>30</v>
      </c>
      <c r="AX414" s="13" t="s">
        <v>74</v>
      </c>
      <c r="AY414" s="245" t="s">
        <v>278</v>
      </c>
    </row>
    <row r="415" s="13" customFormat="1">
      <c r="A415" s="13"/>
      <c r="B415" s="235"/>
      <c r="C415" s="236"/>
      <c r="D415" s="237" t="s">
        <v>285</v>
      </c>
      <c r="E415" s="238" t="s">
        <v>1</v>
      </c>
      <c r="F415" s="239" t="s">
        <v>1223</v>
      </c>
      <c r="G415" s="236"/>
      <c r="H415" s="240">
        <v>47.304000000000002</v>
      </c>
      <c r="I415" s="236"/>
      <c r="J415" s="236"/>
      <c r="K415" s="236"/>
      <c r="L415" s="241"/>
      <c r="M415" s="242"/>
      <c r="N415" s="243"/>
      <c r="O415" s="243"/>
      <c r="P415" s="243"/>
      <c r="Q415" s="243"/>
      <c r="R415" s="243"/>
      <c r="S415" s="243"/>
      <c r="T415" s="24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5" t="s">
        <v>285</v>
      </c>
      <c r="AU415" s="245" t="s">
        <v>83</v>
      </c>
      <c r="AV415" s="13" t="s">
        <v>83</v>
      </c>
      <c r="AW415" s="13" t="s">
        <v>30</v>
      </c>
      <c r="AX415" s="13" t="s">
        <v>74</v>
      </c>
      <c r="AY415" s="245" t="s">
        <v>278</v>
      </c>
    </row>
    <row r="416" s="13" customFormat="1">
      <c r="A416" s="13"/>
      <c r="B416" s="235"/>
      <c r="C416" s="236"/>
      <c r="D416" s="237" t="s">
        <v>285</v>
      </c>
      <c r="E416" s="238" t="s">
        <v>1</v>
      </c>
      <c r="F416" s="239" t="s">
        <v>1224</v>
      </c>
      <c r="G416" s="236"/>
      <c r="H416" s="240">
        <v>63.216000000000001</v>
      </c>
      <c r="I416" s="236"/>
      <c r="J416" s="236"/>
      <c r="K416" s="236"/>
      <c r="L416" s="241"/>
      <c r="M416" s="242"/>
      <c r="N416" s="243"/>
      <c r="O416" s="243"/>
      <c r="P416" s="243"/>
      <c r="Q416" s="243"/>
      <c r="R416" s="243"/>
      <c r="S416" s="243"/>
      <c r="T416" s="24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5" t="s">
        <v>285</v>
      </c>
      <c r="AU416" s="245" t="s">
        <v>83</v>
      </c>
      <c r="AV416" s="13" t="s">
        <v>83</v>
      </c>
      <c r="AW416" s="13" t="s">
        <v>30</v>
      </c>
      <c r="AX416" s="13" t="s">
        <v>74</v>
      </c>
      <c r="AY416" s="245" t="s">
        <v>278</v>
      </c>
    </row>
    <row r="417" s="13" customFormat="1">
      <c r="A417" s="13"/>
      <c r="B417" s="235"/>
      <c r="C417" s="236"/>
      <c r="D417" s="237" t="s">
        <v>285</v>
      </c>
      <c r="E417" s="238" t="s">
        <v>1</v>
      </c>
      <c r="F417" s="239" t="s">
        <v>1225</v>
      </c>
      <c r="G417" s="236"/>
      <c r="H417" s="240">
        <v>45.359999999999999</v>
      </c>
      <c r="I417" s="236"/>
      <c r="J417" s="236"/>
      <c r="K417" s="236"/>
      <c r="L417" s="241"/>
      <c r="M417" s="242"/>
      <c r="N417" s="243"/>
      <c r="O417" s="243"/>
      <c r="P417" s="243"/>
      <c r="Q417" s="243"/>
      <c r="R417" s="243"/>
      <c r="S417" s="243"/>
      <c r="T417" s="24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5" t="s">
        <v>285</v>
      </c>
      <c r="AU417" s="245" t="s">
        <v>83</v>
      </c>
      <c r="AV417" s="13" t="s">
        <v>83</v>
      </c>
      <c r="AW417" s="13" t="s">
        <v>30</v>
      </c>
      <c r="AX417" s="13" t="s">
        <v>74</v>
      </c>
      <c r="AY417" s="245" t="s">
        <v>278</v>
      </c>
    </row>
    <row r="418" s="13" customFormat="1">
      <c r="A418" s="13"/>
      <c r="B418" s="235"/>
      <c r="C418" s="236"/>
      <c r="D418" s="237" t="s">
        <v>285</v>
      </c>
      <c r="E418" s="238" t="s">
        <v>1</v>
      </c>
      <c r="F418" s="239" t="s">
        <v>1226</v>
      </c>
      <c r="G418" s="236"/>
      <c r="H418" s="240">
        <v>70.920000000000002</v>
      </c>
      <c r="I418" s="236"/>
      <c r="J418" s="236"/>
      <c r="K418" s="236"/>
      <c r="L418" s="241"/>
      <c r="M418" s="242"/>
      <c r="N418" s="243"/>
      <c r="O418" s="243"/>
      <c r="P418" s="243"/>
      <c r="Q418" s="243"/>
      <c r="R418" s="243"/>
      <c r="S418" s="243"/>
      <c r="T418" s="24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5" t="s">
        <v>285</v>
      </c>
      <c r="AU418" s="245" t="s">
        <v>83</v>
      </c>
      <c r="AV418" s="13" t="s">
        <v>83</v>
      </c>
      <c r="AW418" s="13" t="s">
        <v>30</v>
      </c>
      <c r="AX418" s="13" t="s">
        <v>74</v>
      </c>
      <c r="AY418" s="245" t="s">
        <v>278</v>
      </c>
    </row>
    <row r="419" s="13" customFormat="1">
      <c r="A419" s="13"/>
      <c r="B419" s="235"/>
      <c r="C419" s="236"/>
      <c r="D419" s="237" t="s">
        <v>285</v>
      </c>
      <c r="E419" s="238" t="s">
        <v>1</v>
      </c>
      <c r="F419" s="239" t="s">
        <v>1227</v>
      </c>
      <c r="G419" s="236"/>
      <c r="H419" s="240">
        <v>27.504000000000001</v>
      </c>
      <c r="I419" s="236"/>
      <c r="J419" s="236"/>
      <c r="K419" s="236"/>
      <c r="L419" s="241"/>
      <c r="M419" s="242"/>
      <c r="N419" s="243"/>
      <c r="O419" s="243"/>
      <c r="P419" s="243"/>
      <c r="Q419" s="243"/>
      <c r="R419" s="243"/>
      <c r="S419" s="243"/>
      <c r="T419" s="24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5" t="s">
        <v>285</v>
      </c>
      <c r="AU419" s="245" t="s">
        <v>83</v>
      </c>
      <c r="AV419" s="13" t="s">
        <v>83</v>
      </c>
      <c r="AW419" s="13" t="s">
        <v>30</v>
      </c>
      <c r="AX419" s="13" t="s">
        <v>74</v>
      </c>
      <c r="AY419" s="245" t="s">
        <v>278</v>
      </c>
    </row>
    <row r="420" s="13" customFormat="1">
      <c r="A420" s="13"/>
      <c r="B420" s="235"/>
      <c r="C420" s="236"/>
      <c r="D420" s="237" t="s">
        <v>285</v>
      </c>
      <c r="E420" s="238" t="s">
        <v>1</v>
      </c>
      <c r="F420" s="239" t="s">
        <v>1228</v>
      </c>
      <c r="G420" s="236"/>
      <c r="H420" s="240">
        <v>58.32</v>
      </c>
      <c r="I420" s="236"/>
      <c r="J420" s="236"/>
      <c r="K420" s="236"/>
      <c r="L420" s="241"/>
      <c r="M420" s="242"/>
      <c r="N420" s="243"/>
      <c r="O420" s="243"/>
      <c r="P420" s="243"/>
      <c r="Q420" s="243"/>
      <c r="R420" s="243"/>
      <c r="S420" s="243"/>
      <c r="T420" s="24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5" t="s">
        <v>285</v>
      </c>
      <c r="AU420" s="245" t="s">
        <v>83</v>
      </c>
      <c r="AV420" s="13" t="s">
        <v>83</v>
      </c>
      <c r="AW420" s="13" t="s">
        <v>30</v>
      </c>
      <c r="AX420" s="13" t="s">
        <v>74</v>
      </c>
      <c r="AY420" s="245" t="s">
        <v>278</v>
      </c>
    </row>
    <row r="421" s="13" customFormat="1">
      <c r="A421" s="13"/>
      <c r="B421" s="235"/>
      <c r="C421" s="236"/>
      <c r="D421" s="237" t="s">
        <v>285</v>
      </c>
      <c r="E421" s="238" t="s">
        <v>1</v>
      </c>
      <c r="F421" s="239" t="s">
        <v>1229</v>
      </c>
      <c r="G421" s="236"/>
      <c r="H421" s="240">
        <v>30.074000000000002</v>
      </c>
      <c r="I421" s="236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5" t="s">
        <v>285</v>
      </c>
      <c r="AU421" s="245" t="s">
        <v>83</v>
      </c>
      <c r="AV421" s="13" t="s">
        <v>83</v>
      </c>
      <c r="AW421" s="13" t="s">
        <v>30</v>
      </c>
      <c r="AX421" s="13" t="s">
        <v>74</v>
      </c>
      <c r="AY421" s="245" t="s">
        <v>278</v>
      </c>
    </row>
    <row r="422" s="13" customFormat="1">
      <c r="A422" s="13"/>
      <c r="B422" s="235"/>
      <c r="C422" s="236"/>
      <c r="D422" s="237" t="s">
        <v>285</v>
      </c>
      <c r="E422" s="238" t="s">
        <v>1</v>
      </c>
      <c r="F422" s="239" t="s">
        <v>1230</v>
      </c>
      <c r="G422" s="236"/>
      <c r="H422" s="240">
        <v>58.32</v>
      </c>
      <c r="I422" s="236"/>
      <c r="J422" s="236"/>
      <c r="K422" s="236"/>
      <c r="L422" s="241"/>
      <c r="M422" s="242"/>
      <c r="N422" s="243"/>
      <c r="O422" s="243"/>
      <c r="P422" s="243"/>
      <c r="Q422" s="243"/>
      <c r="R422" s="243"/>
      <c r="S422" s="243"/>
      <c r="T422" s="24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5" t="s">
        <v>285</v>
      </c>
      <c r="AU422" s="245" t="s">
        <v>83</v>
      </c>
      <c r="AV422" s="13" t="s">
        <v>83</v>
      </c>
      <c r="AW422" s="13" t="s">
        <v>30</v>
      </c>
      <c r="AX422" s="13" t="s">
        <v>74</v>
      </c>
      <c r="AY422" s="245" t="s">
        <v>278</v>
      </c>
    </row>
    <row r="423" s="13" customFormat="1">
      <c r="A423" s="13"/>
      <c r="B423" s="235"/>
      <c r="C423" s="236"/>
      <c r="D423" s="237" t="s">
        <v>285</v>
      </c>
      <c r="E423" s="238" t="s">
        <v>1</v>
      </c>
      <c r="F423" s="239" t="s">
        <v>1231</v>
      </c>
      <c r="G423" s="236"/>
      <c r="H423" s="240">
        <v>30.045999999999999</v>
      </c>
      <c r="I423" s="236"/>
      <c r="J423" s="236"/>
      <c r="K423" s="236"/>
      <c r="L423" s="241"/>
      <c r="M423" s="242"/>
      <c r="N423" s="243"/>
      <c r="O423" s="243"/>
      <c r="P423" s="243"/>
      <c r="Q423" s="243"/>
      <c r="R423" s="243"/>
      <c r="S423" s="243"/>
      <c r="T423" s="24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5" t="s">
        <v>285</v>
      </c>
      <c r="AU423" s="245" t="s">
        <v>83</v>
      </c>
      <c r="AV423" s="13" t="s">
        <v>83</v>
      </c>
      <c r="AW423" s="13" t="s">
        <v>30</v>
      </c>
      <c r="AX423" s="13" t="s">
        <v>74</v>
      </c>
      <c r="AY423" s="245" t="s">
        <v>278</v>
      </c>
    </row>
    <row r="424" s="13" customFormat="1">
      <c r="A424" s="13"/>
      <c r="B424" s="235"/>
      <c r="C424" s="236"/>
      <c r="D424" s="237" t="s">
        <v>285</v>
      </c>
      <c r="E424" s="238" t="s">
        <v>1</v>
      </c>
      <c r="F424" s="239" t="s">
        <v>1232</v>
      </c>
      <c r="G424" s="236"/>
      <c r="H424" s="240">
        <v>59.759999999999998</v>
      </c>
      <c r="I424" s="236"/>
      <c r="J424" s="236"/>
      <c r="K424" s="236"/>
      <c r="L424" s="241"/>
      <c r="M424" s="242"/>
      <c r="N424" s="243"/>
      <c r="O424" s="243"/>
      <c r="P424" s="243"/>
      <c r="Q424" s="243"/>
      <c r="R424" s="243"/>
      <c r="S424" s="243"/>
      <c r="T424" s="24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5" t="s">
        <v>285</v>
      </c>
      <c r="AU424" s="245" t="s">
        <v>83</v>
      </c>
      <c r="AV424" s="13" t="s">
        <v>83</v>
      </c>
      <c r="AW424" s="13" t="s">
        <v>30</v>
      </c>
      <c r="AX424" s="13" t="s">
        <v>74</v>
      </c>
      <c r="AY424" s="245" t="s">
        <v>278</v>
      </c>
    </row>
    <row r="425" s="13" customFormat="1">
      <c r="A425" s="13"/>
      <c r="B425" s="235"/>
      <c r="C425" s="236"/>
      <c r="D425" s="237" t="s">
        <v>285</v>
      </c>
      <c r="E425" s="238" t="s">
        <v>1</v>
      </c>
      <c r="F425" s="239" t="s">
        <v>1233</v>
      </c>
      <c r="G425" s="236"/>
      <c r="H425" s="240">
        <v>28.079999999999998</v>
      </c>
      <c r="I425" s="236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5" t="s">
        <v>285</v>
      </c>
      <c r="AU425" s="245" t="s">
        <v>83</v>
      </c>
      <c r="AV425" s="13" t="s">
        <v>83</v>
      </c>
      <c r="AW425" s="13" t="s">
        <v>30</v>
      </c>
      <c r="AX425" s="13" t="s">
        <v>74</v>
      </c>
      <c r="AY425" s="245" t="s">
        <v>278</v>
      </c>
    </row>
    <row r="426" s="13" customFormat="1">
      <c r="A426" s="13"/>
      <c r="B426" s="235"/>
      <c r="C426" s="236"/>
      <c r="D426" s="237" t="s">
        <v>285</v>
      </c>
      <c r="E426" s="238" t="s">
        <v>1</v>
      </c>
      <c r="F426" s="239" t="s">
        <v>1234</v>
      </c>
      <c r="G426" s="236"/>
      <c r="H426" s="240">
        <v>75.239999999999995</v>
      </c>
      <c r="I426" s="236"/>
      <c r="J426" s="236"/>
      <c r="K426" s="236"/>
      <c r="L426" s="241"/>
      <c r="M426" s="242"/>
      <c r="N426" s="243"/>
      <c r="O426" s="243"/>
      <c r="P426" s="243"/>
      <c r="Q426" s="243"/>
      <c r="R426" s="243"/>
      <c r="S426" s="243"/>
      <c r="T426" s="24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5" t="s">
        <v>285</v>
      </c>
      <c r="AU426" s="245" t="s">
        <v>83</v>
      </c>
      <c r="AV426" s="13" t="s">
        <v>83</v>
      </c>
      <c r="AW426" s="13" t="s">
        <v>30</v>
      </c>
      <c r="AX426" s="13" t="s">
        <v>74</v>
      </c>
      <c r="AY426" s="245" t="s">
        <v>278</v>
      </c>
    </row>
    <row r="427" s="13" customFormat="1">
      <c r="A427" s="13"/>
      <c r="B427" s="235"/>
      <c r="C427" s="236"/>
      <c r="D427" s="237" t="s">
        <v>285</v>
      </c>
      <c r="E427" s="238" t="s">
        <v>1</v>
      </c>
      <c r="F427" s="239" t="s">
        <v>1235</v>
      </c>
      <c r="G427" s="236"/>
      <c r="H427" s="240">
        <v>29.879999999999999</v>
      </c>
      <c r="I427" s="236"/>
      <c r="J427" s="236"/>
      <c r="K427" s="236"/>
      <c r="L427" s="241"/>
      <c r="M427" s="242"/>
      <c r="N427" s="243"/>
      <c r="O427" s="243"/>
      <c r="P427" s="243"/>
      <c r="Q427" s="243"/>
      <c r="R427" s="243"/>
      <c r="S427" s="243"/>
      <c r="T427" s="24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5" t="s">
        <v>285</v>
      </c>
      <c r="AU427" s="245" t="s">
        <v>83</v>
      </c>
      <c r="AV427" s="13" t="s">
        <v>83</v>
      </c>
      <c r="AW427" s="13" t="s">
        <v>30</v>
      </c>
      <c r="AX427" s="13" t="s">
        <v>74</v>
      </c>
      <c r="AY427" s="245" t="s">
        <v>278</v>
      </c>
    </row>
    <row r="428" s="13" customFormat="1">
      <c r="A428" s="13"/>
      <c r="B428" s="235"/>
      <c r="C428" s="236"/>
      <c r="D428" s="237" t="s">
        <v>285</v>
      </c>
      <c r="E428" s="238" t="s">
        <v>1</v>
      </c>
      <c r="F428" s="239" t="s">
        <v>1236</v>
      </c>
      <c r="G428" s="236"/>
      <c r="H428" s="240">
        <v>41.039999999999999</v>
      </c>
      <c r="I428" s="236"/>
      <c r="J428" s="236"/>
      <c r="K428" s="236"/>
      <c r="L428" s="241"/>
      <c r="M428" s="242"/>
      <c r="N428" s="243"/>
      <c r="O428" s="243"/>
      <c r="P428" s="243"/>
      <c r="Q428" s="243"/>
      <c r="R428" s="243"/>
      <c r="S428" s="243"/>
      <c r="T428" s="24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5" t="s">
        <v>285</v>
      </c>
      <c r="AU428" s="245" t="s">
        <v>83</v>
      </c>
      <c r="AV428" s="13" t="s">
        <v>83</v>
      </c>
      <c r="AW428" s="13" t="s">
        <v>30</v>
      </c>
      <c r="AX428" s="13" t="s">
        <v>74</v>
      </c>
      <c r="AY428" s="245" t="s">
        <v>278</v>
      </c>
    </row>
    <row r="429" s="13" customFormat="1">
      <c r="A429" s="13"/>
      <c r="B429" s="235"/>
      <c r="C429" s="236"/>
      <c r="D429" s="237" t="s">
        <v>285</v>
      </c>
      <c r="E429" s="238" t="s">
        <v>1</v>
      </c>
      <c r="F429" s="239" t="s">
        <v>1237</v>
      </c>
      <c r="G429" s="236"/>
      <c r="H429" s="240">
        <v>28.800000000000001</v>
      </c>
      <c r="I429" s="236"/>
      <c r="J429" s="236"/>
      <c r="K429" s="236"/>
      <c r="L429" s="241"/>
      <c r="M429" s="242"/>
      <c r="N429" s="243"/>
      <c r="O429" s="243"/>
      <c r="P429" s="243"/>
      <c r="Q429" s="243"/>
      <c r="R429" s="243"/>
      <c r="S429" s="243"/>
      <c r="T429" s="24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5" t="s">
        <v>285</v>
      </c>
      <c r="AU429" s="245" t="s">
        <v>83</v>
      </c>
      <c r="AV429" s="13" t="s">
        <v>83</v>
      </c>
      <c r="AW429" s="13" t="s">
        <v>30</v>
      </c>
      <c r="AX429" s="13" t="s">
        <v>74</v>
      </c>
      <c r="AY429" s="245" t="s">
        <v>278</v>
      </c>
    </row>
    <row r="430" s="13" customFormat="1">
      <c r="A430" s="13"/>
      <c r="B430" s="235"/>
      <c r="C430" s="236"/>
      <c r="D430" s="237" t="s">
        <v>285</v>
      </c>
      <c r="E430" s="238" t="s">
        <v>1</v>
      </c>
      <c r="F430" s="239" t="s">
        <v>1238</v>
      </c>
      <c r="G430" s="236"/>
      <c r="H430" s="240">
        <v>50.241999999999997</v>
      </c>
      <c r="I430" s="236"/>
      <c r="J430" s="236"/>
      <c r="K430" s="236"/>
      <c r="L430" s="241"/>
      <c r="M430" s="242"/>
      <c r="N430" s="243"/>
      <c r="O430" s="243"/>
      <c r="P430" s="243"/>
      <c r="Q430" s="243"/>
      <c r="R430" s="243"/>
      <c r="S430" s="243"/>
      <c r="T430" s="24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5" t="s">
        <v>285</v>
      </c>
      <c r="AU430" s="245" t="s">
        <v>83</v>
      </c>
      <c r="AV430" s="13" t="s">
        <v>83</v>
      </c>
      <c r="AW430" s="13" t="s">
        <v>30</v>
      </c>
      <c r="AX430" s="13" t="s">
        <v>74</v>
      </c>
      <c r="AY430" s="245" t="s">
        <v>278</v>
      </c>
    </row>
    <row r="431" s="13" customFormat="1">
      <c r="A431" s="13"/>
      <c r="B431" s="235"/>
      <c r="C431" s="236"/>
      <c r="D431" s="237" t="s">
        <v>285</v>
      </c>
      <c r="E431" s="238" t="s">
        <v>1</v>
      </c>
      <c r="F431" s="239" t="s">
        <v>1239</v>
      </c>
      <c r="G431" s="236"/>
      <c r="H431" s="240">
        <v>49.5</v>
      </c>
      <c r="I431" s="236"/>
      <c r="J431" s="236"/>
      <c r="K431" s="236"/>
      <c r="L431" s="241"/>
      <c r="M431" s="242"/>
      <c r="N431" s="243"/>
      <c r="O431" s="243"/>
      <c r="P431" s="243"/>
      <c r="Q431" s="243"/>
      <c r="R431" s="243"/>
      <c r="S431" s="243"/>
      <c r="T431" s="24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5" t="s">
        <v>285</v>
      </c>
      <c r="AU431" s="245" t="s">
        <v>83</v>
      </c>
      <c r="AV431" s="13" t="s">
        <v>83</v>
      </c>
      <c r="AW431" s="13" t="s">
        <v>30</v>
      </c>
      <c r="AX431" s="13" t="s">
        <v>74</v>
      </c>
      <c r="AY431" s="245" t="s">
        <v>278</v>
      </c>
    </row>
    <row r="432" s="13" customFormat="1">
      <c r="A432" s="13"/>
      <c r="B432" s="235"/>
      <c r="C432" s="236"/>
      <c r="D432" s="237" t="s">
        <v>285</v>
      </c>
      <c r="E432" s="238" t="s">
        <v>1</v>
      </c>
      <c r="F432" s="239" t="s">
        <v>1240</v>
      </c>
      <c r="G432" s="236"/>
      <c r="H432" s="240">
        <v>65.138000000000005</v>
      </c>
      <c r="I432" s="236"/>
      <c r="J432" s="236"/>
      <c r="K432" s="236"/>
      <c r="L432" s="241"/>
      <c r="M432" s="242"/>
      <c r="N432" s="243"/>
      <c r="O432" s="243"/>
      <c r="P432" s="243"/>
      <c r="Q432" s="243"/>
      <c r="R432" s="243"/>
      <c r="S432" s="243"/>
      <c r="T432" s="24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5" t="s">
        <v>285</v>
      </c>
      <c r="AU432" s="245" t="s">
        <v>83</v>
      </c>
      <c r="AV432" s="13" t="s">
        <v>83</v>
      </c>
      <c r="AW432" s="13" t="s">
        <v>30</v>
      </c>
      <c r="AX432" s="13" t="s">
        <v>74</v>
      </c>
      <c r="AY432" s="245" t="s">
        <v>278</v>
      </c>
    </row>
    <row r="433" s="13" customFormat="1">
      <c r="A433" s="13"/>
      <c r="B433" s="235"/>
      <c r="C433" s="236"/>
      <c r="D433" s="237" t="s">
        <v>285</v>
      </c>
      <c r="E433" s="238" t="s">
        <v>1</v>
      </c>
      <c r="F433" s="239" t="s">
        <v>1241</v>
      </c>
      <c r="G433" s="236"/>
      <c r="H433" s="240">
        <v>32.860999999999997</v>
      </c>
      <c r="I433" s="236"/>
      <c r="J433" s="236"/>
      <c r="K433" s="236"/>
      <c r="L433" s="241"/>
      <c r="M433" s="242"/>
      <c r="N433" s="243"/>
      <c r="O433" s="243"/>
      <c r="P433" s="243"/>
      <c r="Q433" s="243"/>
      <c r="R433" s="243"/>
      <c r="S433" s="243"/>
      <c r="T433" s="24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5" t="s">
        <v>285</v>
      </c>
      <c r="AU433" s="245" t="s">
        <v>83</v>
      </c>
      <c r="AV433" s="13" t="s">
        <v>83</v>
      </c>
      <c r="AW433" s="13" t="s">
        <v>30</v>
      </c>
      <c r="AX433" s="13" t="s">
        <v>74</v>
      </c>
      <c r="AY433" s="245" t="s">
        <v>278</v>
      </c>
    </row>
    <row r="434" s="13" customFormat="1">
      <c r="A434" s="13"/>
      <c r="B434" s="235"/>
      <c r="C434" s="236"/>
      <c r="D434" s="237" t="s">
        <v>285</v>
      </c>
      <c r="E434" s="238" t="s">
        <v>1</v>
      </c>
      <c r="F434" s="239" t="s">
        <v>1242</v>
      </c>
      <c r="G434" s="236"/>
      <c r="H434" s="240">
        <v>65.858000000000004</v>
      </c>
      <c r="I434" s="236"/>
      <c r="J434" s="236"/>
      <c r="K434" s="236"/>
      <c r="L434" s="241"/>
      <c r="M434" s="242"/>
      <c r="N434" s="243"/>
      <c r="O434" s="243"/>
      <c r="P434" s="243"/>
      <c r="Q434" s="243"/>
      <c r="R434" s="243"/>
      <c r="S434" s="243"/>
      <c r="T434" s="24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5" t="s">
        <v>285</v>
      </c>
      <c r="AU434" s="245" t="s">
        <v>83</v>
      </c>
      <c r="AV434" s="13" t="s">
        <v>83</v>
      </c>
      <c r="AW434" s="13" t="s">
        <v>30</v>
      </c>
      <c r="AX434" s="13" t="s">
        <v>74</v>
      </c>
      <c r="AY434" s="245" t="s">
        <v>278</v>
      </c>
    </row>
    <row r="435" s="13" customFormat="1">
      <c r="A435" s="13"/>
      <c r="B435" s="235"/>
      <c r="C435" s="236"/>
      <c r="D435" s="237" t="s">
        <v>285</v>
      </c>
      <c r="E435" s="238" t="s">
        <v>1</v>
      </c>
      <c r="F435" s="239" t="s">
        <v>1243</v>
      </c>
      <c r="G435" s="236"/>
      <c r="H435" s="240">
        <v>33.774999999999999</v>
      </c>
      <c r="I435" s="236"/>
      <c r="J435" s="236"/>
      <c r="K435" s="236"/>
      <c r="L435" s="241"/>
      <c r="M435" s="242"/>
      <c r="N435" s="243"/>
      <c r="O435" s="243"/>
      <c r="P435" s="243"/>
      <c r="Q435" s="243"/>
      <c r="R435" s="243"/>
      <c r="S435" s="243"/>
      <c r="T435" s="24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5" t="s">
        <v>285</v>
      </c>
      <c r="AU435" s="245" t="s">
        <v>83</v>
      </c>
      <c r="AV435" s="13" t="s">
        <v>83</v>
      </c>
      <c r="AW435" s="13" t="s">
        <v>30</v>
      </c>
      <c r="AX435" s="13" t="s">
        <v>74</v>
      </c>
      <c r="AY435" s="245" t="s">
        <v>278</v>
      </c>
    </row>
    <row r="436" s="13" customFormat="1">
      <c r="A436" s="13"/>
      <c r="B436" s="235"/>
      <c r="C436" s="236"/>
      <c r="D436" s="237" t="s">
        <v>285</v>
      </c>
      <c r="E436" s="238" t="s">
        <v>1</v>
      </c>
      <c r="F436" s="239" t="s">
        <v>1244</v>
      </c>
      <c r="G436" s="236"/>
      <c r="H436" s="240">
        <v>52.582000000000001</v>
      </c>
      <c r="I436" s="236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5" t="s">
        <v>285</v>
      </c>
      <c r="AU436" s="245" t="s">
        <v>83</v>
      </c>
      <c r="AV436" s="13" t="s">
        <v>83</v>
      </c>
      <c r="AW436" s="13" t="s">
        <v>30</v>
      </c>
      <c r="AX436" s="13" t="s">
        <v>74</v>
      </c>
      <c r="AY436" s="245" t="s">
        <v>278</v>
      </c>
    </row>
    <row r="437" s="13" customFormat="1">
      <c r="A437" s="13"/>
      <c r="B437" s="235"/>
      <c r="C437" s="236"/>
      <c r="D437" s="237" t="s">
        <v>285</v>
      </c>
      <c r="E437" s="238" t="s">
        <v>1</v>
      </c>
      <c r="F437" s="239" t="s">
        <v>1245</v>
      </c>
      <c r="G437" s="236"/>
      <c r="H437" s="240">
        <v>55.439999999999998</v>
      </c>
      <c r="I437" s="236"/>
      <c r="J437" s="236"/>
      <c r="K437" s="236"/>
      <c r="L437" s="241"/>
      <c r="M437" s="242"/>
      <c r="N437" s="243"/>
      <c r="O437" s="243"/>
      <c r="P437" s="243"/>
      <c r="Q437" s="243"/>
      <c r="R437" s="243"/>
      <c r="S437" s="243"/>
      <c r="T437" s="24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5" t="s">
        <v>285</v>
      </c>
      <c r="AU437" s="245" t="s">
        <v>83</v>
      </c>
      <c r="AV437" s="13" t="s">
        <v>83</v>
      </c>
      <c r="AW437" s="13" t="s">
        <v>30</v>
      </c>
      <c r="AX437" s="13" t="s">
        <v>74</v>
      </c>
      <c r="AY437" s="245" t="s">
        <v>278</v>
      </c>
    </row>
    <row r="438" s="13" customFormat="1">
      <c r="A438" s="13"/>
      <c r="B438" s="235"/>
      <c r="C438" s="236"/>
      <c r="D438" s="237" t="s">
        <v>285</v>
      </c>
      <c r="E438" s="238" t="s">
        <v>1</v>
      </c>
      <c r="F438" s="239" t="s">
        <v>1246</v>
      </c>
      <c r="G438" s="236"/>
      <c r="H438" s="240">
        <v>75.599999999999994</v>
      </c>
      <c r="I438" s="236"/>
      <c r="J438" s="236"/>
      <c r="K438" s="236"/>
      <c r="L438" s="241"/>
      <c r="M438" s="242"/>
      <c r="N438" s="243"/>
      <c r="O438" s="243"/>
      <c r="P438" s="243"/>
      <c r="Q438" s="243"/>
      <c r="R438" s="243"/>
      <c r="S438" s="243"/>
      <c r="T438" s="24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5" t="s">
        <v>285</v>
      </c>
      <c r="AU438" s="245" t="s">
        <v>83</v>
      </c>
      <c r="AV438" s="13" t="s">
        <v>83</v>
      </c>
      <c r="AW438" s="13" t="s">
        <v>30</v>
      </c>
      <c r="AX438" s="13" t="s">
        <v>74</v>
      </c>
      <c r="AY438" s="245" t="s">
        <v>278</v>
      </c>
    </row>
    <row r="439" s="13" customFormat="1">
      <c r="A439" s="13"/>
      <c r="B439" s="235"/>
      <c r="C439" s="236"/>
      <c r="D439" s="237" t="s">
        <v>285</v>
      </c>
      <c r="E439" s="238" t="s">
        <v>1</v>
      </c>
      <c r="F439" s="239" t="s">
        <v>1247</v>
      </c>
      <c r="G439" s="236"/>
      <c r="H439" s="240">
        <v>27.936</v>
      </c>
      <c r="I439" s="236"/>
      <c r="J439" s="236"/>
      <c r="K439" s="236"/>
      <c r="L439" s="241"/>
      <c r="M439" s="242"/>
      <c r="N439" s="243"/>
      <c r="O439" s="243"/>
      <c r="P439" s="243"/>
      <c r="Q439" s="243"/>
      <c r="R439" s="243"/>
      <c r="S439" s="243"/>
      <c r="T439" s="24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5" t="s">
        <v>285</v>
      </c>
      <c r="AU439" s="245" t="s">
        <v>83</v>
      </c>
      <c r="AV439" s="13" t="s">
        <v>83</v>
      </c>
      <c r="AW439" s="13" t="s">
        <v>30</v>
      </c>
      <c r="AX439" s="13" t="s">
        <v>74</v>
      </c>
      <c r="AY439" s="245" t="s">
        <v>278</v>
      </c>
    </row>
    <row r="440" s="13" customFormat="1">
      <c r="A440" s="13"/>
      <c r="B440" s="235"/>
      <c r="C440" s="236"/>
      <c r="D440" s="237" t="s">
        <v>285</v>
      </c>
      <c r="E440" s="238" t="s">
        <v>1</v>
      </c>
      <c r="F440" s="239" t="s">
        <v>1248</v>
      </c>
      <c r="G440" s="236"/>
      <c r="H440" s="240">
        <v>70.560000000000002</v>
      </c>
      <c r="I440" s="236"/>
      <c r="J440" s="236"/>
      <c r="K440" s="236"/>
      <c r="L440" s="241"/>
      <c r="M440" s="242"/>
      <c r="N440" s="243"/>
      <c r="O440" s="243"/>
      <c r="P440" s="243"/>
      <c r="Q440" s="243"/>
      <c r="R440" s="243"/>
      <c r="S440" s="243"/>
      <c r="T440" s="24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5" t="s">
        <v>285</v>
      </c>
      <c r="AU440" s="245" t="s">
        <v>83</v>
      </c>
      <c r="AV440" s="13" t="s">
        <v>83</v>
      </c>
      <c r="AW440" s="13" t="s">
        <v>30</v>
      </c>
      <c r="AX440" s="13" t="s">
        <v>74</v>
      </c>
      <c r="AY440" s="245" t="s">
        <v>278</v>
      </c>
    </row>
    <row r="441" s="13" customFormat="1">
      <c r="A441" s="13"/>
      <c r="B441" s="235"/>
      <c r="C441" s="236"/>
      <c r="D441" s="237" t="s">
        <v>285</v>
      </c>
      <c r="E441" s="238" t="s">
        <v>1</v>
      </c>
      <c r="F441" s="239" t="s">
        <v>1249</v>
      </c>
      <c r="G441" s="236"/>
      <c r="H441" s="240">
        <v>79.920000000000002</v>
      </c>
      <c r="I441" s="236"/>
      <c r="J441" s="236"/>
      <c r="K441" s="236"/>
      <c r="L441" s="241"/>
      <c r="M441" s="242"/>
      <c r="N441" s="243"/>
      <c r="O441" s="243"/>
      <c r="P441" s="243"/>
      <c r="Q441" s="243"/>
      <c r="R441" s="243"/>
      <c r="S441" s="243"/>
      <c r="T441" s="24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5" t="s">
        <v>285</v>
      </c>
      <c r="AU441" s="245" t="s">
        <v>83</v>
      </c>
      <c r="AV441" s="13" t="s">
        <v>83</v>
      </c>
      <c r="AW441" s="13" t="s">
        <v>30</v>
      </c>
      <c r="AX441" s="13" t="s">
        <v>74</v>
      </c>
      <c r="AY441" s="245" t="s">
        <v>278</v>
      </c>
    </row>
    <row r="442" s="13" customFormat="1">
      <c r="A442" s="13"/>
      <c r="B442" s="235"/>
      <c r="C442" s="236"/>
      <c r="D442" s="237" t="s">
        <v>285</v>
      </c>
      <c r="E442" s="238" t="s">
        <v>1</v>
      </c>
      <c r="F442" s="239" t="s">
        <v>1250</v>
      </c>
      <c r="G442" s="236"/>
      <c r="H442" s="240">
        <v>24.84</v>
      </c>
      <c r="I442" s="236"/>
      <c r="J442" s="236"/>
      <c r="K442" s="236"/>
      <c r="L442" s="241"/>
      <c r="M442" s="242"/>
      <c r="N442" s="243"/>
      <c r="O442" s="243"/>
      <c r="P442" s="243"/>
      <c r="Q442" s="243"/>
      <c r="R442" s="243"/>
      <c r="S442" s="243"/>
      <c r="T442" s="24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5" t="s">
        <v>285</v>
      </c>
      <c r="AU442" s="245" t="s">
        <v>83</v>
      </c>
      <c r="AV442" s="13" t="s">
        <v>83</v>
      </c>
      <c r="AW442" s="13" t="s">
        <v>30</v>
      </c>
      <c r="AX442" s="13" t="s">
        <v>74</v>
      </c>
      <c r="AY442" s="245" t="s">
        <v>278</v>
      </c>
    </row>
    <row r="443" s="13" customFormat="1">
      <c r="A443" s="13"/>
      <c r="B443" s="235"/>
      <c r="C443" s="236"/>
      <c r="D443" s="237" t="s">
        <v>285</v>
      </c>
      <c r="E443" s="238" t="s">
        <v>1</v>
      </c>
      <c r="F443" s="239" t="s">
        <v>1251</v>
      </c>
      <c r="G443" s="236"/>
      <c r="H443" s="240">
        <v>61.200000000000003</v>
      </c>
      <c r="I443" s="236"/>
      <c r="J443" s="236"/>
      <c r="K443" s="236"/>
      <c r="L443" s="241"/>
      <c r="M443" s="242"/>
      <c r="N443" s="243"/>
      <c r="O443" s="243"/>
      <c r="P443" s="243"/>
      <c r="Q443" s="243"/>
      <c r="R443" s="243"/>
      <c r="S443" s="243"/>
      <c r="T443" s="24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5" t="s">
        <v>285</v>
      </c>
      <c r="AU443" s="245" t="s">
        <v>83</v>
      </c>
      <c r="AV443" s="13" t="s">
        <v>83</v>
      </c>
      <c r="AW443" s="13" t="s">
        <v>30</v>
      </c>
      <c r="AX443" s="13" t="s">
        <v>74</v>
      </c>
      <c r="AY443" s="245" t="s">
        <v>278</v>
      </c>
    </row>
    <row r="444" s="13" customFormat="1">
      <c r="A444" s="13"/>
      <c r="B444" s="235"/>
      <c r="C444" s="236"/>
      <c r="D444" s="237" t="s">
        <v>285</v>
      </c>
      <c r="E444" s="238" t="s">
        <v>1</v>
      </c>
      <c r="F444" s="239" t="s">
        <v>1252</v>
      </c>
      <c r="G444" s="236"/>
      <c r="H444" s="240">
        <v>62.640000000000001</v>
      </c>
      <c r="I444" s="236"/>
      <c r="J444" s="236"/>
      <c r="K444" s="236"/>
      <c r="L444" s="241"/>
      <c r="M444" s="242"/>
      <c r="N444" s="243"/>
      <c r="O444" s="243"/>
      <c r="P444" s="243"/>
      <c r="Q444" s="243"/>
      <c r="R444" s="243"/>
      <c r="S444" s="243"/>
      <c r="T444" s="24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5" t="s">
        <v>285</v>
      </c>
      <c r="AU444" s="245" t="s">
        <v>83</v>
      </c>
      <c r="AV444" s="13" t="s">
        <v>83</v>
      </c>
      <c r="AW444" s="13" t="s">
        <v>30</v>
      </c>
      <c r="AX444" s="13" t="s">
        <v>74</v>
      </c>
      <c r="AY444" s="245" t="s">
        <v>278</v>
      </c>
    </row>
    <row r="445" s="13" customFormat="1">
      <c r="A445" s="13"/>
      <c r="B445" s="235"/>
      <c r="C445" s="236"/>
      <c r="D445" s="237" t="s">
        <v>285</v>
      </c>
      <c r="E445" s="238" t="s">
        <v>1</v>
      </c>
      <c r="F445" s="239" t="s">
        <v>1253</v>
      </c>
      <c r="G445" s="236"/>
      <c r="H445" s="240">
        <v>43.560000000000002</v>
      </c>
      <c r="I445" s="236"/>
      <c r="J445" s="236"/>
      <c r="K445" s="236"/>
      <c r="L445" s="241"/>
      <c r="M445" s="242"/>
      <c r="N445" s="243"/>
      <c r="O445" s="243"/>
      <c r="P445" s="243"/>
      <c r="Q445" s="243"/>
      <c r="R445" s="243"/>
      <c r="S445" s="243"/>
      <c r="T445" s="24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5" t="s">
        <v>285</v>
      </c>
      <c r="AU445" s="245" t="s">
        <v>83</v>
      </c>
      <c r="AV445" s="13" t="s">
        <v>83</v>
      </c>
      <c r="AW445" s="13" t="s">
        <v>30</v>
      </c>
      <c r="AX445" s="13" t="s">
        <v>74</v>
      </c>
      <c r="AY445" s="245" t="s">
        <v>278</v>
      </c>
    </row>
    <row r="446" s="13" customFormat="1">
      <c r="A446" s="13"/>
      <c r="B446" s="235"/>
      <c r="C446" s="236"/>
      <c r="D446" s="237" t="s">
        <v>285</v>
      </c>
      <c r="E446" s="238" t="s">
        <v>1</v>
      </c>
      <c r="F446" s="239" t="s">
        <v>1254</v>
      </c>
      <c r="G446" s="236"/>
      <c r="H446" s="240">
        <v>67.680000000000007</v>
      </c>
      <c r="I446" s="236"/>
      <c r="J446" s="236"/>
      <c r="K446" s="236"/>
      <c r="L446" s="241"/>
      <c r="M446" s="242"/>
      <c r="N446" s="243"/>
      <c r="O446" s="243"/>
      <c r="P446" s="243"/>
      <c r="Q446" s="243"/>
      <c r="R446" s="243"/>
      <c r="S446" s="243"/>
      <c r="T446" s="24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5" t="s">
        <v>285</v>
      </c>
      <c r="AU446" s="245" t="s">
        <v>83</v>
      </c>
      <c r="AV446" s="13" t="s">
        <v>83</v>
      </c>
      <c r="AW446" s="13" t="s">
        <v>30</v>
      </c>
      <c r="AX446" s="13" t="s">
        <v>74</v>
      </c>
      <c r="AY446" s="245" t="s">
        <v>278</v>
      </c>
    </row>
    <row r="447" s="13" customFormat="1">
      <c r="A447" s="13"/>
      <c r="B447" s="235"/>
      <c r="C447" s="236"/>
      <c r="D447" s="237" t="s">
        <v>285</v>
      </c>
      <c r="E447" s="238" t="s">
        <v>1</v>
      </c>
      <c r="F447" s="239" t="s">
        <v>1255</v>
      </c>
      <c r="G447" s="236"/>
      <c r="H447" s="240">
        <v>50.148000000000003</v>
      </c>
      <c r="I447" s="236"/>
      <c r="J447" s="236"/>
      <c r="K447" s="236"/>
      <c r="L447" s="241"/>
      <c r="M447" s="242"/>
      <c r="N447" s="243"/>
      <c r="O447" s="243"/>
      <c r="P447" s="243"/>
      <c r="Q447" s="243"/>
      <c r="R447" s="243"/>
      <c r="S447" s="243"/>
      <c r="T447" s="24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5" t="s">
        <v>285</v>
      </c>
      <c r="AU447" s="245" t="s">
        <v>83</v>
      </c>
      <c r="AV447" s="13" t="s">
        <v>83</v>
      </c>
      <c r="AW447" s="13" t="s">
        <v>30</v>
      </c>
      <c r="AX447" s="13" t="s">
        <v>74</v>
      </c>
      <c r="AY447" s="245" t="s">
        <v>278</v>
      </c>
    </row>
    <row r="448" s="13" customFormat="1">
      <c r="A448" s="13"/>
      <c r="B448" s="235"/>
      <c r="C448" s="236"/>
      <c r="D448" s="237" t="s">
        <v>285</v>
      </c>
      <c r="E448" s="238" t="s">
        <v>1</v>
      </c>
      <c r="F448" s="239" t="s">
        <v>1256</v>
      </c>
      <c r="G448" s="236"/>
      <c r="H448" s="240">
        <v>61.920000000000002</v>
      </c>
      <c r="I448" s="236"/>
      <c r="J448" s="236"/>
      <c r="K448" s="236"/>
      <c r="L448" s="241"/>
      <c r="M448" s="242"/>
      <c r="N448" s="243"/>
      <c r="O448" s="243"/>
      <c r="P448" s="243"/>
      <c r="Q448" s="243"/>
      <c r="R448" s="243"/>
      <c r="S448" s="243"/>
      <c r="T448" s="24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5" t="s">
        <v>285</v>
      </c>
      <c r="AU448" s="245" t="s">
        <v>83</v>
      </c>
      <c r="AV448" s="13" t="s">
        <v>83</v>
      </c>
      <c r="AW448" s="13" t="s">
        <v>30</v>
      </c>
      <c r="AX448" s="13" t="s">
        <v>74</v>
      </c>
      <c r="AY448" s="245" t="s">
        <v>278</v>
      </c>
    </row>
    <row r="449" s="13" customFormat="1">
      <c r="A449" s="13"/>
      <c r="B449" s="235"/>
      <c r="C449" s="236"/>
      <c r="D449" s="237" t="s">
        <v>285</v>
      </c>
      <c r="E449" s="238" t="s">
        <v>1</v>
      </c>
      <c r="F449" s="239" t="s">
        <v>1257</v>
      </c>
      <c r="G449" s="236"/>
      <c r="H449" s="240">
        <v>54.345999999999997</v>
      </c>
      <c r="I449" s="236"/>
      <c r="J449" s="236"/>
      <c r="K449" s="236"/>
      <c r="L449" s="241"/>
      <c r="M449" s="242"/>
      <c r="N449" s="243"/>
      <c r="O449" s="243"/>
      <c r="P449" s="243"/>
      <c r="Q449" s="243"/>
      <c r="R449" s="243"/>
      <c r="S449" s="243"/>
      <c r="T449" s="24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5" t="s">
        <v>285</v>
      </c>
      <c r="AU449" s="245" t="s">
        <v>83</v>
      </c>
      <c r="AV449" s="13" t="s">
        <v>83</v>
      </c>
      <c r="AW449" s="13" t="s">
        <v>30</v>
      </c>
      <c r="AX449" s="13" t="s">
        <v>74</v>
      </c>
      <c r="AY449" s="245" t="s">
        <v>278</v>
      </c>
    </row>
    <row r="450" s="13" customFormat="1">
      <c r="A450" s="13"/>
      <c r="B450" s="235"/>
      <c r="C450" s="236"/>
      <c r="D450" s="237" t="s">
        <v>285</v>
      </c>
      <c r="E450" s="238" t="s">
        <v>1</v>
      </c>
      <c r="F450" s="239" t="s">
        <v>1258</v>
      </c>
      <c r="G450" s="236"/>
      <c r="H450" s="240">
        <v>38.520000000000003</v>
      </c>
      <c r="I450" s="236"/>
      <c r="J450" s="236"/>
      <c r="K450" s="236"/>
      <c r="L450" s="241"/>
      <c r="M450" s="242"/>
      <c r="N450" s="243"/>
      <c r="O450" s="243"/>
      <c r="P450" s="243"/>
      <c r="Q450" s="243"/>
      <c r="R450" s="243"/>
      <c r="S450" s="243"/>
      <c r="T450" s="24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5" t="s">
        <v>285</v>
      </c>
      <c r="AU450" s="245" t="s">
        <v>83</v>
      </c>
      <c r="AV450" s="13" t="s">
        <v>83</v>
      </c>
      <c r="AW450" s="13" t="s">
        <v>30</v>
      </c>
      <c r="AX450" s="13" t="s">
        <v>74</v>
      </c>
      <c r="AY450" s="245" t="s">
        <v>278</v>
      </c>
    </row>
    <row r="451" s="13" customFormat="1">
      <c r="A451" s="13"/>
      <c r="B451" s="235"/>
      <c r="C451" s="236"/>
      <c r="D451" s="237" t="s">
        <v>285</v>
      </c>
      <c r="E451" s="238" t="s">
        <v>1</v>
      </c>
      <c r="F451" s="239" t="s">
        <v>1259</v>
      </c>
      <c r="G451" s="236"/>
      <c r="H451" s="240">
        <v>134.42400000000001</v>
      </c>
      <c r="I451" s="236"/>
      <c r="J451" s="236"/>
      <c r="K451" s="236"/>
      <c r="L451" s="241"/>
      <c r="M451" s="242"/>
      <c r="N451" s="243"/>
      <c r="O451" s="243"/>
      <c r="P451" s="243"/>
      <c r="Q451" s="243"/>
      <c r="R451" s="243"/>
      <c r="S451" s="243"/>
      <c r="T451" s="24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5" t="s">
        <v>285</v>
      </c>
      <c r="AU451" s="245" t="s">
        <v>83</v>
      </c>
      <c r="AV451" s="13" t="s">
        <v>83</v>
      </c>
      <c r="AW451" s="13" t="s">
        <v>30</v>
      </c>
      <c r="AX451" s="13" t="s">
        <v>74</v>
      </c>
      <c r="AY451" s="245" t="s">
        <v>278</v>
      </c>
    </row>
    <row r="452" s="13" customFormat="1">
      <c r="A452" s="13"/>
      <c r="B452" s="235"/>
      <c r="C452" s="236"/>
      <c r="D452" s="237" t="s">
        <v>285</v>
      </c>
      <c r="E452" s="238" t="s">
        <v>1</v>
      </c>
      <c r="F452" s="239" t="s">
        <v>1260</v>
      </c>
      <c r="G452" s="236"/>
      <c r="H452" s="240">
        <v>81</v>
      </c>
      <c r="I452" s="236"/>
      <c r="J452" s="236"/>
      <c r="K452" s="236"/>
      <c r="L452" s="241"/>
      <c r="M452" s="242"/>
      <c r="N452" s="243"/>
      <c r="O452" s="243"/>
      <c r="P452" s="243"/>
      <c r="Q452" s="243"/>
      <c r="R452" s="243"/>
      <c r="S452" s="243"/>
      <c r="T452" s="24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5" t="s">
        <v>285</v>
      </c>
      <c r="AU452" s="245" t="s">
        <v>83</v>
      </c>
      <c r="AV452" s="13" t="s">
        <v>83</v>
      </c>
      <c r="AW452" s="13" t="s">
        <v>30</v>
      </c>
      <c r="AX452" s="13" t="s">
        <v>74</v>
      </c>
      <c r="AY452" s="245" t="s">
        <v>278</v>
      </c>
    </row>
    <row r="453" s="13" customFormat="1">
      <c r="A453" s="13"/>
      <c r="B453" s="235"/>
      <c r="C453" s="236"/>
      <c r="D453" s="237" t="s">
        <v>285</v>
      </c>
      <c r="E453" s="238" t="s">
        <v>1</v>
      </c>
      <c r="F453" s="239" t="s">
        <v>1261</v>
      </c>
      <c r="G453" s="236"/>
      <c r="H453" s="240">
        <v>29.879999999999999</v>
      </c>
      <c r="I453" s="236"/>
      <c r="J453" s="236"/>
      <c r="K453" s="236"/>
      <c r="L453" s="241"/>
      <c r="M453" s="242"/>
      <c r="N453" s="243"/>
      <c r="O453" s="243"/>
      <c r="P453" s="243"/>
      <c r="Q453" s="243"/>
      <c r="R453" s="243"/>
      <c r="S453" s="243"/>
      <c r="T453" s="24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5" t="s">
        <v>285</v>
      </c>
      <c r="AU453" s="245" t="s">
        <v>83</v>
      </c>
      <c r="AV453" s="13" t="s">
        <v>83</v>
      </c>
      <c r="AW453" s="13" t="s">
        <v>30</v>
      </c>
      <c r="AX453" s="13" t="s">
        <v>74</v>
      </c>
      <c r="AY453" s="245" t="s">
        <v>278</v>
      </c>
    </row>
    <row r="454" s="13" customFormat="1">
      <c r="A454" s="13"/>
      <c r="B454" s="235"/>
      <c r="C454" s="236"/>
      <c r="D454" s="237" t="s">
        <v>285</v>
      </c>
      <c r="E454" s="238" t="s">
        <v>1</v>
      </c>
      <c r="F454" s="239" t="s">
        <v>1262</v>
      </c>
      <c r="G454" s="236"/>
      <c r="H454" s="240">
        <v>55.079999999999998</v>
      </c>
      <c r="I454" s="236"/>
      <c r="J454" s="236"/>
      <c r="K454" s="236"/>
      <c r="L454" s="241"/>
      <c r="M454" s="242"/>
      <c r="N454" s="243"/>
      <c r="O454" s="243"/>
      <c r="P454" s="243"/>
      <c r="Q454" s="243"/>
      <c r="R454" s="243"/>
      <c r="S454" s="243"/>
      <c r="T454" s="24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5" t="s">
        <v>285</v>
      </c>
      <c r="AU454" s="245" t="s">
        <v>83</v>
      </c>
      <c r="AV454" s="13" t="s">
        <v>83</v>
      </c>
      <c r="AW454" s="13" t="s">
        <v>30</v>
      </c>
      <c r="AX454" s="13" t="s">
        <v>74</v>
      </c>
      <c r="AY454" s="245" t="s">
        <v>278</v>
      </c>
    </row>
    <row r="455" s="13" customFormat="1">
      <c r="A455" s="13"/>
      <c r="B455" s="235"/>
      <c r="C455" s="236"/>
      <c r="D455" s="237" t="s">
        <v>285</v>
      </c>
      <c r="E455" s="238" t="s">
        <v>1</v>
      </c>
      <c r="F455" s="239" t="s">
        <v>1263</v>
      </c>
      <c r="G455" s="236"/>
      <c r="H455" s="240">
        <v>27</v>
      </c>
      <c r="I455" s="236"/>
      <c r="J455" s="236"/>
      <c r="K455" s="236"/>
      <c r="L455" s="241"/>
      <c r="M455" s="242"/>
      <c r="N455" s="243"/>
      <c r="O455" s="243"/>
      <c r="P455" s="243"/>
      <c r="Q455" s="243"/>
      <c r="R455" s="243"/>
      <c r="S455" s="243"/>
      <c r="T455" s="24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5" t="s">
        <v>285</v>
      </c>
      <c r="AU455" s="245" t="s">
        <v>83</v>
      </c>
      <c r="AV455" s="13" t="s">
        <v>83</v>
      </c>
      <c r="AW455" s="13" t="s">
        <v>30</v>
      </c>
      <c r="AX455" s="13" t="s">
        <v>74</v>
      </c>
      <c r="AY455" s="245" t="s">
        <v>278</v>
      </c>
    </row>
    <row r="456" s="13" customFormat="1">
      <c r="A456" s="13"/>
      <c r="B456" s="235"/>
      <c r="C456" s="236"/>
      <c r="D456" s="237" t="s">
        <v>285</v>
      </c>
      <c r="E456" s="238" t="s">
        <v>1</v>
      </c>
      <c r="F456" s="239" t="s">
        <v>1264</v>
      </c>
      <c r="G456" s="236"/>
      <c r="H456" s="240">
        <v>36</v>
      </c>
      <c r="I456" s="236"/>
      <c r="J456" s="236"/>
      <c r="K456" s="236"/>
      <c r="L456" s="241"/>
      <c r="M456" s="242"/>
      <c r="N456" s="243"/>
      <c r="O456" s="243"/>
      <c r="P456" s="243"/>
      <c r="Q456" s="243"/>
      <c r="R456" s="243"/>
      <c r="S456" s="243"/>
      <c r="T456" s="24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5" t="s">
        <v>285</v>
      </c>
      <c r="AU456" s="245" t="s">
        <v>83</v>
      </c>
      <c r="AV456" s="13" t="s">
        <v>83</v>
      </c>
      <c r="AW456" s="13" t="s">
        <v>30</v>
      </c>
      <c r="AX456" s="13" t="s">
        <v>74</v>
      </c>
      <c r="AY456" s="245" t="s">
        <v>278</v>
      </c>
    </row>
    <row r="457" s="13" customFormat="1">
      <c r="A457" s="13"/>
      <c r="B457" s="235"/>
      <c r="C457" s="236"/>
      <c r="D457" s="237" t="s">
        <v>285</v>
      </c>
      <c r="E457" s="238" t="s">
        <v>1</v>
      </c>
      <c r="F457" s="239" t="s">
        <v>1265</v>
      </c>
      <c r="G457" s="236"/>
      <c r="H457" s="240">
        <v>68.760000000000005</v>
      </c>
      <c r="I457" s="236"/>
      <c r="J457" s="236"/>
      <c r="K457" s="236"/>
      <c r="L457" s="241"/>
      <c r="M457" s="242"/>
      <c r="N457" s="243"/>
      <c r="O457" s="243"/>
      <c r="P457" s="243"/>
      <c r="Q457" s="243"/>
      <c r="R457" s="243"/>
      <c r="S457" s="243"/>
      <c r="T457" s="24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5" t="s">
        <v>285</v>
      </c>
      <c r="AU457" s="245" t="s">
        <v>83</v>
      </c>
      <c r="AV457" s="13" t="s">
        <v>83</v>
      </c>
      <c r="AW457" s="13" t="s">
        <v>30</v>
      </c>
      <c r="AX457" s="13" t="s">
        <v>74</v>
      </c>
      <c r="AY457" s="245" t="s">
        <v>278</v>
      </c>
    </row>
    <row r="458" s="13" customFormat="1">
      <c r="A458" s="13"/>
      <c r="B458" s="235"/>
      <c r="C458" s="236"/>
      <c r="D458" s="237" t="s">
        <v>285</v>
      </c>
      <c r="E458" s="238" t="s">
        <v>1</v>
      </c>
      <c r="F458" s="239" t="s">
        <v>1266</v>
      </c>
      <c r="G458" s="236"/>
      <c r="H458" s="240">
        <v>76.140000000000001</v>
      </c>
      <c r="I458" s="236"/>
      <c r="J458" s="236"/>
      <c r="K458" s="236"/>
      <c r="L458" s="241"/>
      <c r="M458" s="242"/>
      <c r="N458" s="243"/>
      <c r="O458" s="243"/>
      <c r="P458" s="243"/>
      <c r="Q458" s="243"/>
      <c r="R458" s="243"/>
      <c r="S458" s="243"/>
      <c r="T458" s="24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5" t="s">
        <v>285</v>
      </c>
      <c r="AU458" s="245" t="s">
        <v>83</v>
      </c>
      <c r="AV458" s="13" t="s">
        <v>83</v>
      </c>
      <c r="AW458" s="13" t="s">
        <v>30</v>
      </c>
      <c r="AX458" s="13" t="s">
        <v>74</v>
      </c>
      <c r="AY458" s="245" t="s">
        <v>278</v>
      </c>
    </row>
    <row r="459" s="13" customFormat="1">
      <c r="A459" s="13"/>
      <c r="B459" s="235"/>
      <c r="C459" s="236"/>
      <c r="D459" s="237" t="s">
        <v>285</v>
      </c>
      <c r="E459" s="238" t="s">
        <v>1</v>
      </c>
      <c r="F459" s="239" t="s">
        <v>1267</v>
      </c>
      <c r="G459" s="236"/>
      <c r="H459" s="240">
        <v>102.24</v>
      </c>
      <c r="I459" s="236"/>
      <c r="J459" s="236"/>
      <c r="K459" s="236"/>
      <c r="L459" s="241"/>
      <c r="M459" s="242"/>
      <c r="N459" s="243"/>
      <c r="O459" s="243"/>
      <c r="P459" s="243"/>
      <c r="Q459" s="243"/>
      <c r="R459" s="243"/>
      <c r="S459" s="243"/>
      <c r="T459" s="24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5" t="s">
        <v>285</v>
      </c>
      <c r="AU459" s="245" t="s">
        <v>83</v>
      </c>
      <c r="AV459" s="13" t="s">
        <v>83</v>
      </c>
      <c r="AW459" s="13" t="s">
        <v>30</v>
      </c>
      <c r="AX459" s="13" t="s">
        <v>74</v>
      </c>
      <c r="AY459" s="245" t="s">
        <v>278</v>
      </c>
    </row>
    <row r="460" s="13" customFormat="1">
      <c r="A460" s="13"/>
      <c r="B460" s="235"/>
      <c r="C460" s="236"/>
      <c r="D460" s="237" t="s">
        <v>285</v>
      </c>
      <c r="E460" s="238" t="s">
        <v>1</v>
      </c>
      <c r="F460" s="239" t="s">
        <v>1268</v>
      </c>
      <c r="G460" s="236"/>
      <c r="H460" s="240">
        <v>59.759999999999998</v>
      </c>
      <c r="I460" s="236"/>
      <c r="J460" s="236"/>
      <c r="K460" s="236"/>
      <c r="L460" s="241"/>
      <c r="M460" s="242"/>
      <c r="N460" s="243"/>
      <c r="O460" s="243"/>
      <c r="P460" s="243"/>
      <c r="Q460" s="243"/>
      <c r="R460" s="243"/>
      <c r="S460" s="243"/>
      <c r="T460" s="24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5" t="s">
        <v>285</v>
      </c>
      <c r="AU460" s="245" t="s">
        <v>83</v>
      </c>
      <c r="AV460" s="13" t="s">
        <v>83</v>
      </c>
      <c r="AW460" s="13" t="s">
        <v>30</v>
      </c>
      <c r="AX460" s="13" t="s">
        <v>74</v>
      </c>
      <c r="AY460" s="245" t="s">
        <v>278</v>
      </c>
    </row>
    <row r="461" s="13" customFormat="1">
      <c r="A461" s="13"/>
      <c r="B461" s="235"/>
      <c r="C461" s="236"/>
      <c r="D461" s="237" t="s">
        <v>285</v>
      </c>
      <c r="E461" s="238" t="s">
        <v>1</v>
      </c>
      <c r="F461" s="239" t="s">
        <v>1269</v>
      </c>
      <c r="G461" s="236"/>
      <c r="H461" s="240">
        <v>34.200000000000003</v>
      </c>
      <c r="I461" s="236"/>
      <c r="J461" s="236"/>
      <c r="K461" s="236"/>
      <c r="L461" s="241"/>
      <c r="M461" s="242"/>
      <c r="N461" s="243"/>
      <c r="O461" s="243"/>
      <c r="P461" s="243"/>
      <c r="Q461" s="243"/>
      <c r="R461" s="243"/>
      <c r="S461" s="243"/>
      <c r="T461" s="24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5" t="s">
        <v>285</v>
      </c>
      <c r="AU461" s="245" t="s">
        <v>83</v>
      </c>
      <c r="AV461" s="13" t="s">
        <v>83</v>
      </c>
      <c r="AW461" s="13" t="s">
        <v>30</v>
      </c>
      <c r="AX461" s="13" t="s">
        <v>74</v>
      </c>
      <c r="AY461" s="245" t="s">
        <v>278</v>
      </c>
    </row>
    <row r="462" s="13" customFormat="1">
      <c r="A462" s="13"/>
      <c r="B462" s="235"/>
      <c r="C462" s="236"/>
      <c r="D462" s="237" t="s">
        <v>285</v>
      </c>
      <c r="E462" s="238" t="s">
        <v>1</v>
      </c>
      <c r="F462" s="239" t="s">
        <v>1270</v>
      </c>
      <c r="G462" s="236"/>
      <c r="H462" s="240">
        <v>42.479999999999997</v>
      </c>
      <c r="I462" s="236"/>
      <c r="J462" s="236"/>
      <c r="K462" s="236"/>
      <c r="L462" s="241"/>
      <c r="M462" s="242"/>
      <c r="N462" s="243"/>
      <c r="O462" s="243"/>
      <c r="P462" s="243"/>
      <c r="Q462" s="243"/>
      <c r="R462" s="243"/>
      <c r="S462" s="243"/>
      <c r="T462" s="24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5" t="s">
        <v>285</v>
      </c>
      <c r="AU462" s="245" t="s">
        <v>83</v>
      </c>
      <c r="AV462" s="13" t="s">
        <v>83</v>
      </c>
      <c r="AW462" s="13" t="s">
        <v>30</v>
      </c>
      <c r="AX462" s="13" t="s">
        <v>74</v>
      </c>
      <c r="AY462" s="245" t="s">
        <v>278</v>
      </c>
    </row>
    <row r="463" s="13" customFormat="1">
      <c r="A463" s="13"/>
      <c r="B463" s="235"/>
      <c r="C463" s="236"/>
      <c r="D463" s="237" t="s">
        <v>285</v>
      </c>
      <c r="E463" s="238" t="s">
        <v>1</v>
      </c>
      <c r="F463" s="239" t="s">
        <v>1271</v>
      </c>
      <c r="G463" s="236"/>
      <c r="H463" s="240">
        <v>26.640000000000001</v>
      </c>
      <c r="I463" s="236"/>
      <c r="J463" s="236"/>
      <c r="K463" s="236"/>
      <c r="L463" s="241"/>
      <c r="M463" s="242"/>
      <c r="N463" s="243"/>
      <c r="O463" s="243"/>
      <c r="P463" s="243"/>
      <c r="Q463" s="243"/>
      <c r="R463" s="243"/>
      <c r="S463" s="243"/>
      <c r="T463" s="24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5" t="s">
        <v>285</v>
      </c>
      <c r="AU463" s="245" t="s">
        <v>83</v>
      </c>
      <c r="AV463" s="13" t="s">
        <v>83</v>
      </c>
      <c r="AW463" s="13" t="s">
        <v>30</v>
      </c>
      <c r="AX463" s="13" t="s">
        <v>74</v>
      </c>
      <c r="AY463" s="245" t="s">
        <v>278</v>
      </c>
    </row>
    <row r="464" s="13" customFormat="1">
      <c r="A464" s="13"/>
      <c r="B464" s="235"/>
      <c r="C464" s="236"/>
      <c r="D464" s="237" t="s">
        <v>285</v>
      </c>
      <c r="E464" s="238" t="s">
        <v>1</v>
      </c>
      <c r="F464" s="239" t="s">
        <v>1272</v>
      </c>
      <c r="G464" s="236"/>
      <c r="H464" s="240">
        <v>27.719999999999999</v>
      </c>
      <c r="I464" s="236"/>
      <c r="J464" s="236"/>
      <c r="K464" s="236"/>
      <c r="L464" s="241"/>
      <c r="M464" s="242"/>
      <c r="N464" s="243"/>
      <c r="O464" s="243"/>
      <c r="P464" s="243"/>
      <c r="Q464" s="243"/>
      <c r="R464" s="243"/>
      <c r="S464" s="243"/>
      <c r="T464" s="24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5" t="s">
        <v>285</v>
      </c>
      <c r="AU464" s="245" t="s">
        <v>83</v>
      </c>
      <c r="AV464" s="13" t="s">
        <v>83</v>
      </c>
      <c r="AW464" s="13" t="s">
        <v>30</v>
      </c>
      <c r="AX464" s="13" t="s">
        <v>74</v>
      </c>
      <c r="AY464" s="245" t="s">
        <v>278</v>
      </c>
    </row>
    <row r="465" s="13" customFormat="1">
      <c r="A465" s="13"/>
      <c r="B465" s="235"/>
      <c r="C465" s="236"/>
      <c r="D465" s="237" t="s">
        <v>285</v>
      </c>
      <c r="E465" s="238" t="s">
        <v>1</v>
      </c>
      <c r="F465" s="239" t="s">
        <v>1273</v>
      </c>
      <c r="G465" s="236"/>
      <c r="H465" s="240">
        <v>32.399999999999999</v>
      </c>
      <c r="I465" s="236"/>
      <c r="J465" s="236"/>
      <c r="K465" s="236"/>
      <c r="L465" s="241"/>
      <c r="M465" s="242"/>
      <c r="N465" s="243"/>
      <c r="O465" s="243"/>
      <c r="P465" s="243"/>
      <c r="Q465" s="243"/>
      <c r="R465" s="243"/>
      <c r="S465" s="243"/>
      <c r="T465" s="24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5" t="s">
        <v>285</v>
      </c>
      <c r="AU465" s="245" t="s">
        <v>83</v>
      </c>
      <c r="AV465" s="13" t="s">
        <v>83</v>
      </c>
      <c r="AW465" s="13" t="s">
        <v>30</v>
      </c>
      <c r="AX465" s="13" t="s">
        <v>74</v>
      </c>
      <c r="AY465" s="245" t="s">
        <v>278</v>
      </c>
    </row>
    <row r="466" s="13" customFormat="1">
      <c r="A466" s="13"/>
      <c r="B466" s="235"/>
      <c r="C466" s="236"/>
      <c r="D466" s="237" t="s">
        <v>285</v>
      </c>
      <c r="E466" s="238" t="s">
        <v>1</v>
      </c>
      <c r="F466" s="239" t="s">
        <v>1274</v>
      </c>
      <c r="G466" s="236"/>
      <c r="H466" s="240">
        <v>81</v>
      </c>
      <c r="I466" s="236"/>
      <c r="J466" s="236"/>
      <c r="K466" s="236"/>
      <c r="L466" s="241"/>
      <c r="M466" s="242"/>
      <c r="N466" s="243"/>
      <c r="O466" s="243"/>
      <c r="P466" s="243"/>
      <c r="Q466" s="243"/>
      <c r="R466" s="243"/>
      <c r="S466" s="243"/>
      <c r="T466" s="24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5" t="s">
        <v>285</v>
      </c>
      <c r="AU466" s="245" t="s">
        <v>83</v>
      </c>
      <c r="AV466" s="13" t="s">
        <v>83</v>
      </c>
      <c r="AW466" s="13" t="s">
        <v>30</v>
      </c>
      <c r="AX466" s="13" t="s">
        <v>74</v>
      </c>
      <c r="AY466" s="245" t="s">
        <v>278</v>
      </c>
    </row>
    <row r="467" s="13" customFormat="1">
      <c r="A467" s="13"/>
      <c r="B467" s="235"/>
      <c r="C467" s="236"/>
      <c r="D467" s="237" t="s">
        <v>285</v>
      </c>
      <c r="E467" s="238" t="s">
        <v>1</v>
      </c>
      <c r="F467" s="239" t="s">
        <v>1275</v>
      </c>
      <c r="G467" s="236"/>
      <c r="H467" s="240">
        <v>46.533999999999999</v>
      </c>
      <c r="I467" s="236"/>
      <c r="J467" s="236"/>
      <c r="K467" s="236"/>
      <c r="L467" s="241"/>
      <c r="M467" s="242"/>
      <c r="N467" s="243"/>
      <c r="O467" s="243"/>
      <c r="P467" s="243"/>
      <c r="Q467" s="243"/>
      <c r="R467" s="243"/>
      <c r="S467" s="243"/>
      <c r="T467" s="24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5" t="s">
        <v>285</v>
      </c>
      <c r="AU467" s="245" t="s">
        <v>83</v>
      </c>
      <c r="AV467" s="13" t="s">
        <v>83</v>
      </c>
      <c r="AW467" s="13" t="s">
        <v>30</v>
      </c>
      <c r="AX467" s="13" t="s">
        <v>74</v>
      </c>
      <c r="AY467" s="245" t="s">
        <v>278</v>
      </c>
    </row>
    <row r="468" s="13" customFormat="1">
      <c r="A468" s="13"/>
      <c r="B468" s="235"/>
      <c r="C468" s="236"/>
      <c r="D468" s="237" t="s">
        <v>285</v>
      </c>
      <c r="E468" s="238" t="s">
        <v>1</v>
      </c>
      <c r="F468" s="239" t="s">
        <v>1276</v>
      </c>
      <c r="G468" s="236"/>
      <c r="H468" s="240">
        <v>74.159999999999997</v>
      </c>
      <c r="I468" s="236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5" t="s">
        <v>285</v>
      </c>
      <c r="AU468" s="245" t="s">
        <v>83</v>
      </c>
      <c r="AV468" s="13" t="s">
        <v>83</v>
      </c>
      <c r="AW468" s="13" t="s">
        <v>30</v>
      </c>
      <c r="AX468" s="13" t="s">
        <v>74</v>
      </c>
      <c r="AY468" s="245" t="s">
        <v>278</v>
      </c>
    </row>
    <row r="469" s="13" customFormat="1">
      <c r="A469" s="13"/>
      <c r="B469" s="235"/>
      <c r="C469" s="236"/>
      <c r="D469" s="237" t="s">
        <v>285</v>
      </c>
      <c r="E469" s="238" t="s">
        <v>1</v>
      </c>
      <c r="F469" s="239" t="s">
        <v>1277</v>
      </c>
      <c r="G469" s="236"/>
      <c r="H469" s="240">
        <v>47.520000000000003</v>
      </c>
      <c r="I469" s="236"/>
      <c r="J469" s="236"/>
      <c r="K469" s="236"/>
      <c r="L469" s="241"/>
      <c r="M469" s="242"/>
      <c r="N469" s="243"/>
      <c r="O469" s="243"/>
      <c r="P469" s="243"/>
      <c r="Q469" s="243"/>
      <c r="R469" s="243"/>
      <c r="S469" s="243"/>
      <c r="T469" s="24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5" t="s">
        <v>285</v>
      </c>
      <c r="AU469" s="245" t="s">
        <v>83</v>
      </c>
      <c r="AV469" s="13" t="s">
        <v>83</v>
      </c>
      <c r="AW469" s="13" t="s">
        <v>30</v>
      </c>
      <c r="AX469" s="13" t="s">
        <v>74</v>
      </c>
      <c r="AY469" s="245" t="s">
        <v>278</v>
      </c>
    </row>
    <row r="470" s="13" customFormat="1">
      <c r="A470" s="13"/>
      <c r="B470" s="235"/>
      <c r="C470" s="236"/>
      <c r="D470" s="237" t="s">
        <v>285</v>
      </c>
      <c r="E470" s="238" t="s">
        <v>1</v>
      </c>
      <c r="F470" s="239" t="s">
        <v>1278</v>
      </c>
      <c r="G470" s="236"/>
      <c r="H470" s="240">
        <v>56.159999999999997</v>
      </c>
      <c r="I470" s="236"/>
      <c r="J470" s="236"/>
      <c r="K470" s="236"/>
      <c r="L470" s="241"/>
      <c r="M470" s="242"/>
      <c r="N470" s="243"/>
      <c r="O470" s="243"/>
      <c r="P470" s="243"/>
      <c r="Q470" s="243"/>
      <c r="R470" s="243"/>
      <c r="S470" s="243"/>
      <c r="T470" s="24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5" t="s">
        <v>285</v>
      </c>
      <c r="AU470" s="245" t="s">
        <v>83</v>
      </c>
      <c r="AV470" s="13" t="s">
        <v>83</v>
      </c>
      <c r="AW470" s="13" t="s">
        <v>30</v>
      </c>
      <c r="AX470" s="13" t="s">
        <v>74</v>
      </c>
      <c r="AY470" s="245" t="s">
        <v>278</v>
      </c>
    </row>
    <row r="471" s="13" customFormat="1">
      <c r="A471" s="13"/>
      <c r="B471" s="235"/>
      <c r="C471" s="236"/>
      <c r="D471" s="237" t="s">
        <v>285</v>
      </c>
      <c r="E471" s="238" t="s">
        <v>1</v>
      </c>
      <c r="F471" s="239" t="s">
        <v>1279</v>
      </c>
      <c r="G471" s="236"/>
      <c r="H471" s="240">
        <v>102.24</v>
      </c>
      <c r="I471" s="236"/>
      <c r="J471" s="236"/>
      <c r="K471" s="236"/>
      <c r="L471" s="241"/>
      <c r="M471" s="242"/>
      <c r="N471" s="243"/>
      <c r="O471" s="243"/>
      <c r="P471" s="243"/>
      <c r="Q471" s="243"/>
      <c r="R471" s="243"/>
      <c r="S471" s="243"/>
      <c r="T471" s="24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5" t="s">
        <v>285</v>
      </c>
      <c r="AU471" s="245" t="s">
        <v>83</v>
      </c>
      <c r="AV471" s="13" t="s">
        <v>83</v>
      </c>
      <c r="AW471" s="13" t="s">
        <v>30</v>
      </c>
      <c r="AX471" s="13" t="s">
        <v>74</v>
      </c>
      <c r="AY471" s="245" t="s">
        <v>278</v>
      </c>
    </row>
    <row r="472" s="15" customFormat="1">
      <c r="A472" s="15"/>
      <c r="B472" s="256"/>
      <c r="C472" s="257"/>
      <c r="D472" s="237" t="s">
        <v>285</v>
      </c>
      <c r="E472" s="258" t="s">
        <v>1</v>
      </c>
      <c r="F472" s="259" t="s">
        <v>524</v>
      </c>
      <c r="G472" s="257"/>
      <c r="H472" s="260">
        <v>3266.2559999999999</v>
      </c>
      <c r="I472" s="257"/>
      <c r="J472" s="257"/>
      <c r="K472" s="257"/>
      <c r="L472" s="261"/>
      <c r="M472" s="262"/>
      <c r="N472" s="263"/>
      <c r="O472" s="263"/>
      <c r="P472" s="263"/>
      <c r="Q472" s="263"/>
      <c r="R472" s="263"/>
      <c r="S472" s="263"/>
      <c r="T472" s="264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5" t="s">
        <v>285</v>
      </c>
      <c r="AU472" s="265" t="s">
        <v>83</v>
      </c>
      <c r="AV472" s="15" t="s">
        <v>91</v>
      </c>
      <c r="AW472" s="15" t="s">
        <v>30</v>
      </c>
      <c r="AX472" s="15" t="s">
        <v>74</v>
      </c>
      <c r="AY472" s="265" t="s">
        <v>278</v>
      </c>
    </row>
    <row r="473" s="13" customFormat="1">
      <c r="A473" s="13"/>
      <c r="B473" s="235"/>
      <c r="C473" s="236"/>
      <c r="D473" s="237" t="s">
        <v>285</v>
      </c>
      <c r="E473" s="238" t="s">
        <v>1</v>
      </c>
      <c r="F473" s="239" t="s">
        <v>1280</v>
      </c>
      <c r="G473" s="236"/>
      <c r="H473" s="240">
        <v>108</v>
      </c>
      <c r="I473" s="236"/>
      <c r="J473" s="236"/>
      <c r="K473" s="236"/>
      <c r="L473" s="241"/>
      <c r="M473" s="242"/>
      <c r="N473" s="243"/>
      <c r="O473" s="243"/>
      <c r="P473" s="243"/>
      <c r="Q473" s="243"/>
      <c r="R473" s="243"/>
      <c r="S473" s="243"/>
      <c r="T473" s="24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5" t="s">
        <v>285</v>
      </c>
      <c r="AU473" s="245" t="s">
        <v>83</v>
      </c>
      <c r="AV473" s="13" t="s">
        <v>83</v>
      </c>
      <c r="AW473" s="13" t="s">
        <v>30</v>
      </c>
      <c r="AX473" s="13" t="s">
        <v>74</v>
      </c>
      <c r="AY473" s="245" t="s">
        <v>278</v>
      </c>
    </row>
    <row r="474" s="13" customFormat="1">
      <c r="A474" s="13"/>
      <c r="B474" s="235"/>
      <c r="C474" s="236"/>
      <c r="D474" s="237" t="s">
        <v>285</v>
      </c>
      <c r="E474" s="238" t="s">
        <v>1</v>
      </c>
      <c r="F474" s="239" t="s">
        <v>1281</v>
      </c>
      <c r="G474" s="236"/>
      <c r="H474" s="240">
        <v>46.368000000000002</v>
      </c>
      <c r="I474" s="236"/>
      <c r="J474" s="236"/>
      <c r="K474" s="236"/>
      <c r="L474" s="241"/>
      <c r="M474" s="242"/>
      <c r="N474" s="243"/>
      <c r="O474" s="243"/>
      <c r="P474" s="243"/>
      <c r="Q474" s="243"/>
      <c r="R474" s="243"/>
      <c r="S474" s="243"/>
      <c r="T474" s="24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5" t="s">
        <v>285</v>
      </c>
      <c r="AU474" s="245" t="s">
        <v>83</v>
      </c>
      <c r="AV474" s="13" t="s">
        <v>83</v>
      </c>
      <c r="AW474" s="13" t="s">
        <v>30</v>
      </c>
      <c r="AX474" s="13" t="s">
        <v>74</v>
      </c>
      <c r="AY474" s="245" t="s">
        <v>278</v>
      </c>
    </row>
    <row r="475" s="13" customFormat="1">
      <c r="A475" s="13"/>
      <c r="B475" s="235"/>
      <c r="C475" s="236"/>
      <c r="D475" s="237" t="s">
        <v>285</v>
      </c>
      <c r="E475" s="238" t="s">
        <v>1</v>
      </c>
      <c r="F475" s="239" t="s">
        <v>1282</v>
      </c>
      <c r="G475" s="236"/>
      <c r="H475" s="240">
        <v>50.759999999999998</v>
      </c>
      <c r="I475" s="236"/>
      <c r="J475" s="236"/>
      <c r="K475" s="236"/>
      <c r="L475" s="241"/>
      <c r="M475" s="242"/>
      <c r="N475" s="243"/>
      <c r="O475" s="243"/>
      <c r="P475" s="243"/>
      <c r="Q475" s="243"/>
      <c r="R475" s="243"/>
      <c r="S475" s="243"/>
      <c r="T475" s="24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5" t="s">
        <v>285</v>
      </c>
      <c r="AU475" s="245" t="s">
        <v>83</v>
      </c>
      <c r="AV475" s="13" t="s">
        <v>83</v>
      </c>
      <c r="AW475" s="13" t="s">
        <v>30</v>
      </c>
      <c r="AX475" s="13" t="s">
        <v>74</v>
      </c>
      <c r="AY475" s="245" t="s">
        <v>278</v>
      </c>
    </row>
    <row r="476" s="13" customFormat="1">
      <c r="A476" s="13"/>
      <c r="B476" s="235"/>
      <c r="C476" s="236"/>
      <c r="D476" s="237" t="s">
        <v>285</v>
      </c>
      <c r="E476" s="238" t="s">
        <v>1</v>
      </c>
      <c r="F476" s="239" t="s">
        <v>1283</v>
      </c>
      <c r="G476" s="236"/>
      <c r="H476" s="240">
        <v>61.920000000000002</v>
      </c>
      <c r="I476" s="236"/>
      <c r="J476" s="236"/>
      <c r="K476" s="236"/>
      <c r="L476" s="241"/>
      <c r="M476" s="242"/>
      <c r="N476" s="243"/>
      <c r="O476" s="243"/>
      <c r="P476" s="243"/>
      <c r="Q476" s="243"/>
      <c r="R476" s="243"/>
      <c r="S476" s="243"/>
      <c r="T476" s="24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5" t="s">
        <v>285</v>
      </c>
      <c r="AU476" s="245" t="s">
        <v>83</v>
      </c>
      <c r="AV476" s="13" t="s">
        <v>83</v>
      </c>
      <c r="AW476" s="13" t="s">
        <v>30</v>
      </c>
      <c r="AX476" s="13" t="s">
        <v>74</v>
      </c>
      <c r="AY476" s="245" t="s">
        <v>278</v>
      </c>
    </row>
    <row r="477" s="13" customFormat="1">
      <c r="A477" s="13"/>
      <c r="B477" s="235"/>
      <c r="C477" s="236"/>
      <c r="D477" s="237" t="s">
        <v>285</v>
      </c>
      <c r="E477" s="238" t="s">
        <v>1</v>
      </c>
      <c r="F477" s="239" t="s">
        <v>1284</v>
      </c>
      <c r="G477" s="236"/>
      <c r="H477" s="240">
        <v>35.286999999999999</v>
      </c>
      <c r="I477" s="236"/>
      <c r="J477" s="236"/>
      <c r="K477" s="236"/>
      <c r="L477" s="241"/>
      <c r="M477" s="242"/>
      <c r="N477" s="243"/>
      <c r="O477" s="243"/>
      <c r="P477" s="243"/>
      <c r="Q477" s="243"/>
      <c r="R477" s="243"/>
      <c r="S477" s="243"/>
      <c r="T477" s="24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5" t="s">
        <v>285</v>
      </c>
      <c r="AU477" s="245" t="s">
        <v>83</v>
      </c>
      <c r="AV477" s="13" t="s">
        <v>83</v>
      </c>
      <c r="AW477" s="13" t="s">
        <v>30</v>
      </c>
      <c r="AX477" s="13" t="s">
        <v>74</v>
      </c>
      <c r="AY477" s="245" t="s">
        <v>278</v>
      </c>
    </row>
    <row r="478" s="13" customFormat="1">
      <c r="A478" s="13"/>
      <c r="B478" s="235"/>
      <c r="C478" s="236"/>
      <c r="D478" s="237" t="s">
        <v>285</v>
      </c>
      <c r="E478" s="238" t="s">
        <v>1</v>
      </c>
      <c r="F478" s="239" t="s">
        <v>1285</v>
      </c>
      <c r="G478" s="236"/>
      <c r="H478" s="240">
        <v>27</v>
      </c>
      <c r="I478" s="236"/>
      <c r="J478" s="236"/>
      <c r="K478" s="236"/>
      <c r="L478" s="241"/>
      <c r="M478" s="242"/>
      <c r="N478" s="243"/>
      <c r="O478" s="243"/>
      <c r="P478" s="243"/>
      <c r="Q478" s="243"/>
      <c r="R478" s="243"/>
      <c r="S478" s="243"/>
      <c r="T478" s="24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5" t="s">
        <v>285</v>
      </c>
      <c r="AU478" s="245" t="s">
        <v>83</v>
      </c>
      <c r="AV478" s="13" t="s">
        <v>83</v>
      </c>
      <c r="AW478" s="13" t="s">
        <v>30</v>
      </c>
      <c r="AX478" s="13" t="s">
        <v>74</v>
      </c>
      <c r="AY478" s="245" t="s">
        <v>278</v>
      </c>
    </row>
    <row r="479" s="13" customFormat="1">
      <c r="A479" s="13"/>
      <c r="B479" s="235"/>
      <c r="C479" s="236"/>
      <c r="D479" s="237" t="s">
        <v>285</v>
      </c>
      <c r="E479" s="238" t="s">
        <v>1</v>
      </c>
      <c r="F479" s="239" t="s">
        <v>1286</v>
      </c>
      <c r="G479" s="236"/>
      <c r="H479" s="240">
        <v>38.880000000000003</v>
      </c>
      <c r="I479" s="236"/>
      <c r="J479" s="236"/>
      <c r="K479" s="236"/>
      <c r="L479" s="241"/>
      <c r="M479" s="242"/>
      <c r="N479" s="243"/>
      <c r="O479" s="243"/>
      <c r="P479" s="243"/>
      <c r="Q479" s="243"/>
      <c r="R479" s="243"/>
      <c r="S479" s="243"/>
      <c r="T479" s="24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5" t="s">
        <v>285</v>
      </c>
      <c r="AU479" s="245" t="s">
        <v>83</v>
      </c>
      <c r="AV479" s="13" t="s">
        <v>83</v>
      </c>
      <c r="AW479" s="13" t="s">
        <v>30</v>
      </c>
      <c r="AX479" s="13" t="s">
        <v>74</v>
      </c>
      <c r="AY479" s="245" t="s">
        <v>278</v>
      </c>
    </row>
    <row r="480" s="13" customFormat="1">
      <c r="A480" s="13"/>
      <c r="B480" s="235"/>
      <c r="C480" s="236"/>
      <c r="D480" s="237" t="s">
        <v>285</v>
      </c>
      <c r="E480" s="238" t="s">
        <v>1</v>
      </c>
      <c r="F480" s="239" t="s">
        <v>1287</v>
      </c>
      <c r="G480" s="236"/>
      <c r="H480" s="240">
        <v>19.440000000000001</v>
      </c>
      <c r="I480" s="236"/>
      <c r="J480" s="236"/>
      <c r="K480" s="236"/>
      <c r="L480" s="241"/>
      <c r="M480" s="242"/>
      <c r="N480" s="243"/>
      <c r="O480" s="243"/>
      <c r="P480" s="243"/>
      <c r="Q480" s="243"/>
      <c r="R480" s="243"/>
      <c r="S480" s="243"/>
      <c r="T480" s="24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5" t="s">
        <v>285</v>
      </c>
      <c r="AU480" s="245" t="s">
        <v>83</v>
      </c>
      <c r="AV480" s="13" t="s">
        <v>83</v>
      </c>
      <c r="AW480" s="13" t="s">
        <v>30</v>
      </c>
      <c r="AX480" s="13" t="s">
        <v>74</v>
      </c>
      <c r="AY480" s="245" t="s">
        <v>278</v>
      </c>
    </row>
    <row r="481" s="13" customFormat="1">
      <c r="A481" s="13"/>
      <c r="B481" s="235"/>
      <c r="C481" s="236"/>
      <c r="D481" s="237" t="s">
        <v>285</v>
      </c>
      <c r="E481" s="238" t="s">
        <v>1</v>
      </c>
      <c r="F481" s="239" t="s">
        <v>1288</v>
      </c>
      <c r="G481" s="236"/>
      <c r="H481" s="240">
        <v>31.997</v>
      </c>
      <c r="I481" s="236"/>
      <c r="J481" s="236"/>
      <c r="K481" s="236"/>
      <c r="L481" s="241"/>
      <c r="M481" s="242"/>
      <c r="N481" s="243"/>
      <c r="O481" s="243"/>
      <c r="P481" s="243"/>
      <c r="Q481" s="243"/>
      <c r="R481" s="243"/>
      <c r="S481" s="243"/>
      <c r="T481" s="24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5" t="s">
        <v>285</v>
      </c>
      <c r="AU481" s="245" t="s">
        <v>83</v>
      </c>
      <c r="AV481" s="13" t="s">
        <v>83</v>
      </c>
      <c r="AW481" s="13" t="s">
        <v>30</v>
      </c>
      <c r="AX481" s="13" t="s">
        <v>74</v>
      </c>
      <c r="AY481" s="245" t="s">
        <v>278</v>
      </c>
    </row>
    <row r="482" s="13" customFormat="1">
      <c r="A482" s="13"/>
      <c r="B482" s="235"/>
      <c r="C482" s="236"/>
      <c r="D482" s="237" t="s">
        <v>285</v>
      </c>
      <c r="E482" s="238" t="s">
        <v>1</v>
      </c>
      <c r="F482" s="239" t="s">
        <v>1289</v>
      </c>
      <c r="G482" s="236"/>
      <c r="H482" s="240">
        <v>27.359999999999999</v>
      </c>
      <c r="I482" s="236"/>
      <c r="J482" s="236"/>
      <c r="K482" s="236"/>
      <c r="L482" s="241"/>
      <c r="M482" s="242"/>
      <c r="N482" s="243"/>
      <c r="O482" s="243"/>
      <c r="P482" s="243"/>
      <c r="Q482" s="243"/>
      <c r="R482" s="243"/>
      <c r="S482" s="243"/>
      <c r="T482" s="24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5" t="s">
        <v>285</v>
      </c>
      <c r="AU482" s="245" t="s">
        <v>83</v>
      </c>
      <c r="AV482" s="13" t="s">
        <v>83</v>
      </c>
      <c r="AW482" s="13" t="s">
        <v>30</v>
      </c>
      <c r="AX482" s="13" t="s">
        <v>74</v>
      </c>
      <c r="AY482" s="245" t="s">
        <v>278</v>
      </c>
    </row>
    <row r="483" s="13" customFormat="1">
      <c r="A483" s="13"/>
      <c r="B483" s="235"/>
      <c r="C483" s="236"/>
      <c r="D483" s="237" t="s">
        <v>285</v>
      </c>
      <c r="E483" s="238" t="s">
        <v>1</v>
      </c>
      <c r="F483" s="239" t="s">
        <v>1290</v>
      </c>
      <c r="G483" s="236"/>
      <c r="H483" s="240">
        <v>96.840000000000003</v>
      </c>
      <c r="I483" s="236"/>
      <c r="J483" s="236"/>
      <c r="K483" s="236"/>
      <c r="L483" s="241"/>
      <c r="M483" s="242"/>
      <c r="N483" s="243"/>
      <c r="O483" s="243"/>
      <c r="P483" s="243"/>
      <c r="Q483" s="243"/>
      <c r="R483" s="243"/>
      <c r="S483" s="243"/>
      <c r="T483" s="24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5" t="s">
        <v>285</v>
      </c>
      <c r="AU483" s="245" t="s">
        <v>83</v>
      </c>
      <c r="AV483" s="13" t="s">
        <v>83</v>
      </c>
      <c r="AW483" s="13" t="s">
        <v>30</v>
      </c>
      <c r="AX483" s="13" t="s">
        <v>74</v>
      </c>
      <c r="AY483" s="245" t="s">
        <v>278</v>
      </c>
    </row>
    <row r="484" s="13" customFormat="1">
      <c r="A484" s="13"/>
      <c r="B484" s="235"/>
      <c r="C484" s="236"/>
      <c r="D484" s="237" t="s">
        <v>285</v>
      </c>
      <c r="E484" s="238" t="s">
        <v>1</v>
      </c>
      <c r="F484" s="239" t="s">
        <v>1291</v>
      </c>
      <c r="G484" s="236"/>
      <c r="H484" s="240">
        <v>81</v>
      </c>
      <c r="I484" s="236"/>
      <c r="J484" s="236"/>
      <c r="K484" s="236"/>
      <c r="L484" s="241"/>
      <c r="M484" s="242"/>
      <c r="N484" s="243"/>
      <c r="O484" s="243"/>
      <c r="P484" s="243"/>
      <c r="Q484" s="243"/>
      <c r="R484" s="243"/>
      <c r="S484" s="243"/>
      <c r="T484" s="24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5" t="s">
        <v>285</v>
      </c>
      <c r="AU484" s="245" t="s">
        <v>83</v>
      </c>
      <c r="AV484" s="13" t="s">
        <v>83</v>
      </c>
      <c r="AW484" s="13" t="s">
        <v>30</v>
      </c>
      <c r="AX484" s="13" t="s">
        <v>74</v>
      </c>
      <c r="AY484" s="245" t="s">
        <v>278</v>
      </c>
    </row>
    <row r="485" s="13" customFormat="1">
      <c r="A485" s="13"/>
      <c r="B485" s="235"/>
      <c r="C485" s="236"/>
      <c r="D485" s="237" t="s">
        <v>285</v>
      </c>
      <c r="E485" s="238" t="s">
        <v>1</v>
      </c>
      <c r="F485" s="239" t="s">
        <v>1292</v>
      </c>
      <c r="G485" s="236"/>
      <c r="H485" s="240">
        <v>34.200000000000003</v>
      </c>
      <c r="I485" s="236"/>
      <c r="J485" s="236"/>
      <c r="K485" s="236"/>
      <c r="L485" s="241"/>
      <c r="M485" s="242"/>
      <c r="N485" s="243"/>
      <c r="O485" s="243"/>
      <c r="P485" s="243"/>
      <c r="Q485" s="243"/>
      <c r="R485" s="243"/>
      <c r="S485" s="243"/>
      <c r="T485" s="24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5" t="s">
        <v>285</v>
      </c>
      <c r="AU485" s="245" t="s">
        <v>83</v>
      </c>
      <c r="AV485" s="13" t="s">
        <v>83</v>
      </c>
      <c r="AW485" s="13" t="s">
        <v>30</v>
      </c>
      <c r="AX485" s="13" t="s">
        <v>74</v>
      </c>
      <c r="AY485" s="245" t="s">
        <v>278</v>
      </c>
    </row>
    <row r="486" s="13" customFormat="1">
      <c r="A486" s="13"/>
      <c r="B486" s="235"/>
      <c r="C486" s="236"/>
      <c r="D486" s="237" t="s">
        <v>285</v>
      </c>
      <c r="E486" s="238" t="s">
        <v>1</v>
      </c>
      <c r="F486" s="239" t="s">
        <v>1293</v>
      </c>
      <c r="G486" s="236"/>
      <c r="H486" s="240">
        <v>55.799999999999997</v>
      </c>
      <c r="I486" s="236"/>
      <c r="J486" s="236"/>
      <c r="K486" s="236"/>
      <c r="L486" s="241"/>
      <c r="M486" s="242"/>
      <c r="N486" s="243"/>
      <c r="O486" s="243"/>
      <c r="P486" s="243"/>
      <c r="Q486" s="243"/>
      <c r="R486" s="243"/>
      <c r="S486" s="243"/>
      <c r="T486" s="24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5" t="s">
        <v>285</v>
      </c>
      <c r="AU486" s="245" t="s">
        <v>83</v>
      </c>
      <c r="AV486" s="13" t="s">
        <v>83</v>
      </c>
      <c r="AW486" s="13" t="s">
        <v>30</v>
      </c>
      <c r="AX486" s="13" t="s">
        <v>74</v>
      </c>
      <c r="AY486" s="245" t="s">
        <v>278</v>
      </c>
    </row>
    <row r="487" s="13" customFormat="1">
      <c r="A487" s="13"/>
      <c r="B487" s="235"/>
      <c r="C487" s="236"/>
      <c r="D487" s="237" t="s">
        <v>285</v>
      </c>
      <c r="E487" s="238" t="s">
        <v>1</v>
      </c>
      <c r="F487" s="239" t="s">
        <v>1294</v>
      </c>
      <c r="G487" s="236"/>
      <c r="H487" s="240">
        <v>59.039999999999999</v>
      </c>
      <c r="I487" s="236"/>
      <c r="J487" s="236"/>
      <c r="K487" s="236"/>
      <c r="L487" s="241"/>
      <c r="M487" s="242"/>
      <c r="N487" s="243"/>
      <c r="O487" s="243"/>
      <c r="P487" s="243"/>
      <c r="Q487" s="243"/>
      <c r="R487" s="243"/>
      <c r="S487" s="243"/>
      <c r="T487" s="24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5" t="s">
        <v>285</v>
      </c>
      <c r="AU487" s="245" t="s">
        <v>83</v>
      </c>
      <c r="AV487" s="13" t="s">
        <v>83</v>
      </c>
      <c r="AW487" s="13" t="s">
        <v>30</v>
      </c>
      <c r="AX487" s="13" t="s">
        <v>74</v>
      </c>
      <c r="AY487" s="245" t="s">
        <v>278</v>
      </c>
    </row>
    <row r="488" s="13" customFormat="1">
      <c r="A488" s="13"/>
      <c r="B488" s="235"/>
      <c r="C488" s="236"/>
      <c r="D488" s="237" t="s">
        <v>285</v>
      </c>
      <c r="E488" s="238" t="s">
        <v>1</v>
      </c>
      <c r="F488" s="239" t="s">
        <v>1295</v>
      </c>
      <c r="G488" s="236"/>
      <c r="H488" s="240">
        <v>55.439999999999998</v>
      </c>
      <c r="I488" s="236"/>
      <c r="J488" s="236"/>
      <c r="K488" s="236"/>
      <c r="L488" s="241"/>
      <c r="M488" s="242"/>
      <c r="N488" s="243"/>
      <c r="O488" s="243"/>
      <c r="P488" s="243"/>
      <c r="Q488" s="243"/>
      <c r="R488" s="243"/>
      <c r="S488" s="243"/>
      <c r="T488" s="24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5" t="s">
        <v>285</v>
      </c>
      <c r="AU488" s="245" t="s">
        <v>83</v>
      </c>
      <c r="AV488" s="13" t="s">
        <v>83</v>
      </c>
      <c r="AW488" s="13" t="s">
        <v>30</v>
      </c>
      <c r="AX488" s="13" t="s">
        <v>74</v>
      </c>
      <c r="AY488" s="245" t="s">
        <v>278</v>
      </c>
    </row>
    <row r="489" s="13" customFormat="1">
      <c r="A489" s="13"/>
      <c r="B489" s="235"/>
      <c r="C489" s="236"/>
      <c r="D489" s="237" t="s">
        <v>285</v>
      </c>
      <c r="E489" s="238" t="s">
        <v>1</v>
      </c>
      <c r="F489" s="239" t="s">
        <v>1296</v>
      </c>
      <c r="G489" s="236"/>
      <c r="H489" s="240">
        <v>90.719999999999999</v>
      </c>
      <c r="I489" s="236"/>
      <c r="J489" s="236"/>
      <c r="K489" s="236"/>
      <c r="L489" s="241"/>
      <c r="M489" s="242"/>
      <c r="N489" s="243"/>
      <c r="O489" s="243"/>
      <c r="P489" s="243"/>
      <c r="Q489" s="243"/>
      <c r="R489" s="243"/>
      <c r="S489" s="243"/>
      <c r="T489" s="24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5" t="s">
        <v>285</v>
      </c>
      <c r="AU489" s="245" t="s">
        <v>83</v>
      </c>
      <c r="AV489" s="13" t="s">
        <v>83</v>
      </c>
      <c r="AW489" s="13" t="s">
        <v>30</v>
      </c>
      <c r="AX489" s="13" t="s">
        <v>74</v>
      </c>
      <c r="AY489" s="245" t="s">
        <v>278</v>
      </c>
    </row>
    <row r="490" s="13" customFormat="1">
      <c r="A490" s="13"/>
      <c r="B490" s="235"/>
      <c r="C490" s="236"/>
      <c r="D490" s="237" t="s">
        <v>285</v>
      </c>
      <c r="E490" s="238" t="s">
        <v>1</v>
      </c>
      <c r="F490" s="239" t="s">
        <v>1297</v>
      </c>
      <c r="G490" s="236"/>
      <c r="H490" s="240">
        <v>71.640000000000001</v>
      </c>
      <c r="I490" s="236"/>
      <c r="J490" s="236"/>
      <c r="K490" s="236"/>
      <c r="L490" s="241"/>
      <c r="M490" s="242"/>
      <c r="N490" s="243"/>
      <c r="O490" s="243"/>
      <c r="P490" s="243"/>
      <c r="Q490" s="243"/>
      <c r="R490" s="243"/>
      <c r="S490" s="243"/>
      <c r="T490" s="24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5" t="s">
        <v>285</v>
      </c>
      <c r="AU490" s="245" t="s">
        <v>83</v>
      </c>
      <c r="AV490" s="13" t="s">
        <v>83</v>
      </c>
      <c r="AW490" s="13" t="s">
        <v>30</v>
      </c>
      <c r="AX490" s="13" t="s">
        <v>74</v>
      </c>
      <c r="AY490" s="245" t="s">
        <v>278</v>
      </c>
    </row>
    <row r="491" s="13" customFormat="1">
      <c r="A491" s="13"/>
      <c r="B491" s="235"/>
      <c r="C491" s="236"/>
      <c r="D491" s="237" t="s">
        <v>285</v>
      </c>
      <c r="E491" s="238" t="s">
        <v>1</v>
      </c>
      <c r="F491" s="239" t="s">
        <v>1298</v>
      </c>
      <c r="G491" s="236"/>
      <c r="H491" s="240">
        <v>56.304000000000002</v>
      </c>
      <c r="I491" s="236"/>
      <c r="J491" s="236"/>
      <c r="K491" s="236"/>
      <c r="L491" s="241"/>
      <c r="M491" s="242"/>
      <c r="N491" s="243"/>
      <c r="O491" s="243"/>
      <c r="P491" s="243"/>
      <c r="Q491" s="243"/>
      <c r="R491" s="243"/>
      <c r="S491" s="243"/>
      <c r="T491" s="24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5" t="s">
        <v>285</v>
      </c>
      <c r="AU491" s="245" t="s">
        <v>83</v>
      </c>
      <c r="AV491" s="13" t="s">
        <v>83</v>
      </c>
      <c r="AW491" s="13" t="s">
        <v>30</v>
      </c>
      <c r="AX491" s="13" t="s">
        <v>74</v>
      </c>
      <c r="AY491" s="245" t="s">
        <v>278</v>
      </c>
    </row>
    <row r="492" s="13" customFormat="1">
      <c r="A492" s="13"/>
      <c r="B492" s="235"/>
      <c r="C492" s="236"/>
      <c r="D492" s="237" t="s">
        <v>285</v>
      </c>
      <c r="E492" s="238" t="s">
        <v>1</v>
      </c>
      <c r="F492" s="239" t="s">
        <v>1299</v>
      </c>
      <c r="G492" s="236"/>
      <c r="H492" s="240">
        <v>53.993000000000002</v>
      </c>
      <c r="I492" s="236"/>
      <c r="J492" s="236"/>
      <c r="K492" s="236"/>
      <c r="L492" s="241"/>
      <c r="M492" s="242"/>
      <c r="N492" s="243"/>
      <c r="O492" s="243"/>
      <c r="P492" s="243"/>
      <c r="Q492" s="243"/>
      <c r="R492" s="243"/>
      <c r="S492" s="243"/>
      <c r="T492" s="24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5" t="s">
        <v>285</v>
      </c>
      <c r="AU492" s="245" t="s">
        <v>83</v>
      </c>
      <c r="AV492" s="13" t="s">
        <v>83</v>
      </c>
      <c r="AW492" s="13" t="s">
        <v>30</v>
      </c>
      <c r="AX492" s="13" t="s">
        <v>74</v>
      </c>
      <c r="AY492" s="245" t="s">
        <v>278</v>
      </c>
    </row>
    <row r="493" s="13" customFormat="1">
      <c r="A493" s="13"/>
      <c r="B493" s="235"/>
      <c r="C493" s="236"/>
      <c r="D493" s="237" t="s">
        <v>285</v>
      </c>
      <c r="E493" s="238" t="s">
        <v>1</v>
      </c>
      <c r="F493" s="239" t="s">
        <v>1300</v>
      </c>
      <c r="G493" s="236"/>
      <c r="H493" s="240">
        <v>41.399999999999999</v>
      </c>
      <c r="I493" s="236"/>
      <c r="J493" s="236"/>
      <c r="K493" s="236"/>
      <c r="L493" s="241"/>
      <c r="M493" s="242"/>
      <c r="N493" s="243"/>
      <c r="O493" s="243"/>
      <c r="P493" s="243"/>
      <c r="Q493" s="243"/>
      <c r="R493" s="243"/>
      <c r="S493" s="243"/>
      <c r="T493" s="24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5" t="s">
        <v>285</v>
      </c>
      <c r="AU493" s="245" t="s">
        <v>83</v>
      </c>
      <c r="AV493" s="13" t="s">
        <v>83</v>
      </c>
      <c r="AW493" s="13" t="s">
        <v>30</v>
      </c>
      <c r="AX493" s="13" t="s">
        <v>74</v>
      </c>
      <c r="AY493" s="245" t="s">
        <v>278</v>
      </c>
    </row>
    <row r="494" s="15" customFormat="1">
      <c r="A494" s="15"/>
      <c r="B494" s="256"/>
      <c r="C494" s="257"/>
      <c r="D494" s="237" t="s">
        <v>285</v>
      </c>
      <c r="E494" s="258" t="s">
        <v>1</v>
      </c>
      <c r="F494" s="259" t="s">
        <v>545</v>
      </c>
      <c r="G494" s="257"/>
      <c r="H494" s="260">
        <v>1143.3889999999999</v>
      </c>
      <c r="I494" s="257"/>
      <c r="J494" s="257"/>
      <c r="K494" s="257"/>
      <c r="L494" s="261"/>
      <c r="M494" s="262"/>
      <c r="N494" s="263"/>
      <c r="O494" s="263"/>
      <c r="P494" s="263"/>
      <c r="Q494" s="263"/>
      <c r="R494" s="263"/>
      <c r="S494" s="263"/>
      <c r="T494" s="264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5" t="s">
        <v>285</v>
      </c>
      <c r="AU494" s="265" t="s">
        <v>83</v>
      </c>
      <c r="AV494" s="15" t="s">
        <v>91</v>
      </c>
      <c r="AW494" s="15" t="s">
        <v>30</v>
      </c>
      <c r="AX494" s="15" t="s">
        <v>74</v>
      </c>
      <c r="AY494" s="265" t="s">
        <v>278</v>
      </c>
    </row>
    <row r="495" s="13" customFormat="1">
      <c r="A495" s="13"/>
      <c r="B495" s="235"/>
      <c r="C495" s="236"/>
      <c r="D495" s="237" t="s">
        <v>285</v>
      </c>
      <c r="E495" s="238" t="s">
        <v>1</v>
      </c>
      <c r="F495" s="239" t="s">
        <v>1301</v>
      </c>
      <c r="G495" s="236"/>
      <c r="H495" s="240">
        <v>-1449.3299999999999</v>
      </c>
      <c r="I495" s="236"/>
      <c r="J495" s="236"/>
      <c r="K495" s="236"/>
      <c r="L495" s="241"/>
      <c r="M495" s="242"/>
      <c r="N495" s="243"/>
      <c r="O495" s="243"/>
      <c r="P495" s="243"/>
      <c r="Q495" s="243"/>
      <c r="R495" s="243"/>
      <c r="S495" s="243"/>
      <c r="T495" s="24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5" t="s">
        <v>285</v>
      </c>
      <c r="AU495" s="245" t="s">
        <v>83</v>
      </c>
      <c r="AV495" s="13" t="s">
        <v>83</v>
      </c>
      <c r="AW495" s="13" t="s">
        <v>30</v>
      </c>
      <c r="AX495" s="13" t="s">
        <v>74</v>
      </c>
      <c r="AY495" s="245" t="s">
        <v>278</v>
      </c>
    </row>
    <row r="496" s="15" customFormat="1">
      <c r="A496" s="15"/>
      <c r="B496" s="256"/>
      <c r="C496" s="257"/>
      <c r="D496" s="237" t="s">
        <v>285</v>
      </c>
      <c r="E496" s="258" t="s">
        <v>1</v>
      </c>
      <c r="F496" s="259" t="s">
        <v>1302</v>
      </c>
      <c r="G496" s="257"/>
      <c r="H496" s="260">
        <v>-1449.3299999999999</v>
      </c>
      <c r="I496" s="257"/>
      <c r="J496" s="257"/>
      <c r="K496" s="257"/>
      <c r="L496" s="261"/>
      <c r="M496" s="262"/>
      <c r="N496" s="263"/>
      <c r="O496" s="263"/>
      <c r="P496" s="263"/>
      <c r="Q496" s="263"/>
      <c r="R496" s="263"/>
      <c r="S496" s="263"/>
      <c r="T496" s="264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5" t="s">
        <v>285</v>
      </c>
      <c r="AU496" s="265" t="s">
        <v>83</v>
      </c>
      <c r="AV496" s="15" t="s">
        <v>91</v>
      </c>
      <c r="AW496" s="15" t="s">
        <v>30</v>
      </c>
      <c r="AX496" s="15" t="s">
        <v>74</v>
      </c>
      <c r="AY496" s="265" t="s">
        <v>278</v>
      </c>
    </row>
    <row r="497" s="13" customFormat="1">
      <c r="A497" s="13"/>
      <c r="B497" s="235"/>
      <c r="C497" s="236"/>
      <c r="D497" s="237" t="s">
        <v>285</v>
      </c>
      <c r="E497" s="238" t="s">
        <v>1</v>
      </c>
      <c r="F497" s="239" t="s">
        <v>1012</v>
      </c>
      <c r="G497" s="236"/>
      <c r="H497" s="240">
        <v>-3.52</v>
      </c>
      <c r="I497" s="236"/>
      <c r="J497" s="236"/>
      <c r="K497" s="236"/>
      <c r="L497" s="241"/>
      <c r="M497" s="242"/>
      <c r="N497" s="243"/>
      <c r="O497" s="243"/>
      <c r="P497" s="243"/>
      <c r="Q497" s="243"/>
      <c r="R497" s="243"/>
      <c r="S497" s="243"/>
      <c r="T497" s="24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5" t="s">
        <v>285</v>
      </c>
      <c r="AU497" s="245" t="s">
        <v>83</v>
      </c>
      <c r="AV497" s="13" t="s">
        <v>83</v>
      </c>
      <c r="AW497" s="13" t="s">
        <v>30</v>
      </c>
      <c r="AX497" s="13" t="s">
        <v>74</v>
      </c>
      <c r="AY497" s="245" t="s">
        <v>278</v>
      </c>
    </row>
    <row r="498" s="13" customFormat="1">
      <c r="A498" s="13"/>
      <c r="B498" s="235"/>
      <c r="C498" s="236"/>
      <c r="D498" s="237" t="s">
        <v>285</v>
      </c>
      <c r="E498" s="238" t="s">
        <v>1</v>
      </c>
      <c r="F498" s="239" t="s">
        <v>1303</v>
      </c>
      <c r="G498" s="236"/>
      <c r="H498" s="240">
        <v>-4.8399999999999999</v>
      </c>
      <c r="I498" s="236"/>
      <c r="J498" s="236"/>
      <c r="K498" s="236"/>
      <c r="L498" s="241"/>
      <c r="M498" s="242"/>
      <c r="N498" s="243"/>
      <c r="O498" s="243"/>
      <c r="P498" s="243"/>
      <c r="Q498" s="243"/>
      <c r="R498" s="243"/>
      <c r="S498" s="243"/>
      <c r="T498" s="24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5" t="s">
        <v>285</v>
      </c>
      <c r="AU498" s="245" t="s">
        <v>83</v>
      </c>
      <c r="AV498" s="13" t="s">
        <v>83</v>
      </c>
      <c r="AW498" s="13" t="s">
        <v>30</v>
      </c>
      <c r="AX498" s="13" t="s">
        <v>74</v>
      </c>
      <c r="AY498" s="245" t="s">
        <v>278</v>
      </c>
    </row>
    <row r="499" s="13" customFormat="1">
      <c r="A499" s="13"/>
      <c r="B499" s="235"/>
      <c r="C499" s="236"/>
      <c r="D499" s="237" t="s">
        <v>285</v>
      </c>
      <c r="E499" s="238" t="s">
        <v>1</v>
      </c>
      <c r="F499" s="239" t="s">
        <v>1005</v>
      </c>
      <c r="G499" s="236"/>
      <c r="H499" s="240">
        <v>-1.5760000000000001</v>
      </c>
      <c r="I499" s="236"/>
      <c r="J499" s="236"/>
      <c r="K499" s="236"/>
      <c r="L499" s="241"/>
      <c r="M499" s="242"/>
      <c r="N499" s="243"/>
      <c r="O499" s="243"/>
      <c r="P499" s="243"/>
      <c r="Q499" s="243"/>
      <c r="R499" s="243"/>
      <c r="S499" s="243"/>
      <c r="T499" s="24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5" t="s">
        <v>285</v>
      </c>
      <c r="AU499" s="245" t="s">
        <v>83</v>
      </c>
      <c r="AV499" s="13" t="s">
        <v>83</v>
      </c>
      <c r="AW499" s="13" t="s">
        <v>30</v>
      </c>
      <c r="AX499" s="13" t="s">
        <v>74</v>
      </c>
      <c r="AY499" s="245" t="s">
        <v>278</v>
      </c>
    </row>
    <row r="500" s="13" customFormat="1">
      <c r="A500" s="13"/>
      <c r="B500" s="235"/>
      <c r="C500" s="236"/>
      <c r="D500" s="237" t="s">
        <v>285</v>
      </c>
      <c r="E500" s="238" t="s">
        <v>1</v>
      </c>
      <c r="F500" s="239" t="s">
        <v>1009</v>
      </c>
      <c r="G500" s="236"/>
      <c r="H500" s="240">
        <v>-2.1669999999999998</v>
      </c>
      <c r="I500" s="236"/>
      <c r="J500" s="236"/>
      <c r="K500" s="236"/>
      <c r="L500" s="241"/>
      <c r="M500" s="242"/>
      <c r="N500" s="243"/>
      <c r="O500" s="243"/>
      <c r="P500" s="243"/>
      <c r="Q500" s="243"/>
      <c r="R500" s="243"/>
      <c r="S500" s="243"/>
      <c r="T500" s="24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5" t="s">
        <v>285</v>
      </c>
      <c r="AU500" s="245" t="s">
        <v>83</v>
      </c>
      <c r="AV500" s="13" t="s">
        <v>83</v>
      </c>
      <c r="AW500" s="13" t="s">
        <v>30</v>
      </c>
      <c r="AX500" s="13" t="s">
        <v>74</v>
      </c>
      <c r="AY500" s="245" t="s">
        <v>278</v>
      </c>
    </row>
    <row r="501" s="13" customFormat="1">
      <c r="A501" s="13"/>
      <c r="B501" s="235"/>
      <c r="C501" s="236"/>
      <c r="D501" s="237" t="s">
        <v>285</v>
      </c>
      <c r="E501" s="238" t="s">
        <v>1</v>
      </c>
      <c r="F501" s="239" t="s">
        <v>1005</v>
      </c>
      <c r="G501" s="236"/>
      <c r="H501" s="240">
        <v>-1.5760000000000001</v>
      </c>
      <c r="I501" s="236"/>
      <c r="J501" s="236"/>
      <c r="K501" s="236"/>
      <c r="L501" s="241"/>
      <c r="M501" s="242"/>
      <c r="N501" s="243"/>
      <c r="O501" s="243"/>
      <c r="P501" s="243"/>
      <c r="Q501" s="243"/>
      <c r="R501" s="243"/>
      <c r="S501" s="243"/>
      <c r="T501" s="24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5" t="s">
        <v>285</v>
      </c>
      <c r="AU501" s="245" t="s">
        <v>83</v>
      </c>
      <c r="AV501" s="13" t="s">
        <v>83</v>
      </c>
      <c r="AW501" s="13" t="s">
        <v>30</v>
      </c>
      <c r="AX501" s="13" t="s">
        <v>74</v>
      </c>
      <c r="AY501" s="245" t="s">
        <v>278</v>
      </c>
    </row>
    <row r="502" s="13" customFormat="1">
      <c r="A502" s="13"/>
      <c r="B502" s="235"/>
      <c r="C502" s="236"/>
      <c r="D502" s="237" t="s">
        <v>285</v>
      </c>
      <c r="E502" s="238" t="s">
        <v>1</v>
      </c>
      <c r="F502" s="239" t="s">
        <v>1012</v>
      </c>
      <c r="G502" s="236"/>
      <c r="H502" s="240">
        <v>-3.52</v>
      </c>
      <c r="I502" s="236"/>
      <c r="J502" s="236"/>
      <c r="K502" s="236"/>
      <c r="L502" s="241"/>
      <c r="M502" s="242"/>
      <c r="N502" s="243"/>
      <c r="O502" s="243"/>
      <c r="P502" s="243"/>
      <c r="Q502" s="243"/>
      <c r="R502" s="243"/>
      <c r="S502" s="243"/>
      <c r="T502" s="24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5" t="s">
        <v>285</v>
      </c>
      <c r="AU502" s="245" t="s">
        <v>83</v>
      </c>
      <c r="AV502" s="13" t="s">
        <v>83</v>
      </c>
      <c r="AW502" s="13" t="s">
        <v>30</v>
      </c>
      <c r="AX502" s="13" t="s">
        <v>74</v>
      </c>
      <c r="AY502" s="245" t="s">
        <v>278</v>
      </c>
    </row>
    <row r="503" s="13" customFormat="1">
      <c r="A503" s="13"/>
      <c r="B503" s="235"/>
      <c r="C503" s="236"/>
      <c r="D503" s="237" t="s">
        <v>285</v>
      </c>
      <c r="E503" s="238" t="s">
        <v>1</v>
      </c>
      <c r="F503" s="239" t="s">
        <v>1012</v>
      </c>
      <c r="G503" s="236"/>
      <c r="H503" s="240">
        <v>-3.52</v>
      </c>
      <c r="I503" s="236"/>
      <c r="J503" s="236"/>
      <c r="K503" s="236"/>
      <c r="L503" s="241"/>
      <c r="M503" s="242"/>
      <c r="N503" s="243"/>
      <c r="O503" s="243"/>
      <c r="P503" s="243"/>
      <c r="Q503" s="243"/>
      <c r="R503" s="243"/>
      <c r="S503" s="243"/>
      <c r="T503" s="24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5" t="s">
        <v>285</v>
      </c>
      <c r="AU503" s="245" t="s">
        <v>83</v>
      </c>
      <c r="AV503" s="13" t="s">
        <v>83</v>
      </c>
      <c r="AW503" s="13" t="s">
        <v>30</v>
      </c>
      <c r="AX503" s="13" t="s">
        <v>74</v>
      </c>
      <c r="AY503" s="245" t="s">
        <v>278</v>
      </c>
    </row>
    <row r="504" s="13" customFormat="1">
      <c r="A504" s="13"/>
      <c r="B504" s="235"/>
      <c r="C504" s="236"/>
      <c r="D504" s="237" t="s">
        <v>285</v>
      </c>
      <c r="E504" s="238" t="s">
        <v>1</v>
      </c>
      <c r="F504" s="239" t="s">
        <v>1005</v>
      </c>
      <c r="G504" s="236"/>
      <c r="H504" s="240">
        <v>-1.5760000000000001</v>
      </c>
      <c r="I504" s="236"/>
      <c r="J504" s="236"/>
      <c r="K504" s="236"/>
      <c r="L504" s="241"/>
      <c r="M504" s="242"/>
      <c r="N504" s="243"/>
      <c r="O504" s="243"/>
      <c r="P504" s="243"/>
      <c r="Q504" s="243"/>
      <c r="R504" s="243"/>
      <c r="S504" s="243"/>
      <c r="T504" s="24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5" t="s">
        <v>285</v>
      </c>
      <c r="AU504" s="245" t="s">
        <v>83</v>
      </c>
      <c r="AV504" s="13" t="s">
        <v>83</v>
      </c>
      <c r="AW504" s="13" t="s">
        <v>30</v>
      </c>
      <c r="AX504" s="13" t="s">
        <v>74</v>
      </c>
      <c r="AY504" s="245" t="s">
        <v>278</v>
      </c>
    </row>
    <row r="505" s="13" customFormat="1">
      <c r="A505" s="13"/>
      <c r="B505" s="235"/>
      <c r="C505" s="236"/>
      <c r="D505" s="237" t="s">
        <v>285</v>
      </c>
      <c r="E505" s="238" t="s">
        <v>1</v>
      </c>
      <c r="F505" s="239" t="s">
        <v>1009</v>
      </c>
      <c r="G505" s="236"/>
      <c r="H505" s="240">
        <v>-2.1669999999999998</v>
      </c>
      <c r="I505" s="236"/>
      <c r="J505" s="236"/>
      <c r="K505" s="236"/>
      <c r="L505" s="241"/>
      <c r="M505" s="242"/>
      <c r="N505" s="243"/>
      <c r="O505" s="243"/>
      <c r="P505" s="243"/>
      <c r="Q505" s="243"/>
      <c r="R505" s="243"/>
      <c r="S505" s="243"/>
      <c r="T505" s="24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5" t="s">
        <v>285</v>
      </c>
      <c r="AU505" s="245" t="s">
        <v>83</v>
      </c>
      <c r="AV505" s="13" t="s">
        <v>83</v>
      </c>
      <c r="AW505" s="13" t="s">
        <v>30</v>
      </c>
      <c r="AX505" s="13" t="s">
        <v>74</v>
      </c>
      <c r="AY505" s="245" t="s">
        <v>278</v>
      </c>
    </row>
    <row r="506" s="13" customFormat="1">
      <c r="A506" s="13"/>
      <c r="B506" s="235"/>
      <c r="C506" s="236"/>
      <c r="D506" s="237" t="s">
        <v>285</v>
      </c>
      <c r="E506" s="238" t="s">
        <v>1</v>
      </c>
      <c r="F506" s="239" t="s">
        <v>1005</v>
      </c>
      <c r="G506" s="236"/>
      <c r="H506" s="240">
        <v>-1.5760000000000001</v>
      </c>
      <c r="I506" s="236"/>
      <c r="J506" s="236"/>
      <c r="K506" s="236"/>
      <c r="L506" s="241"/>
      <c r="M506" s="242"/>
      <c r="N506" s="243"/>
      <c r="O506" s="243"/>
      <c r="P506" s="243"/>
      <c r="Q506" s="243"/>
      <c r="R506" s="243"/>
      <c r="S506" s="243"/>
      <c r="T506" s="24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5" t="s">
        <v>285</v>
      </c>
      <c r="AU506" s="245" t="s">
        <v>83</v>
      </c>
      <c r="AV506" s="13" t="s">
        <v>83</v>
      </c>
      <c r="AW506" s="13" t="s">
        <v>30</v>
      </c>
      <c r="AX506" s="13" t="s">
        <v>74</v>
      </c>
      <c r="AY506" s="245" t="s">
        <v>278</v>
      </c>
    </row>
    <row r="507" s="13" customFormat="1">
      <c r="A507" s="13"/>
      <c r="B507" s="235"/>
      <c r="C507" s="236"/>
      <c r="D507" s="237" t="s">
        <v>285</v>
      </c>
      <c r="E507" s="238" t="s">
        <v>1</v>
      </c>
      <c r="F507" s="239" t="s">
        <v>1009</v>
      </c>
      <c r="G507" s="236"/>
      <c r="H507" s="240">
        <v>-2.1669999999999998</v>
      </c>
      <c r="I507" s="236"/>
      <c r="J507" s="236"/>
      <c r="K507" s="236"/>
      <c r="L507" s="241"/>
      <c r="M507" s="242"/>
      <c r="N507" s="243"/>
      <c r="O507" s="243"/>
      <c r="P507" s="243"/>
      <c r="Q507" s="243"/>
      <c r="R507" s="243"/>
      <c r="S507" s="243"/>
      <c r="T507" s="24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5" t="s">
        <v>285</v>
      </c>
      <c r="AU507" s="245" t="s">
        <v>83</v>
      </c>
      <c r="AV507" s="13" t="s">
        <v>83</v>
      </c>
      <c r="AW507" s="13" t="s">
        <v>30</v>
      </c>
      <c r="AX507" s="13" t="s">
        <v>74</v>
      </c>
      <c r="AY507" s="245" t="s">
        <v>278</v>
      </c>
    </row>
    <row r="508" s="13" customFormat="1">
      <c r="A508" s="13"/>
      <c r="B508" s="235"/>
      <c r="C508" s="236"/>
      <c r="D508" s="237" t="s">
        <v>285</v>
      </c>
      <c r="E508" s="238" t="s">
        <v>1</v>
      </c>
      <c r="F508" s="239" t="s">
        <v>1009</v>
      </c>
      <c r="G508" s="236"/>
      <c r="H508" s="240">
        <v>-2.1669999999999998</v>
      </c>
      <c r="I508" s="236"/>
      <c r="J508" s="236"/>
      <c r="K508" s="236"/>
      <c r="L508" s="241"/>
      <c r="M508" s="242"/>
      <c r="N508" s="243"/>
      <c r="O508" s="243"/>
      <c r="P508" s="243"/>
      <c r="Q508" s="243"/>
      <c r="R508" s="243"/>
      <c r="S508" s="243"/>
      <c r="T508" s="24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5" t="s">
        <v>285</v>
      </c>
      <c r="AU508" s="245" t="s">
        <v>83</v>
      </c>
      <c r="AV508" s="13" t="s">
        <v>83</v>
      </c>
      <c r="AW508" s="13" t="s">
        <v>30</v>
      </c>
      <c r="AX508" s="13" t="s">
        <v>74</v>
      </c>
      <c r="AY508" s="245" t="s">
        <v>278</v>
      </c>
    </row>
    <row r="509" s="13" customFormat="1">
      <c r="A509" s="13"/>
      <c r="B509" s="235"/>
      <c r="C509" s="236"/>
      <c r="D509" s="237" t="s">
        <v>285</v>
      </c>
      <c r="E509" s="238" t="s">
        <v>1</v>
      </c>
      <c r="F509" s="239" t="s">
        <v>1009</v>
      </c>
      <c r="G509" s="236"/>
      <c r="H509" s="240">
        <v>-2.1669999999999998</v>
      </c>
      <c r="I509" s="236"/>
      <c r="J509" s="236"/>
      <c r="K509" s="236"/>
      <c r="L509" s="241"/>
      <c r="M509" s="242"/>
      <c r="N509" s="243"/>
      <c r="O509" s="243"/>
      <c r="P509" s="243"/>
      <c r="Q509" s="243"/>
      <c r="R509" s="243"/>
      <c r="S509" s="243"/>
      <c r="T509" s="24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5" t="s">
        <v>285</v>
      </c>
      <c r="AU509" s="245" t="s">
        <v>83</v>
      </c>
      <c r="AV509" s="13" t="s">
        <v>83</v>
      </c>
      <c r="AW509" s="13" t="s">
        <v>30</v>
      </c>
      <c r="AX509" s="13" t="s">
        <v>74</v>
      </c>
      <c r="AY509" s="245" t="s">
        <v>278</v>
      </c>
    </row>
    <row r="510" s="13" customFormat="1">
      <c r="A510" s="13"/>
      <c r="B510" s="235"/>
      <c r="C510" s="236"/>
      <c r="D510" s="237" t="s">
        <v>285</v>
      </c>
      <c r="E510" s="238" t="s">
        <v>1</v>
      </c>
      <c r="F510" s="239" t="s">
        <v>1009</v>
      </c>
      <c r="G510" s="236"/>
      <c r="H510" s="240">
        <v>-2.1669999999999998</v>
      </c>
      <c r="I510" s="236"/>
      <c r="J510" s="236"/>
      <c r="K510" s="236"/>
      <c r="L510" s="241"/>
      <c r="M510" s="242"/>
      <c r="N510" s="243"/>
      <c r="O510" s="243"/>
      <c r="P510" s="243"/>
      <c r="Q510" s="243"/>
      <c r="R510" s="243"/>
      <c r="S510" s="243"/>
      <c r="T510" s="24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5" t="s">
        <v>285</v>
      </c>
      <c r="AU510" s="245" t="s">
        <v>83</v>
      </c>
      <c r="AV510" s="13" t="s">
        <v>83</v>
      </c>
      <c r="AW510" s="13" t="s">
        <v>30</v>
      </c>
      <c r="AX510" s="13" t="s">
        <v>74</v>
      </c>
      <c r="AY510" s="245" t="s">
        <v>278</v>
      </c>
    </row>
    <row r="511" s="13" customFormat="1">
      <c r="A511" s="13"/>
      <c r="B511" s="235"/>
      <c r="C511" s="236"/>
      <c r="D511" s="237" t="s">
        <v>285</v>
      </c>
      <c r="E511" s="238" t="s">
        <v>1</v>
      </c>
      <c r="F511" s="239" t="s">
        <v>1012</v>
      </c>
      <c r="G511" s="236"/>
      <c r="H511" s="240">
        <v>-3.52</v>
      </c>
      <c r="I511" s="236"/>
      <c r="J511" s="236"/>
      <c r="K511" s="236"/>
      <c r="L511" s="241"/>
      <c r="M511" s="242"/>
      <c r="N511" s="243"/>
      <c r="O511" s="243"/>
      <c r="P511" s="243"/>
      <c r="Q511" s="243"/>
      <c r="R511" s="243"/>
      <c r="S511" s="243"/>
      <c r="T511" s="24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5" t="s">
        <v>285</v>
      </c>
      <c r="AU511" s="245" t="s">
        <v>83</v>
      </c>
      <c r="AV511" s="13" t="s">
        <v>83</v>
      </c>
      <c r="AW511" s="13" t="s">
        <v>30</v>
      </c>
      <c r="AX511" s="13" t="s">
        <v>74</v>
      </c>
      <c r="AY511" s="245" t="s">
        <v>278</v>
      </c>
    </row>
    <row r="512" s="13" customFormat="1">
      <c r="A512" s="13"/>
      <c r="B512" s="235"/>
      <c r="C512" s="236"/>
      <c r="D512" s="237" t="s">
        <v>285</v>
      </c>
      <c r="E512" s="238" t="s">
        <v>1</v>
      </c>
      <c r="F512" s="239" t="s">
        <v>1009</v>
      </c>
      <c r="G512" s="236"/>
      <c r="H512" s="240">
        <v>-2.1669999999999998</v>
      </c>
      <c r="I512" s="236"/>
      <c r="J512" s="236"/>
      <c r="K512" s="236"/>
      <c r="L512" s="241"/>
      <c r="M512" s="242"/>
      <c r="N512" s="243"/>
      <c r="O512" s="243"/>
      <c r="P512" s="243"/>
      <c r="Q512" s="243"/>
      <c r="R512" s="243"/>
      <c r="S512" s="243"/>
      <c r="T512" s="24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5" t="s">
        <v>285</v>
      </c>
      <c r="AU512" s="245" t="s">
        <v>83</v>
      </c>
      <c r="AV512" s="13" t="s">
        <v>83</v>
      </c>
      <c r="AW512" s="13" t="s">
        <v>30</v>
      </c>
      <c r="AX512" s="13" t="s">
        <v>74</v>
      </c>
      <c r="AY512" s="245" t="s">
        <v>278</v>
      </c>
    </row>
    <row r="513" s="13" customFormat="1">
      <c r="A513" s="13"/>
      <c r="B513" s="235"/>
      <c r="C513" s="236"/>
      <c r="D513" s="237" t="s">
        <v>285</v>
      </c>
      <c r="E513" s="238" t="s">
        <v>1</v>
      </c>
      <c r="F513" s="239" t="s">
        <v>1014</v>
      </c>
      <c r="G513" s="236"/>
      <c r="H513" s="240">
        <v>-1.02</v>
      </c>
      <c r="I513" s="236"/>
      <c r="J513" s="236"/>
      <c r="K513" s="236"/>
      <c r="L513" s="241"/>
      <c r="M513" s="242"/>
      <c r="N513" s="243"/>
      <c r="O513" s="243"/>
      <c r="P513" s="243"/>
      <c r="Q513" s="243"/>
      <c r="R513" s="243"/>
      <c r="S513" s="243"/>
      <c r="T513" s="24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5" t="s">
        <v>285</v>
      </c>
      <c r="AU513" s="245" t="s">
        <v>83</v>
      </c>
      <c r="AV513" s="13" t="s">
        <v>83</v>
      </c>
      <c r="AW513" s="13" t="s">
        <v>30</v>
      </c>
      <c r="AX513" s="13" t="s">
        <v>74</v>
      </c>
      <c r="AY513" s="245" t="s">
        <v>278</v>
      </c>
    </row>
    <row r="514" s="13" customFormat="1">
      <c r="A514" s="13"/>
      <c r="B514" s="235"/>
      <c r="C514" s="236"/>
      <c r="D514" s="237" t="s">
        <v>285</v>
      </c>
      <c r="E514" s="238" t="s">
        <v>1</v>
      </c>
      <c r="F514" s="239" t="s">
        <v>1013</v>
      </c>
      <c r="G514" s="236"/>
      <c r="H514" s="240">
        <v>-1.379</v>
      </c>
      <c r="I514" s="236"/>
      <c r="J514" s="236"/>
      <c r="K514" s="236"/>
      <c r="L514" s="241"/>
      <c r="M514" s="242"/>
      <c r="N514" s="243"/>
      <c r="O514" s="243"/>
      <c r="P514" s="243"/>
      <c r="Q514" s="243"/>
      <c r="R514" s="243"/>
      <c r="S514" s="243"/>
      <c r="T514" s="24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5" t="s">
        <v>285</v>
      </c>
      <c r="AU514" s="245" t="s">
        <v>83</v>
      </c>
      <c r="AV514" s="13" t="s">
        <v>83</v>
      </c>
      <c r="AW514" s="13" t="s">
        <v>30</v>
      </c>
      <c r="AX514" s="13" t="s">
        <v>74</v>
      </c>
      <c r="AY514" s="245" t="s">
        <v>278</v>
      </c>
    </row>
    <row r="515" s="13" customFormat="1">
      <c r="A515" s="13"/>
      <c r="B515" s="235"/>
      <c r="C515" s="236"/>
      <c r="D515" s="237" t="s">
        <v>285</v>
      </c>
      <c r="E515" s="238" t="s">
        <v>1</v>
      </c>
      <c r="F515" s="239" t="s">
        <v>1012</v>
      </c>
      <c r="G515" s="236"/>
      <c r="H515" s="240">
        <v>-3.52</v>
      </c>
      <c r="I515" s="236"/>
      <c r="J515" s="236"/>
      <c r="K515" s="236"/>
      <c r="L515" s="241"/>
      <c r="M515" s="242"/>
      <c r="N515" s="243"/>
      <c r="O515" s="243"/>
      <c r="P515" s="243"/>
      <c r="Q515" s="243"/>
      <c r="R515" s="243"/>
      <c r="S515" s="243"/>
      <c r="T515" s="24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5" t="s">
        <v>285</v>
      </c>
      <c r="AU515" s="245" t="s">
        <v>83</v>
      </c>
      <c r="AV515" s="13" t="s">
        <v>83</v>
      </c>
      <c r="AW515" s="13" t="s">
        <v>30</v>
      </c>
      <c r="AX515" s="13" t="s">
        <v>74</v>
      </c>
      <c r="AY515" s="245" t="s">
        <v>278</v>
      </c>
    </row>
    <row r="516" s="13" customFormat="1">
      <c r="A516" s="13"/>
      <c r="B516" s="235"/>
      <c r="C516" s="236"/>
      <c r="D516" s="237" t="s">
        <v>285</v>
      </c>
      <c r="E516" s="238" t="s">
        <v>1</v>
      </c>
      <c r="F516" s="239" t="s">
        <v>1009</v>
      </c>
      <c r="G516" s="236"/>
      <c r="H516" s="240">
        <v>-2.1669999999999998</v>
      </c>
      <c r="I516" s="236"/>
      <c r="J516" s="236"/>
      <c r="K516" s="236"/>
      <c r="L516" s="241"/>
      <c r="M516" s="242"/>
      <c r="N516" s="243"/>
      <c r="O516" s="243"/>
      <c r="P516" s="243"/>
      <c r="Q516" s="243"/>
      <c r="R516" s="243"/>
      <c r="S516" s="243"/>
      <c r="T516" s="24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5" t="s">
        <v>285</v>
      </c>
      <c r="AU516" s="245" t="s">
        <v>83</v>
      </c>
      <c r="AV516" s="13" t="s">
        <v>83</v>
      </c>
      <c r="AW516" s="13" t="s">
        <v>30</v>
      </c>
      <c r="AX516" s="13" t="s">
        <v>74</v>
      </c>
      <c r="AY516" s="245" t="s">
        <v>278</v>
      </c>
    </row>
    <row r="517" s="13" customFormat="1">
      <c r="A517" s="13"/>
      <c r="B517" s="235"/>
      <c r="C517" s="236"/>
      <c r="D517" s="237" t="s">
        <v>285</v>
      </c>
      <c r="E517" s="238" t="s">
        <v>1</v>
      </c>
      <c r="F517" s="239" t="s">
        <v>1005</v>
      </c>
      <c r="G517" s="236"/>
      <c r="H517" s="240">
        <v>-1.5760000000000001</v>
      </c>
      <c r="I517" s="236"/>
      <c r="J517" s="236"/>
      <c r="K517" s="236"/>
      <c r="L517" s="241"/>
      <c r="M517" s="242"/>
      <c r="N517" s="243"/>
      <c r="O517" s="243"/>
      <c r="P517" s="243"/>
      <c r="Q517" s="243"/>
      <c r="R517" s="243"/>
      <c r="S517" s="243"/>
      <c r="T517" s="24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5" t="s">
        <v>285</v>
      </c>
      <c r="AU517" s="245" t="s">
        <v>83</v>
      </c>
      <c r="AV517" s="13" t="s">
        <v>83</v>
      </c>
      <c r="AW517" s="13" t="s">
        <v>30</v>
      </c>
      <c r="AX517" s="13" t="s">
        <v>74</v>
      </c>
      <c r="AY517" s="245" t="s">
        <v>278</v>
      </c>
    </row>
    <row r="518" s="13" customFormat="1">
      <c r="A518" s="13"/>
      <c r="B518" s="235"/>
      <c r="C518" s="236"/>
      <c r="D518" s="237" t="s">
        <v>285</v>
      </c>
      <c r="E518" s="238" t="s">
        <v>1</v>
      </c>
      <c r="F518" s="239" t="s">
        <v>1005</v>
      </c>
      <c r="G518" s="236"/>
      <c r="H518" s="240">
        <v>-1.5760000000000001</v>
      </c>
      <c r="I518" s="236"/>
      <c r="J518" s="236"/>
      <c r="K518" s="236"/>
      <c r="L518" s="241"/>
      <c r="M518" s="242"/>
      <c r="N518" s="243"/>
      <c r="O518" s="243"/>
      <c r="P518" s="243"/>
      <c r="Q518" s="243"/>
      <c r="R518" s="243"/>
      <c r="S518" s="243"/>
      <c r="T518" s="24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5" t="s">
        <v>285</v>
      </c>
      <c r="AU518" s="245" t="s">
        <v>83</v>
      </c>
      <c r="AV518" s="13" t="s">
        <v>83</v>
      </c>
      <c r="AW518" s="13" t="s">
        <v>30</v>
      </c>
      <c r="AX518" s="13" t="s">
        <v>74</v>
      </c>
      <c r="AY518" s="245" t="s">
        <v>278</v>
      </c>
    </row>
    <row r="519" s="13" customFormat="1">
      <c r="A519" s="13"/>
      <c r="B519" s="235"/>
      <c r="C519" s="236"/>
      <c r="D519" s="237" t="s">
        <v>285</v>
      </c>
      <c r="E519" s="238" t="s">
        <v>1</v>
      </c>
      <c r="F519" s="239" t="s">
        <v>1012</v>
      </c>
      <c r="G519" s="236"/>
      <c r="H519" s="240">
        <v>-3.52</v>
      </c>
      <c r="I519" s="236"/>
      <c r="J519" s="236"/>
      <c r="K519" s="236"/>
      <c r="L519" s="241"/>
      <c r="M519" s="242"/>
      <c r="N519" s="243"/>
      <c r="O519" s="243"/>
      <c r="P519" s="243"/>
      <c r="Q519" s="243"/>
      <c r="R519" s="243"/>
      <c r="S519" s="243"/>
      <c r="T519" s="24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5" t="s">
        <v>285</v>
      </c>
      <c r="AU519" s="245" t="s">
        <v>83</v>
      </c>
      <c r="AV519" s="13" t="s">
        <v>83</v>
      </c>
      <c r="AW519" s="13" t="s">
        <v>30</v>
      </c>
      <c r="AX519" s="13" t="s">
        <v>74</v>
      </c>
      <c r="AY519" s="245" t="s">
        <v>278</v>
      </c>
    </row>
    <row r="520" s="13" customFormat="1">
      <c r="A520" s="13"/>
      <c r="B520" s="235"/>
      <c r="C520" s="236"/>
      <c r="D520" s="237" t="s">
        <v>285</v>
      </c>
      <c r="E520" s="238" t="s">
        <v>1</v>
      </c>
      <c r="F520" s="239" t="s">
        <v>1009</v>
      </c>
      <c r="G520" s="236"/>
      <c r="H520" s="240">
        <v>-2.1669999999999998</v>
      </c>
      <c r="I520" s="236"/>
      <c r="J520" s="236"/>
      <c r="K520" s="236"/>
      <c r="L520" s="241"/>
      <c r="M520" s="242"/>
      <c r="N520" s="243"/>
      <c r="O520" s="243"/>
      <c r="P520" s="243"/>
      <c r="Q520" s="243"/>
      <c r="R520" s="243"/>
      <c r="S520" s="243"/>
      <c r="T520" s="24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5" t="s">
        <v>285</v>
      </c>
      <c r="AU520" s="245" t="s">
        <v>83</v>
      </c>
      <c r="AV520" s="13" t="s">
        <v>83</v>
      </c>
      <c r="AW520" s="13" t="s">
        <v>30</v>
      </c>
      <c r="AX520" s="13" t="s">
        <v>74</v>
      </c>
      <c r="AY520" s="245" t="s">
        <v>278</v>
      </c>
    </row>
    <row r="521" s="13" customFormat="1">
      <c r="A521" s="13"/>
      <c r="B521" s="235"/>
      <c r="C521" s="236"/>
      <c r="D521" s="237" t="s">
        <v>285</v>
      </c>
      <c r="E521" s="238" t="s">
        <v>1</v>
      </c>
      <c r="F521" s="239" t="s">
        <v>1005</v>
      </c>
      <c r="G521" s="236"/>
      <c r="H521" s="240">
        <v>-1.5760000000000001</v>
      </c>
      <c r="I521" s="236"/>
      <c r="J521" s="236"/>
      <c r="K521" s="236"/>
      <c r="L521" s="241"/>
      <c r="M521" s="242"/>
      <c r="N521" s="243"/>
      <c r="O521" s="243"/>
      <c r="P521" s="243"/>
      <c r="Q521" s="243"/>
      <c r="R521" s="243"/>
      <c r="S521" s="243"/>
      <c r="T521" s="24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5" t="s">
        <v>285</v>
      </c>
      <c r="AU521" s="245" t="s">
        <v>83</v>
      </c>
      <c r="AV521" s="13" t="s">
        <v>83</v>
      </c>
      <c r="AW521" s="13" t="s">
        <v>30</v>
      </c>
      <c r="AX521" s="13" t="s">
        <v>74</v>
      </c>
      <c r="AY521" s="245" t="s">
        <v>278</v>
      </c>
    </row>
    <row r="522" s="13" customFormat="1">
      <c r="A522" s="13"/>
      <c r="B522" s="235"/>
      <c r="C522" s="236"/>
      <c r="D522" s="237" t="s">
        <v>285</v>
      </c>
      <c r="E522" s="238" t="s">
        <v>1</v>
      </c>
      <c r="F522" s="239" t="s">
        <v>1012</v>
      </c>
      <c r="G522" s="236"/>
      <c r="H522" s="240">
        <v>-3.52</v>
      </c>
      <c r="I522" s="236"/>
      <c r="J522" s="236"/>
      <c r="K522" s="236"/>
      <c r="L522" s="241"/>
      <c r="M522" s="242"/>
      <c r="N522" s="243"/>
      <c r="O522" s="243"/>
      <c r="P522" s="243"/>
      <c r="Q522" s="243"/>
      <c r="R522" s="243"/>
      <c r="S522" s="243"/>
      <c r="T522" s="24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5" t="s">
        <v>285</v>
      </c>
      <c r="AU522" s="245" t="s">
        <v>83</v>
      </c>
      <c r="AV522" s="13" t="s">
        <v>83</v>
      </c>
      <c r="AW522" s="13" t="s">
        <v>30</v>
      </c>
      <c r="AX522" s="13" t="s">
        <v>74</v>
      </c>
      <c r="AY522" s="245" t="s">
        <v>278</v>
      </c>
    </row>
    <row r="523" s="13" customFormat="1">
      <c r="A523" s="13"/>
      <c r="B523" s="235"/>
      <c r="C523" s="236"/>
      <c r="D523" s="237" t="s">
        <v>285</v>
      </c>
      <c r="E523" s="238" t="s">
        <v>1</v>
      </c>
      <c r="F523" s="239" t="s">
        <v>1005</v>
      </c>
      <c r="G523" s="236"/>
      <c r="H523" s="240">
        <v>-1.5760000000000001</v>
      </c>
      <c r="I523" s="236"/>
      <c r="J523" s="236"/>
      <c r="K523" s="236"/>
      <c r="L523" s="241"/>
      <c r="M523" s="242"/>
      <c r="N523" s="243"/>
      <c r="O523" s="243"/>
      <c r="P523" s="243"/>
      <c r="Q523" s="243"/>
      <c r="R523" s="243"/>
      <c r="S523" s="243"/>
      <c r="T523" s="24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5" t="s">
        <v>285</v>
      </c>
      <c r="AU523" s="245" t="s">
        <v>83</v>
      </c>
      <c r="AV523" s="13" t="s">
        <v>83</v>
      </c>
      <c r="AW523" s="13" t="s">
        <v>30</v>
      </c>
      <c r="AX523" s="13" t="s">
        <v>74</v>
      </c>
      <c r="AY523" s="245" t="s">
        <v>278</v>
      </c>
    </row>
    <row r="524" s="13" customFormat="1">
      <c r="A524" s="13"/>
      <c r="B524" s="235"/>
      <c r="C524" s="236"/>
      <c r="D524" s="237" t="s">
        <v>285</v>
      </c>
      <c r="E524" s="238" t="s">
        <v>1</v>
      </c>
      <c r="F524" s="239" t="s">
        <v>1012</v>
      </c>
      <c r="G524" s="236"/>
      <c r="H524" s="240">
        <v>-3.52</v>
      </c>
      <c r="I524" s="236"/>
      <c r="J524" s="236"/>
      <c r="K524" s="236"/>
      <c r="L524" s="241"/>
      <c r="M524" s="242"/>
      <c r="N524" s="243"/>
      <c r="O524" s="243"/>
      <c r="P524" s="243"/>
      <c r="Q524" s="243"/>
      <c r="R524" s="243"/>
      <c r="S524" s="243"/>
      <c r="T524" s="24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5" t="s">
        <v>285</v>
      </c>
      <c r="AU524" s="245" t="s">
        <v>83</v>
      </c>
      <c r="AV524" s="13" t="s">
        <v>83</v>
      </c>
      <c r="AW524" s="13" t="s">
        <v>30</v>
      </c>
      <c r="AX524" s="13" t="s">
        <v>74</v>
      </c>
      <c r="AY524" s="245" t="s">
        <v>278</v>
      </c>
    </row>
    <row r="525" s="13" customFormat="1">
      <c r="A525" s="13"/>
      <c r="B525" s="235"/>
      <c r="C525" s="236"/>
      <c r="D525" s="237" t="s">
        <v>285</v>
      </c>
      <c r="E525" s="238" t="s">
        <v>1</v>
      </c>
      <c r="F525" s="239" t="s">
        <v>1009</v>
      </c>
      <c r="G525" s="236"/>
      <c r="H525" s="240">
        <v>-2.1669999999999998</v>
      </c>
      <c r="I525" s="236"/>
      <c r="J525" s="236"/>
      <c r="K525" s="236"/>
      <c r="L525" s="241"/>
      <c r="M525" s="242"/>
      <c r="N525" s="243"/>
      <c r="O525" s="243"/>
      <c r="P525" s="243"/>
      <c r="Q525" s="243"/>
      <c r="R525" s="243"/>
      <c r="S525" s="243"/>
      <c r="T525" s="24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5" t="s">
        <v>285</v>
      </c>
      <c r="AU525" s="245" t="s">
        <v>83</v>
      </c>
      <c r="AV525" s="13" t="s">
        <v>83</v>
      </c>
      <c r="AW525" s="13" t="s">
        <v>30</v>
      </c>
      <c r="AX525" s="13" t="s">
        <v>74</v>
      </c>
      <c r="AY525" s="245" t="s">
        <v>278</v>
      </c>
    </row>
    <row r="526" s="13" customFormat="1">
      <c r="A526" s="13"/>
      <c r="B526" s="235"/>
      <c r="C526" s="236"/>
      <c r="D526" s="237" t="s">
        <v>285</v>
      </c>
      <c r="E526" s="238" t="s">
        <v>1</v>
      </c>
      <c r="F526" s="239" t="s">
        <v>1005</v>
      </c>
      <c r="G526" s="236"/>
      <c r="H526" s="240">
        <v>-1.5760000000000001</v>
      </c>
      <c r="I526" s="236"/>
      <c r="J526" s="236"/>
      <c r="K526" s="236"/>
      <c r="L526" s="241"/>
      <c r="M526" s="242"/>
      <c r="N526" s="243"/>
      <c r="O526" s="243"/>
      <c r="P526" s="243"/>
      <c r="Q526" s="243"/>
      <c r="R526" s="243"/>
      <c r="S526" s="243"/>
      <c r="T526" s="24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5" t="s">
        <v>285</v>
      </c>
      <c r="AU526" s="245" t="s">
        <v>83</v>
      </c>
      <c r="AV526" s="13" t="s">
        <v>83</v>
      </c>
      <c r="AW526" s="13" t="s">
        <v>30</v>
      </c>
      <c r="AX526" s="13" t="s">
        <v>74</v>
      </c>
      <c r="AY526" s="245" t="s">
        <v>278</v>
      </c>
    </row>
    <row r="527" s="13" customFormat="1">
      <c r="A527" s="13"/>
      <c r="B527" s="235"/>
      <c r="C527" s="236"/>
      <c r="D527" s="237" t="s">
        <v>285</v>
      </c>
      <c r="E527" s="238" t="s">
        <v>1</v>
      </c>
      <c r="F527" s="239" t="s">
        <v>1005</v>
      </c>
      <c r="G527" s="236"/>
      <c r="H527" s="240">
        <v>-1.5760000000000001</v>
      </c>
      <c r="I527" s="236"/>
      <c r="J527" s="236"/>
      <c r="K527" s="236"/>
      <c r="L527" s="241"/>
      <c r="M527" s="242"/>
      <c r="N527" s="243"/>
      <c r="O527" s="243"/>
      <c r="P527" s="243"/>
      <c r="Q527" s="243"/>
      <c r="R527" s="243"/>
      <c r="S527" s="243"/>
      <c r="T527" s="24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5" t="s">
        <v>285</v>
      </c>
      <c r="AU527" s="245" t="s">
        <v>83</v>
      </c>
      <c r="AV527" s="13" t="s">
        <v>83</v>
      </c>
      <c r="AW527" s="13" t="s">
        <v>30</v>
      </c>
      <c r="AX527" s="13" t="s">
        <v>74</v>
      </c>
      <c r="AY527" s="245" t="s">
        <v>278</v>
      </c>
    </row>
    <row r="528" s="13" customFormat="1">
      <c r="A528" s="13"/>
      <c r="B528" s="235"/>
      <c r="C528" s="236"/>
      <c r="D528" s="237" t="s">
        <v>285</v>
      </c>
      <c r="E528" s="238" t="s">
        <v>1</v>
      </c>
      <c r="F528" s="239" t="s">
        <v>1012</v>
      </c>
      <c r="G528" s="236"/>
      <c r="H528" s="240">
        <v>-3.52</v>
      </c>
      <c r="I528" s="236"/>
      <c r="J528" s="236"/>
      <c r="K528" s="236"/>
      <c r="L528" s="241"/>
      <c r="M528" s="242"/>
      <c r="N528" s="243"/>
      <c r="O528" s="243"/>
      <c r="P528" s="243"/>
      <c r="Q528" s="243"/>
      <c r="R528" s="243"/>
      <c r="S528" s="243"/>
      <c r="T528" s="24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5" t="s">
        <v>285</v>
      </c>
      <c r="AU528" s="245" t="s">
        <v>83</v>
      </c>
      <c r="AV528" s="13" t="s">
        <v>83</v>
      </c>
      <c r="AW528" s="13" t="s">
        <v>30</v>
      </c>
      <c r="AX528" s="13" t="s">
        <v>74</v>
      </c>
      <c r="AY528" s="245" t="s">
        <v>278</v>
      </c>
    </row>
    <row r="529" s="13" customFormat="1">
      <c r="A529" s="13"/>
      <c r="B529" s="235"/>
      <c r="C529" s="236"/>
      <c r="D529" s="237" t="s">
        <v>285</v>
      </c>
      <c r="E529" s="238" t="s">
        <v>1</v>
      </c>
      <c r="F529" s="239" t="s">
        <v>1005</v>
      </c>
      <c r="G529" s="236"/>
      <c r="H529" s="240">
        <v>-1.5760000000000001</v>
      </c>
      <c r="I529" s="236"/>
      <c r="J529" s="236"/>
      <c r="K529" s="236"/>
      <c r="L529" s="241"/>
      <c r="M529" s="242"/>
      <c r="N529" s="243"/>
      <c r="O529" s="243"/>
      <c r="P529" s="243"/>
      <c r="Q529" s="243"/>
      <c r="R529" s="243"/>
      <c r="S529" s="243"/>
      <c r="T529" s="24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5" t="s">
        <v>285</v>
      </c>
      <c r="AU529" s="245" t="s">
        <v>83</v>
      </c>
      <c r="AV529" s="13" t="s">
        <v>83</v>
      </c>
      <c r="AW529" s="13" t="s">
        <v>30</v>
      </c>
      <c r="AX529" s="13" t="s">
        <v>74</v>
      </c>
      <c r="AY529" s="245" t="s">
        <v>278</v>
      </c>
    </row>
    <row r="530" s="13" customFormat="1">
      <c r="A530" s="13"/>
      <c r="B530" s="235"/>
      <c r="C530" s="236"/>
      <c r="D530" s="237" t="s">
        <v>285</v>
      </c>
      <c r="E530" s="238" t="s">
        <v>1</v>
      </c>
      <c r="F530" s="239" t="s">
        <v>1009</v>
      </c>
      <c r="G530" s="236"/>
      <c r="H530" s="240">
        <v>-2.1669999999999998</v>
      </c>
      <c r="I530" s="236"/>
      <c r="J530" s="236"/>
      <c r="K530" s="236"/>
      <c r="L530" s="241"/>
      <c r="M530" s="242"/>
      <c r="N530" s="243"/>
      <c r="O530" s="243"/>
      <c r="P530" s="243"/>
      <c r="Q530" s="243"/>
      <c r="R530" s="243"/>
      <c r="S530" s="243"/>
      <c r="T530" s="24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5" t="s">
        <v>285</v>
      </c>
      <c r="AU530" s="245" t="s">
        <v>83</v>
      </c>
      <c r="AV530" s="13" t="s">
        <v>83</v>
      </c>
      <c r="AW530" s="13" t="s">
        <v>30</v>
      </c>
      <c r="AX530" s="13" t="s">
        <v>74</v>
      </c>
      <c r="AY530" s="245" t="s">
        <v>278</v>
      </c>
    </row>
    <row r="531" s="13" customFormat="1">
      <c r="A531" s="13"/>
      <c r="B531" s="235"/>
      <c r="C531" s="236"/>
      <c r="D531" s="237" t="s">
        <v>285</v>
      </c>
      <c r="E531" s="238" t="s">
        <v>1</v>
      </c>
      <c r="F531" s="239" t="s">
        <v>1005</v>
      </c>
      <c r="G531" s="236"/>
      <c r="H531" s="240">
        <v>-1.5760000000000001</v>
      </c>
      <c r="I531" s="236"/>
      <c r="J531" s="236"/>
      <c r="K531" s="236"/>
      <c r="L531" s="241"/>
      <c r="M531" s="242"/>
      <c r="N531" s="243"/>
      <c r="O531" s="243"/>
      <c r="P531" s="243"/>
      <c r="Q531" s="243"/>
      <c r="R531" s="243"/>
      <c r="S531" s="243"/>
      <c r="T531" s="24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5" t="s">
        <v>285</v>
      </c>
      <c r="AU531" s="245" t="s">
        <v>83</v>
      </c>
      <c r="AV531" s="13" t="s">
        <v>83</v>
      </c>
      <c r="AW531" s="13" t="s">
        <v>30</v>
      </c>
      <c r="AX531" s="13" t="s">
        <v>74</v>
      </c>
      <c r="AY531" s="245" t="s">
        <v>278</v>
      </c>
    </row>
    <row r="532" s="13" customFormat="1">
      <c r="A532" s="13"/>
      <c r="B532" s="235"/>
      <c r="C532" s="236"/>
      <c r="D532" s="237" t="s">
        <v>285</v>
      </c>
      <c r="E532" s="238" t="s">
        <v>1</v>
      </c>
      <c r="F532" s="239" t="s">
        <v>1012</v>
      </c>
      <c r="G532" s="236"/>
      <c r="H532" s="240">
        <v>-3.52</v>
      </c>
      <c r="I532" s="236"/>
      <c r="J532" s="236"/>
      <c r="K532" s="236"/>
      <c r="L532" s="241"/>
      <c r="M532" s="242"/>
      <c r="N532" s="243"/>
      <c r="O532" s="243"/>
      <c r="P532" s="243"/>
      <c r="Q532" s="243"/>
      <c r="R532" s="243"/>
      <c r="S532" s="243"/>
      <c r="T532" s="24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5" t="s">
        <v>285</v>
      </c>
      <c r="AU532" s="245" t="s">
        <v>83</v>
      </c>
      <c r="AV532" s="13" t="s">
        <v>83</v>
      </c>
      <c r="AW532" s="13" t="s">
        <v>30</v>
      </c>
      <c r="AX532" s="13" t="s">
        <v>74</v>
      </c>
      <c r="AY532" s="245" t="s">
        <v>278</v>
      </c>
    </row>
    <row r="533" s="13" customFormat="1">
      <c r="A533" s="13"/>
      <c r="B533" s="235"/>
      <c r="C533" s="236"/>
      <c r="D533" s="237" t="s">
        <v>285</v>
      </c>
      <c r="E533" s="238" t="s">
        <v>1</v>
      </c>
      <c r="F533" s="239" t="s">
        <v>1012</v>
      </c>
      <c r="G533" s="236"/>
      <c r="H533" s="240">
        <v>-3.52</v>
      </c>
      <c r="I533" s="236"/>
      <c r="J533" s="236"/>
      <c r="K533" s="236"/>
      <c r="L533" s="241"/>
      <c r="M533" s="242"/>
      <c r="N533" s="243"/>
      <c r="O533" s="243"/>
      <c r="P533" s="243"/>
      <c r="Q533" s="243"/>
      <c r="R533" s="243"/>
      <c r="S533" s="243"/>
      <c r="T533" s="24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5" t="s">
        <v>285</v>
      </c>
      <c r="AU533" s="245" t="s">
        <v>83</v>
      </c>
      <c r="AV533" s="13" t="s">
        <v>83</v>
      </c>
      <c r="AW533" s="13" t="s">
        <v>30</v>
      </c>
      <c r="AX533" s="13" t="s">
        <v>74</v>
      </c>
      <c r="AY533" s="245" t="s">
        <v>278</v>
      </c>
    </row>
    <row r="534" s="13" customFormat="1">
      <c r="A534" s="13"/>
      <c r="B534" s="235"/>
      <c r="C534" s="236"/>
      <c r="D534" s="237" t="s">
        <v>285</v>
      </c>
      <c r="E534" s="238" t="s">
        <v>1</v>
      </c>
      <c r="F534" s="239" t="s">
        <v>1009</v>
      </c>
      <c r="G534" s="236"/>
      <c r="H534" s="240">
        <v>-2.1669999999999998</v>
      </c>
      <c r="I534" s="236"/>
      <c r="J534" s="236"/>
      <c r="K534" s="236"/>
      <c r="L534" s="241"/>
      <c r="M534" s="242"/>
      <c r="N534" s="243"/>
      <c r="O534" s="243"/>
      <c r="P534" s="243"/>
      <c r="Q534" s="243"/>
      <c r="R534" s="243"/>
      <c r="S534" s="243"/>
      <c r="T534" s="24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5" t="s">
        <v>285</v>
      </c>
      <c r="AU534" s="245" t="s">
        <v>83</v>
      </c>
      <c r="AV534" s="13" t="s">
        <v>83</v>
      </c>
      <c r="AW534" s="13" t="s">
        <v>30</v>
      </c>
      <c r="AX534" s="13" t="s">
        <v>74</v>
      </c>
      <c r="AY534" s="245" t="s">
        <v>278</v>
      </c>
    </row>
    <row r="535" s="13" customFormat="1">
      <c r="A535" s="13"/>
      <c r="B535" s="235"/>
      <c r="C535" s="236"/>
      <c r="D535" s="237" t="s">
        <v>285</v>
      </c>
      <c r="E535" s="238" t="s">
        <v>1</v>
      </c>
      <c r="F535" s="239" t="s">
        <v>1005</v>
      </c>
      <c r="G535" s="236"/>
      <c r="H535" s="240">
        <v>-1.5760000000000001</v>
      </c>
      <c r="I535" s="236"/>
      <c r="J535" s="236"/>
      <c r="K535" s="236"/>
      <c r="L535" s="241"/>
      <c r="M535" s="242"/>
      <c r="N535" s="243"/>
      <c r="O535" s="243"/>
      <c r="P535" s="243"/>
      <c r="Q535" s="243"/>
      <c r="R535" s="243"/>
      <c r="S535" s="243"/>
      <c r="T535" s="24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5" t="s">
        <v>285</v>
      </c>
      <c r="AU535" s="245" t="s">
        <v>83</v>
      </c>
      <c r="AV535" s="13" t="s">
        <v>83</v>
      </c>
      <c r="AW535" s="13" t="s">
        <v>30</v>
      </c>
      <c r="AX535" s="13" t="s">
        <v>74</v>
      </c>
      <c r="AY535" s="245" t="s">
        <v>278</v>
      </c>
    </row>
    <row r="536" s="13" customFormat="1">
      <c r="A536" s="13"/>
      <c r="B536" s="235"/>
      <c r="C536" s="236"/>
      <c r="D536" s="237" t="s">
        <v>285</v>
      </c>
      <c r="E536" s="238" t="s">
        <v>1</v>
      </c>
      <c r="F536" s="239" t="s">
        <v>1005</v>
      </c>
      <c r="G536" s="236"/>
      <c r="H536" s="240">
        <v>-1.5760000000000001</v>
      </c>
      <c r="I536" s="236"/>
      <c r="J536" s="236"/>
      <c r="K536" s="236"/>
      <c r="L536" s="241"/>
      <c r="M536" s="242"/>
      <c r="N536" s="243"/>
      <c r="O536" s="243"/>
      <c r="P536" s="243"/>
      <c r="Q536" s="243"/>
      <c r="R536" s="243"/>
      <c r="S536" s="243"/>
      <c r="T536" s="24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5" t="s">
        <v>285</v>
      </c>
      <c r="AU536" s="245" t="s">
        <v>83</v>
      </c>
      <c r="AV536" s="13" t="s">
        <v>83</v>
      </c>
      <c r="AW536" s="13" t="s">
        <v>30</v>
      </c>
      <c r="AX536" s="13" t="s">
        <v>74</v>
      </c>
      <c r="AY536" s="245" t="s">
        <v>278</v>
      </c>
    </row>
    <row r="537" s="13" customFormat="1">
      <c r="A537" s="13"/>
      <c r="B537" s="235"/>
      <c r="C537" s="236"/>
      <c r="D537" s="237" t="s">
        <v>285</v>
      </c>
      <c r="E537" s="238" t="s">
        <v>1</v>
      </c>
      <c r="F537" s="239" t="s">
        <v>1012</v>
      </c>
      <c r="G537" s="236"/>
      <c r="H537" s="240">
        <v>-3.52</v>
      </c>
      <c r="I537" s="236"/>
      <c r="J537" s="236"/>
      <c r="K537" s="236"/>
      <c r="L537" s="241"/>
      <c r="M537" s="242"/>
      <c r="N537" s="243"/>
      <c r="O537" s="243"/>
      <c r="P537" s="243"/>
      <c r="Q537" s="243"/>
      <c r="R537" s="243"/>
      <c r="S537" s="243"/>
      <c r="T537" s="24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5" t="s">
        <v>285</v>
      </c>
      <c r="AU537" s="245" t="s">
        <v>83</v>
      </c>
      <c r="AV537" s="13" t="s">
        <v>83</v>
      </c>
      <c r="AW537" s="13" t="s">
        <v>30</v>
      </c>
      <c r="AX537" s="13" t="s">
        <v>74</v>
      </c>
      <c r="AY537" s="245" t="s">
        <v>278</v>
      </c>
    </row>
    <row r="538" s="13" customFormat="1">
      <c r="A538" s="13"/>
      <c r="B538" s="235"/>
      <c r="C538" s="236"/>
      <c r="D538" s="237" t="s">
        <v>285</v>
      </c>
      <c r="E538" s="238" t="s">
        <v>1</v>
      </c>
      <c r="F538" s="239" t="s">
        <v>1304</v>
      </c>
      <c r="G538" s="236"/>
      <c r="H538" s="240">
        <v>-1.47</v>
      </c>
      <c r="I538" s="236"/>
      <c r="J538" s="236"/>
      <c r="K538" s="236"/>
      <c r="L538" s="241"/>
      <c r="M538" s="242"/>
      <c r="N538" s="243"/>
      <c r="O538" s="243"/>
      <c r="P538" s="243"/>
      <c r="Q538" s="243"/>
      <c r="R538" s="243"/>
      <c r="S538" s="243"/>
      <c r="T538" s="24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5" t="s">
        <v>285</v>
      </c>
      <c r="AU538" s="245" t="s">
        <v>83</v>
      </c>
      <c r="AV538" s="13" t="s">
        <v>83</v>
      </c>
      <c r="AW538" s="13" t="s">
        <v>30</v>
      </c>
      <c r="AX538" s="13" t="s">
        <v>74</v>
      </c>
      <c r="AY538" s="245" t="s">
        <v>278</v>
      </c>
    </row>
    <row r="539" s="13" customFormat="1">
      <c r="A539" s="13"/>
      <c r="B539" s="235"/>
      <c r="C539" s="236"/>
      <c r="D539" s="237" t="s">
        <v>285</v>
      </c>
      <c r="E539" s="238" t="s">
        <v>1</v>
      </c>
      <c r="F539" s="239" t="s">
        <v>1304</v>
      </c>
      <c r="G539" s="236"/>
      <c r="H539" s="240">
        <v>-1.47</v>
      </c>
      <c r="I539" s="236"/>
      <c r="J539" s="236"/>
      <c r="K539" s="236"/>
      <c r="L539" s="241"/>
      <c r="M539" s="242"/>
      <c r="N539" s="243"/>
      <c r="O539" s="243"/>
      <c r="P539" s="243"/>
      <c r="Q539" s="243"/>
      <c r="R539" s="243"/>
      <c r="S539" s="243"/>
      <c r="T539" s="24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5" t="s">
        <v>285</v>
      </c>
      <c r="AU539" s="245" t="s">
        <v>83</v>
      </c>
      <c r="AV539" s="13" t="s">
        <v>83</v>
      </c>
      <c r="AW539" s="13" t="s">
        <v>30</v>
      </c>
      <c r="AX539" s="13" t="s">
        <v>74</v>
      </c>
      <c r="AY539" s="245" t="s">
        <v>278</v>
      </c>
    </row>
    <row r="540" s="13" customFormat="1">
      <c r="A540" s="13"/>
      <c r="B540" s="235"/>
      <c r="C540" s="236"/>
      <c r="D540" s="237" t="s">
        <v>285</v>
      </c>
      <c r="E540" s="238" t="s">
        <v>1</v>
      </c>
      <c r="F540" s="239" t="s">
        <v>1305</v>
      </c>
      <c r="G540" s="236"/>
      <c r="H540" s="240">
        <v>-6.5999999999999996</v>
      </c>
      <c r="I540" s="236"/>
      <c r="J540" s="236"/>
      <c r="K540" s="236"/>
      <c r="L540" s="241"/>
      <c r="M540" s="242"/>
      <c r="N540" s="243"/>
      <c r="O540" s="243"/>
      <c r="P540" s="243"/>
      <c r="Q540" s="243"/>
      <c r="R540" s="243"/>
      <c r="S540" s="243"/>
      <c r="T540" s="24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5" t="s">
        <v>285</v>
      </c>
      <c r="AU540" s="245" t="s">
        <v>83</v>
      </c>
      <c r="AV540" s="13" t="s">
        <v>83</v>
      </c>
      <c r="AW540" s="13" t="s">
        <v>30</v>
      </c>
      <c r="AX540" s="13" t="s">
        <v>74</v>
      </c>
      <c r="AY540" s="245" t="s">
        <v>278</v>
      </c>
    </row>
    <row r="541" s="13" customFormat="1">
      <c r="A541" s="13"/>
      <c r="B541" s="235"/>
      <c r="C541" s="236"/>
      <c r="D541" s="237" t="s">
        <v>285</v>
      </c>
      <c r="E541" s="238" t="s">
        <v>1</v>
      </c>
      <c r="F541" s="239" t="s">
        <v>1306</v>
      </c>
      <c r="G541" s="236"/>
      <c r="H541" s="240">
        <v>-2.1000000000000001</v>
      </c>
      <c r="I541" s="236"/>
      <c r="J541" s="236"/>
      <c r="K541" s="236"/>
      <c r="L541" s="241"/>
      <c r="M541" s="242"/>
      <c r="N541" s="243"/>
      <c r="O541" s="243"/>
      <c r="P541" s="243"/>
      <c r="Q541" s="243"/>
      <c r="R541" s="243"/>
      <c r="S541" s="243"/>
      <c r="T541" s="24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5" t="s">
        <v>285</v>
      </c>
      <c r="AU541" s="245" t="s">
        <v>83</v>
      </c>
      <c r="AV541" s="13" t="s">
        <v>83</v>
      </c>
      <c r="AW541" s="13" t="s">
        <v>30</v>
      </c>
      <c r="AX541" s="13" t="s">
        <v>74</v>
      </c>
      <c r="AY541" s="245" t="s">
        <v>278</v>
      </c>
    </row>
    <row r="542" s="13" customFormat="1">
      <c r="A542" s="13"/>
      <c r="B542" s="235"/>
      <c r="C542" s="236"/>
      <c r="D542" s="237" t="s">
        <v>285</v>
      </c>
      <c r="E542" s="238" t="s">
        <v>1</v>
      </c>
      <c r="F542" s="239" t="s">
        <v>1012</v>
      </c>
      <c r="G542" s="236"/>
      <c r="H542" s="240">
        <v>-3.52</v>
      </c>
      <c r="I542" s="236"/>
      <c r="J542" s="236"/>
      <c r="K542" s="236"/>
      <c r="L542" s="241"/>
      <c r="M542" s="242"/>
      <c r="N542" s="243"/>
      <c r="O542" s="243"/>
      <c r="P542" s="243"/>
      <c r="Q542" s="243"/>
      <c r="R542" s="243"/>
      <c r="S542" s="243"/>
      <c r="T542" s="24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5" t="s">
        <v>285</v>
      </c>
      <c r="AU542" s="245" t="s">
        <v>83</v>
      </c>
      <c r="AV542" s="13" t="s">
        <v>83</v>
      </c>
      <c r="AW542" s="13" t="s">
        <v>30</v>
      </c>
      <c r="AX542" s="13" t="s">
        <v>74</v>
      </c>
      <c r="AY542" s="245" t="s">
        <v>278</v>
      </c>
    </row>
    <row r="543" s="13" customFormat="1">
      <c r="A543" s="13"/>
      <c r="B543" s="235"/>
      <c r="C543" s="236"/>
      <c r="D543" s="237" t="s">
        <v>285</v>
      </c>
      <c r="E543" s="238" t="s">
        <v>1</v>
      </c>
      <c r="F543" s="239" t="s">
        <v>1213</v>
      </c>
      <c r="G543" s="236"/>
      <c r="H543" s="240">
        <v>-1.6799999999999999</v>
      </c>
      <c r="I543" s="236"/>
      <c r="J543" s="236"/>
      <c r="K543" s="236"/>
      <c r="L543" s="241"/>
      <c r="M543" s="242"/>
      <c r="N543" s="243"/>
      <c r="O543" s="243"/>
      <c r="P543" s="243"/>
      <c r="Q543" s="243"/>
      <c r="R543" s="243"/>
      <c r="S543" s="243"/>
      <c r="T543" s="24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5" t="s">
        <v>285</v>
      </c>
      <c r="AU543" s="245" t="s">
        <v>83</v>
      </c>
      <c r="AV543" s="13" t="s">
        <v>83</v>
      </c>
      <c r="AW543" s="13" t="s">
        <v>30</v>
      </c>
      <c r="AX543" s="13" t="s">
        <v>74</v>
      </c>
      <c r="AY543" s="245" t="s">
        <v>278</v>
      </c>
    </row>
    <row r="544" s="13" customFormat="1">
      <c r="A544" s="13"/>
      <c r="B544" s="235"/>
      <c r="C544" s="236"/>
      <c r="D544" s="237" t="s">
        <v>285</v>
      </c>
      <c r="E544" s="238" t="s">
        <v>1</v>
      </c>
      <c r="F544" s="239" t="s">
        <v>1009</v>
      </c>
      <c r="G544" s="236"/>
      <c r="H544" s="240">
        <v>-2.1669999999999998</v>
      </c>
      <c r="I544" s="236"/>
      <c r="J544" s="236"/>
      <c r="K544" s="236"/>
      <c r="L544" s="241"/>
      <c r="M544" s="242"/>
      <c r="N544" s="243"/>
      <c r="O544" s="243"/>
      <c r="P544" s="243"/>
      <c r="Q544" s="243"/>
      <c r="R544" s="243"/>
      <c r="S544" s="243"/>
      <c r="T544" s="24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5" t="s">
        <v>285</v>
      </c>
      <c r="AU544" s="245" t="s">
        <v>83</v>
      </c>
      <c r="AV544" s="13" t="s">
        <v>83</v>
      </c>
      <c r="AW544" s="13" t="s">
        <v>30</v>
      </c>
      <c r="AX544" s="13" t="s">
        <v>74</v>
      </c>
      <c r="AY544" s="245" t="s">
        <v>278</v>
      </c>
    </row>
    <row r="545" s="13" customFormat="1">
      <c r="A545" s="13"/>
      <c r="B545" s="235"/>
      <c r="C545" s="236"/>
      <c r="D545" s="237" t="s">
        <v>285</v>
      </c>
      <c r="E545" s="238" t="s">
        <v>1</v>
      </c>
      <c r="F545" s="239" t="s">
        <v>1213</v>
      </c>
      <c r="G545" s="236"/>
      <c r="H545" s="240">
        <v>-1.6799999999999999</v>
      </c>
      <c r="I545" s="236"/>
      <c r="J545" s="236"/>
      <c r="K545" s="236"/>
      <c r="L545" s="241"/>
      <c r="M545" s="242"/>
      <c r="N545" s="243"/>
      <c r="O545" s="243"/>
      <c r="P545" s="243"/>
      <c r="Q545" s="243"/>
      <c r="R545" s="243"/>
      <c r="S545" s="243"/>
      <c r="T545" s="24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5" t="s">
        <v>285</v>
      </c>
      <c r="AU545" s="245" t="s">
        <v>83</v>
      </c>
      <c r="AV545" s="13" t="s">
        <v>83</v>
      </c>
      <c r="AW545" s="13" t="s">
        <v>30</v>
      </c>
      <c r="AX545" s="13" t="s">
        <v>74</v>
      </c>
      <c r="AY545" s="245" t="s">
        <v>278</v>
      </c>
    </row>
    <row r="546" s="13" customFormat="1">
      <c r="A546" s="13"/>
      <c r="B546" s="235"/>
      <c r="C546" s="236"/>
      <c r="D546" s="237" t="s">
        <v>285</v>
      </c>
      <c r="E546" s="238" t="s">
        <v>1</v>
      </c>
      <c r="F546" s="239" t="s">
        <v>1012</v>
      </c>
      <c r="G546" s="236"/>
      <c r="H546" s="240">
        <v>-3.52</v>
      </c>
      <c r="I546" s="236"/>
      <c r="J546" s="236"/>
      <c r="K546" s="236"/>
      <c r="L546" s="241"/>
      <c r="M546" s="242"/>
      <c r="N546" s="243"/>
      <c r="O546" s="243"/>
      <c r="P546" s="243"/>
      <c r="Q546" s="243"/>
      <c r="R546" s="243"/>
      <c r="S546" s="243"/>
      <c r="T546" s="24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5" t="s">
        <v>285</v>
      </c>
      <c r="AU546" s="245" t="s">
        <v>83</v>
      </c>
      <c r="AV546" s="13" t="s">
        <v>83</v>
      </c>
      <c r="AW546" s="13" t="s">
        <v>30</v>
      </c>
      <c r="AX546" s="13" t="s">
        <v>74</v>
      </c>
      <c r="AY546" s="245" t="s">
        <v>278</v>
      </c>
    </row>
    <row r="547" s="13" customFormat="1">
      <c r="A547" s="13"/>
      <c r="B547" s="235"/>
      <c r="C547" s="236"/>
      <c r="D547" s="237" t="s">
        <v>285</v>
      </c>
      <c r="E547" s="238" t="s">
        <v>1</v>
      </c>
      <c r="F547" s="239" t="s">
        <v>1213</v>
      </c>
      <c r="G547" s="236"/>
      <c r="H547" s="240">
        <v>-1.6799999999999999</v>
      </c>
      <c r="I547" s="236"/>
      <c r="J547" s="236"/>
      <c r="K547" s="236"/>
      <c r="L547" s="241"/>
      <c r="M547" s="242"/>
      <c r="N547" s="243"/>
      <c r="O547" s="243"/>
      <c r="P547" s="243"/>
      <c r="Q547" s="243"/>
      <c r="R547" s="243"/>
      <c r="S547" s="243"/>
      <c r="T547" s="24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5" t="s">
        <v>285</v>
      </c>
      <c r="AU547" s="245" t="s">
        <v>83</v>
      </c>
      <c r="AV547" s="13" t="s">
        <v>83</v>
      </c>
      <c r="AW547" s="13" t="s">
        <v>30</v>
      </c>
      <c r="AX547" s="13" t="s">
        <v>74</v>
      </c>
      <c r="AY547" s="245" t="s">
        <v>278</v>
      </c>
    </row>
    <row r="548" s="13" customFormat="1">
      <c r="A548" s="13"/>
      <c r="B548" s="235"/>
      <c r="C548" s="236"/>
      <c r="D548" s="237" t="s">
        <v>285</v>
      </c>
      <c r="E548" s="238" t="s">
        <v>1</v>
      </c>
      <c r="F548" s="239" t="s">
        <v>1009</v>
      </c>
      <c r="G548" s="236"/>
      <c r="H548" s="240">
        <v>-2.1669999999999998</v>
      </c>
      <c r="I548" s="236"/>
      <c r="J548" s="236"/>
      <c r="K548" s="236"/>
      <c r="L548" s="241"/>
      <c r="M548" s="242"/>
      <c r="N548" s="243"/>
      <c r="O548" s="243"/>
      <c r="P548" s="243"/>
      <c r="Q548" s="243"/>
      <c r="R548" s="243"/>
      <c r="S548" s="243"/>
      <c r="T548" s="24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5" t="s">
        <v>285</v>
      </c>
      <c r="AU548" s="245" t="s">
        <v>83</v>
      </c>
      <c r="AV548" s="13" t="s">
        <v>83</v>
      </c>
      <c r="AW548" s="13" t="s">
        <v>30</v>
      </c>
      <c r="AX548" s="13" t="s">
        <v>74</v>
      </c>
      <c r="AY548" s="245" t="s">
        <v>278</v>
      </c>
    </row>
    <row r="549" s="13" customFormat="1">
      <c r="A549" s="13"/>
      <c r="B549" s="235"/>
      <c r="C549" s="236"/>
      <c r="D549" s="237" t="s">
        <v>285</v>
      </c>
      <c r="E549" s="238" t="s">
        <v>1</v>
      </c>
      <c r="F549" s="239" t="s">
        <v>1213</v>
      </c>
      <c r="G549" s="236"/>
      <c r="H549" s="240">
        <v>-1.6799999999999999</v>
      </c>
      <c r="I549" s="236"/>
      <c r="J549" s="236"/>
      <c r="K549" s="236"/>
      <c r="L549" s="241"/>
      <c r="M549" s="242"/>
      <c r="N549" s="243"/>
      <c r="O549" s="243"/>
      <c r="P549" s="243"/>
      <c r="Q549" s="243"/>
      <c r="R549" s="243"/>
      <c r="S549" s="243"/>
      <c r="T549" s="24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5" t="s">
        <v>285</v>
      </c>
      <c r="AU549" s="245" t="s">
        <v>83</v>
      </c>
      <c r="AV549" s="13" t="s">
        <v>83</v>
      </c>
      <c r="AW549" s="13" t="s">
        <v>30</v>
      </c>
      <c r="AX549" s="13" t="s">
        <v>74</v>
      </c>
      <c r="AY549" s="245" t="s">
        <v>278</v>
      </c>
    </row>
    <row r="550" s="13" customFormat="1">
      <c r="A550" s="13"/>
      <c r="B550" s="235"/>
      <c r="C550" s="236"/>
      <c r="D550" s="237" t="s">
        <v>285</v>
      </c>
      <c r="E550" s="238" t="s">
        <v>1</v>
      </c>
      <c r="F550" s="239" t="s">
        <v>1012</v>
      </c>
      <c r="G550" s="236"/>
      <c r="H550" s="240">
        <v>-3.52</v>
      </c>
      <c r="I550" s="236"/>
      <c r="J550" s="236"/>
      <c r="K550" s="236"/>
      <c r="L550" s="241"/>
      <c r="M550" s="242"/>
      <c r="N550" s="243"/>
      <c r="O550" s="243"/>
      <c r="P550" s="243"/>
      <c r="Q550" s="243"/>
      <c r="R550" s="243"/>
      <c r="S550" s="243"/>
      <c r="T550" s="24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5" t="s">
        <v>285</v>
      </c>
      <c r="AU550" s="245" t="s">
        <v>83</v>
      </c>
      <c r="AV550" s="13" t="s">
        <v>83</v>
      </c>
      <c r="AW550" s="13" t="s">
        <v>30</v>
      </c>
      <c r="AX550" s="13" t="s">
        <v>74</v>
      </c>
      <c r="AY550" s="245" t="s">
        <v>278</v>
      </c>
    </row>
    <row r="551" s="13" customFormat="1">
      <c r="A551" s="13"/>
      <c r="B551" s="235"/>
      <c r="C551" s="236"/>
      <c r="D551" s="237" t="s">
        <v>285</v>
      </c>
      <c r="E551" s="238" t="s">
        <v>1</v>
      </c>
      <c r="F551" s="239" t="s">
        <v>1307</v>
      </c>
      <c r="G551" s="236"/>
      <c r="H551" s="240">
        <v>-2.3100000000000001</v>
      </c>
      <c r="I551" s="236"/>
      <c r="J551" s="236"/>
      <c r="K551" s="236"/>
      <c r="L551" s="241"/>
      <c r="M551" s="242"/>
      <c r="N551" s="243"/>
      <c r="O551" s="243"/>
      <c r="P551" s="243"/>
      <c r="Q551" s="243"/>
      <c r="R551" s="243"/>
      <c r="S551" s="243"/>
      <c r="T551" s="24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5" t="s">
        <v>285</v>
      </c>
      <c r="AU551" s="245" t="s">
        <v>83</v>
      </c>
      <c r="AV551" s="13" t="s">
        <v>83</v>
      </c>
      <c r="AW551" s="13" t="s">
        <v>30</v>
      </c>
      <c r="AX551" s="13" t="s">
        <v>74</v>
      </c>
      <c r="AY551" s="245" t="s">
        <v>278</v>
      </c>
    </row>
    <row r="552" s="13" customFormat="1">
      <c r="A552" s="13"/>
      <c r="B552" s="235"/>
      <c r="C552" s="236"/>
      <c r="D552" s="237" t="s">
        <v>285</v>
      </c>
      <c r="E552" s="238" t="s">
        <v>1</v>
      </c>
      <c r="F552" s="239" t="s">
        <v>1005</v>
      </c>
      <c r="G552" s="236"/>
      <c r="H552" s="240">
        <v>-1.5760000000000001</v>
      </c>
      <c r="I552" s="236"/>
      <c r="J552" s="236"/>
      <c r="K552" s="236"/>
      <c r="L552" s="241"/>
      <c r="M552" s="242"/>
      <c r="N552" s="243"/>
      <c r="O552" s="243"/>
      <c r="P552" s="243"/>
      <c r="Q552" s="243"/>
      <c r="R552" s="243"/>
      <c r="S552" s="243"/>
      <c r="T552" s="24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5" t="s">
        <v>285</v>
      </c>
      <c r="AU552" s="245" t="s">
        <v>83</v>
      </c>
      <c r="AV552" s="13" t="s">
        <v>83</v>
      </c>
      <c r="AW552" s="13" t="s">
        <v>30</v>
      </c>
      <c r="AX552" s="13" t="s">
        <v>74</v>
      </c>
      <c r="AY552" s="245" t="s">
        <v>278</v>
      </c>
    </row>
    <row r="553" s="13" customFormat="1">
      <c r="A553" s="13"/>
      <c r="B553" s="235"/>
      <c r="C553" s="236"/>
      <c r="D553" s="237" t="s">
        <v>285</v>
      </c>
      <c r="E553" s="238" t="s">
        <v>1</v>
      </c>
      <c r="F553" s="239" t="s">
        <v>1012</v>
      </c>
      <c r="G553" s="236"/>
      <c r="H553" s="240">
        <v>-3.52</v>
      </c>
      <c r="I553" s="236"/>
      <c r="J553" s="236"/>
      <c r="K553" s="236"/>
      <c r="L553" s="241"/>
      <c r="M553" s="242"/>
      <c r="N553" s="243"/>
      <c r="O553" s="243"/>
      <c r="P553" s="243"/>
      <c r="Q553" s="243"/>
      <c r="R553" s="243"/>
      <c r="S553" s="243"/>
      <c r="T553" s="24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5" t="s">
        <v>285</v>
      </c>
      <c r="AU553" s="245" t="s">
        <v>83</v>
      </c>
      <c r="AV553" s="13" t="s">
        <v>83</v>
      </c>
      <c r="AW553" s="13" t="s">
        <v>30</v>
      </c>
      <c r="AX553" s="13" t="s">
        <v>74</v>
      </c>
      <c r="AY553" s="245" t="s">
        <v>278</v>
      </c>
    </row>
    <row r="554" s="13" customFormat="1">
      <c r="A554" s="13"/>
      <c r="B554" s="235"/>
      <c r="C554" s="236"/>
      <c r="D554" s="237" t="s">
        <v>285</v>
      </c>
      <c r="E554" s="238" t="s">
        <v>1</v>
      </c>
      <c r="F554" s="239" t="s">
        <v>1307</v>
      </c>
      <c r="G554" s="236"/>
      <c r="H554" s="240">
        <v>-2.3100000000000001</v>
      </c>
      <c r="I554" s="236"/>
      <c r="J554" s="236"/>
      <c r="K554" s="236"/>
      <c r="L554" s="241"/>
      <c r="M554" s="242"/>
      <c r="N554" s="243"/>
      <c r="O554" s="243"/>
      <c r="P554" s="243"/>
      <c r="Q554" s="243"/>
      <c r="R554" s="243"/>
      <c r="S554" s="243"/>
      <c r="T554" s="24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5" t="s">
        <v>285</v>
      </c>
      <c r="AU554" s="245" t="s">
        <v>83</v>
      </c>
      <c r="AV554" s="13" t="s">
        <v>83</v>
      </c>
      <c r="AW554" s="13" t="s">
        <v>30</v>
      </c>
      <c r="AX554" s="13" t="s">
        <v>74</v>
      </c>
      <c r="AY554" s="245" t="s">
        <v>278</v>
      </c>
    </row>
    <row r="555" s="13" customFormat="1">
      <c r="A555" s="13"/>
      <c r="B555" s="235"/>
      <c r="C555" s="236"/>
      <c r="D555" s="237" t="s">
        <v>285</v>
      </c>
      <c r="E555" s="238" t="s">
        <v>1</v>
      </c>
      <c r="F555" s="239" t="s">
        <v>1005</v>
      </c>
      <c r="G555" s="236"/>
      <c r="H555" s="240">
        <v>-1.5760000000000001</v>
      </c>
      <c r="I555" s="236"/>
      <c r="J555" s="236"/>
      <c r="K555" s="236"/>
      <c r="L555" s="241"/>
      <c r="M555" s="242"/>
      <c r="N555" s="243"/>
      <c r="O555" s="243"/>
      <c r="P555" s="243"/>
      <c r="Q555" s="243"/>
      <c r="R555" s="243"/>
      <c r="S555" s="243"/>
      <c r="T555" s="24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5" t="s">
        <v>285</v>
      </c>
      <c r="AU555" s="245" t="s">
        <v>83</v>
      </c>
      <c r="AV555" s="13" t="s">
        <v>83</v>
      </c>
      <c r="AW555" s="13" t="s">
        <v>30</v>
      </c>
      <c r="AX555" s="13" t="s">
        <v>74</v>
      </c>
      <c r="AY555" s="245" t="s">
        <v>278</v>
      </c>
    </row>
    <row r="556" s="13" customFormat="1">
      <c r="A556" s="13"/>
      <c r="B556" s="235"/>
      <c r="C556" s="236"/>
      <c r="D556" s="237" t="s">
        <v>285</v>
      </c>
      <c r="E556" s="238" t="s">
        <v>1</v>
      </c>
      <c r="F556" s="239" t="s">
        <v>1012</v>
      </c>
      <c r="G556" s="236"/>
      <c r="H556" s="240">
        <v>-3.52</v>
      </c>
      <c r="I556" s="236"/>
      <c r="J556" s="236"/>
      <c r="K556" s="236"/>
      <c r="L556" s="241"/>
      <c r="M556" s="242"/>
      <c r="N556" s="243"/>
      <c r="O556" s="243"/>
      <c r="P556" s="243"/>
      <c r="Q556" s="243"/>
      <c r="R556" s="243"/>
      <c r="S556" s="243"/>
      <c r="T556" s="24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5" t="s">
        <v>285</v>
      </c>
      <c r="AU556" s="245" t="s">
        <v>83</v>
      </c>
      <c r="AV556" s="13" t="s">
        <v>83</v>
      </c>
      <c r="AW556" s="13" t="s">
        <v>30</v>
      </c>
      <c r="AX556" s="13" t="s">
        <v>74</v>
      </c>
      <c r="AY556" s="245" t="s">
        <v>278</v>
      </c>
    </row>
    <row r="557" s="13" customFormat="1">
      <c r="A557" s="13"/>
      <c r="B557" s="235"/>
      <c r="C557" s="236"/>
      <c r="D557" s="237" t="s">
        <v>285</v>
      </c>
      <c r="E557" s="238" t="s">
        <v>1</v>
      </c>
      <c r="F557" s="239" t="s">
        <v>1012</v>
      </c>
      <c r="G557" s="236"/>
      <c r="H557" s="240">
        <v>-3.52</v>
      </c>
      <c r="I557" s="236"/>
      <c r="J557" s="236"/>
      <c r="K557" s="236"/>
      <c r="L557" s="241"/>
      <c r="M557" s="242"/>
      <c r="N557" s="243"/>
      <c r="O557" s="243"/>
      <c r="P557" s="243"/>
      <c r="Q557" s="243"/>
      <c r="R557" s="243"/>
      <c r="S557" s="243"/>
      <c r="T557" s="24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5" t="s">
        <v>285</v>
      </c>
      <c r="AU557" s="245" t="s">
        <v>83</v>
      </c>
      <c r="AV557" s="13" t="s">
        <v>83</v>
      </c>
      <c r="AW557" s="13" t="s">
        <v>30</v>
      </c>
      <c r="AX557" s="13" t="s">
        <v>74</v>
      </c>
      <c r="AY557" s="245" t="s">
        <v>278</v>
      </c>
    </row>
    <row r="558" s="13" customFormat="1">
      <c r="A558" s="13"/>
      <c r="B558" s="235"/>
      <c r="C558" s="236"/>
      <c r="D558" s="237" t="s">
        <v>285</v>
      </c>
      <c r="E558" s="238" t="s">
        <v>1</v>
      </c>
      <c r="F558" s="239" t="s">
        <v>1307</v>
      </c>
      <c r="G558" s="236"/>
      <c r="H558" s="240">
        <v>-2.3100000000000001</v>
      </c>
      <c r="I558" s="236"/>
      <c r="J558" s="236"/>
      <c r="K558" s="236"/>
      <c r="L558" s="241"/>
      <c r="M558" s="242"/>
      <c r="N558" s="243"/>
      <c r="O558" s="243"/>
      <c r="P558" s="243"/>
      <c r="Q558" s="243"/>
      <c r="R558" s="243"/>
      <c r="S558" s="243"/>
      <c r="T558" s="24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5" t="s">
        <v>285</v>
      </c>
      <c r="AU558" s="245" t="s">
        <v>83</v>
      </c>
      <c r="AV558" s="13" t="s">
        <v>83</v>
      </c>
      <c r="AW558" s="13" t="s">
        <v>30</v>
      </c>
      <c r="AX558" s="13" t="s">
        <v>74</v>
      </c>
      <c r="AY558" s="245" t="s">
        <v>278</v>
      </c>
    </row>
    <row r="559" s="13" customFormat="1">
      <c r="A559" s="13"/>
      <c r="B559" s="235"/>
      <c r="C559" s="236"/>
      <c r="D559" s="237" t="s">
        <v>285</v>
      </c>
      <c r="E559" s="238" t="s">
        <v>1</v>
      </c>
      <c r="F559" s="239" t="s">
        <v>1304</v>
      </c>
      <c r="G559" s="236"/>
      <c r="H559" s="240">
        <v>-1.47</v>
      </c>
      <c r="I559" s="236"/>
      <c r="J559" s="236"/>
      <c r="K559" s="236"/>
      <c r="L559" s="241"/>
      <c r="M559" s="242"/>
      <c r="N559" s="243"/>
      <c r="O559" s="243"/>
      <c r="P559" s="243"/>
      <c r="Q559" s="243"/>
      <c r="R559" s="243"/>
      <c r="S559" s="243"/>
      <c r="T559" s="24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5" t="s">
        <v>285</v>
      </c>
      <c r="AU559" s="245" t="s">
        <v>83</v>
      </c>
      <c r="AV559" s="13" t="s">
        <v>83</v>
      </c>
      <c r="AW559" s="13" t="s">
        <v>30</v>
      </c>
      <c r="AX559" s="13" t="s">
        <v>74</v>
      </c>
      <c r="AY559" s="245" t="s">
        <v>278</v>
      </c>
    </row>
    <row r="560" s="13" customFormat="1">
      <c r="A560" s="13"/>
      <c r="B560" s="235"/>
      <c r="C560" s="236"/>
      <c r="D560" s="237" t="s">
        <v>285</v>
      </c>
      <c r="E560" s="238" t="s">
        <v>1</v>
      </c>
      <c r="F560" s="239" t="s">
        <v>1304</v>
      </c>
      <c r="G560" s="236"/>
      <c r="H560" s="240">
        <v>-1.47</v>
      </c>
      <c r="I560" s="236"/>
      <c r="J560" s="236"/>
      <c r="K560" s="236"/>
      <c r="L560" s="241"/>
      <c r="M560" s="242"/>
      <c r="N560" s="243"/>
      <c r="O560" s="243"/>
      <c r="P560" s="243"/>
      <c r="Q560" s="243"/>
      <c r="R560" s="243"/>
      <c r="S560" s="243"/>
      <c r="T560" s="24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5" t="s">
        <v>285</v>
      </c>
      <c r="AU560" s="245" t="s">
        <v>83</v>
      </c>
      <c r="AV560" s="13" t="s">
        <v>83</v>
      </c>
      <c r="AW560" s="13" t="s">
        <v>30</v>
      </c>
      <c r="AX560" s="13" t="s">
        <v>74</v>
      </c>
      <c r="AY560" s="245" t="s">
        <v>278</v>
      </c>
    </row>
    <row r="561" s="13" customFormat="1">
      <c r="A561" s="13"/>
      <c r="B561" s="235"/>
      <c r="C561" s="236"/>
      <c r="D561" s="237" t="s">
        <v>285</v>
      </c>
      <c r="E561" s="238" t="s">
        <v>1</v>
      </c>
      <c r="F561" s="239" t="s">
        <v>1012</v>
      </c>
      <c r="G561" s="236"/>
      <c r="H561" s="240">
        <v>-3.52</v>
      </c>
      <c r="I561" s="236"/>
      <c r="J561" s="236"/>
      <c r="K561" s="236"/>
      <c r="L561" s="241"/>
      <c r="M561" s="242"/>
      <c r="N561" s="243"/>
      <c r="O561" s="243"/>
      <c r="P561" s="243"/>
      <c r="Q561" s="243"/>
      <c r="R561" s="243"/>
      <c r="S561" s="243"/>
      <c r="T561" s="24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5" t="s">
        <v>285</v>
      </c>
      <c r="AU561" s="245" t="s">
        <v>83</v>
      </c>
      <c r="AV561" s="13" t="s">
        <v>83</v>
      </c>
      <c r="AW561" s="13" t="s">
        <v>30</v>
      </c>
      <c r="AX561" s="13" t="s">
        <v>74</v>
      </c>
      <c r="AY561" s="245" t="s">
        <v>278</v>
      </c>
    </row>
    <row r="562" s="13" customFormat="1">
      <c r="A562" s="13"/>
      <c r="B562" s="235"/>
      <c r="C562" s="236"/>
      <c r="D562" s="237" t="s">
        <v>285</v>
      </c>
      <c r="E562" s="238" t="s">
        <v>1</v>
      </c>
      <c r="F562" s="239" t="s">
        <v>1005</v>
      </c>
      <c r="G562" s="236"/>
      <c r="H562" s="240">
        <v>-1.5760000000000001</v>
      </c>
      <c r="I562" s="236"/>
      <c r="J562" s="236"/>
      <c r="K562" s="236"/>
      <c r="L562" s="241"/>
      <c r="M562" s="242"/>
      <c r="N562" s="243"/>
      <c r="O562" s="243"/>
      <c r="P562" s="243"/>
      <c r="Q562" s="243"/>
      <c r="R562" s="243"/>
      <c r="S562" s="243"/>
      <c r="T562" s="24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5" t="s">
        <v>285</v>
      </c>
      <c r="AU562" s="245" t="s">
        <v>83</v>
      </c>
      <c r="AV562" s="13" t="s">
        <v>83</v>
      </c>
      <c r="AW562" s="13" t="s">
        <v>30</v>
      </c>
      <c r="AX562" s="13" t="s">
        <v>74</v>
      </c>
      <c r="AY562" s="245" t="s">
        <v>278</v>
      </c>
    </row>
    <row r="563" s="13" customFormat="1">
      <c r="A563" s="13"/>
      <c r="B563" s="235"/>
      <c r="C563" s="236"/>
      <c r="D563" s="237" t="s">
        <v>285</v>
      </c>
      <c r="E563" s="238" t="s">
        <v>1</v>
      </c>
      <c r="F563" s="239" t="s">
        <v>1012</v>
      </c>
      <c r="G563" s="236"/>
      <c r="H563" s="240">
        <v>-3.52</v>
      </c>
      <c r="I563" s="236"/>
      <c r="J563" s="236"/>
      <c r="K563" s="236"/>
      <c r="L563" s="241"/>
      <c r="M563" s="242"/>
      <c r="N563" s="243"/>
      <c r="O563" s="243"/>
      <c r="P563" s="243"/>
      <c r="Q563" s="243"/>
      <c r="R563" s="243"/>
      <c r="S563" s="243"/>
      <c r="T563" s="24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5" t="s">
        <v>285</v>
      </c>
      <c r="AU563" s="245" t="s">
        <v>83</v>
      </c>
      <c r="AV563" s="13" t="s">
        <v>83</v>
      </c>
      <c r="AW563" s="13" t="s">
        <v>30</v>
      </c>
      <c r="AX563" s="13" t="s">
        <v>74</v>
      </c>
      <c r="AY563" s="245" t="s">
        <v>278</v>
      </c>
    </row>
    <row r="564" s="13" customFormat="1">
      <c r="A564" s="13"/>
      <c r="B564" s="235"/>
      <c r="C564" s="236"/>
      <c r="D564" s="237" t="s">
        <v>285</v>
      </c>
      <c r="E564" s="238" t="s">
        <v>1</v>
      </c>
      <c r="F564" s="239" t="s">
        <v>1303</v>
      </c>
      <c r="G564" s="236"/>
      <c r="H564" s="240">
        <v>-4.8399999999999999</v>
      </c>
      <c r="I564" s="236"/>
      <c r="J564" s="236"/>
      <c r="K564" s="236"/>
      <c r="L564" s="241"/>
      <c r="M564" s="242"/>
      <c r="N564" s="243"/>
      <c r="O564" s="243"/>
      <c r="P564" s="243"/>
      <c r="Q564" s="243"/>
      <c r="R564" s="243"/>
      <c r="S564" s="243"/>
      <c r="T564" s="24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5" t="s">
        <v>285</v>
      </c>
      <c r="AU564" s="245" t="s">
        <v>83</v>
      </c>
      <c r="AV564" s="13" t="s">
        <v>83</v>
      </c>
      <c r="AW564" s="13" t="s">
        <v>30</v>
      </c>
      <c r="AX564" s="13" t="s">
        <v>74</v>
      </c>
      <c r="AY564" s="245" t="s">
        <v>278</v>
      </c>
    </row>
    <row r="565" s="13" customFormat="1">
      <c r="A565" s="13"/>
      <c r="B565" s="235"/>
      <c r="C565" s="236"/>
      <c r="D565" s="237" t="s">
        <v>285</v>
      </c>
      <c r="E565" s="238" t="s">
        <v>1</v>
      </c>
      <c r="F565" s="239" t="s">
        <v>1005</v>
      </c>
      <c r="G565" s="236"/>
      <c r="H565" s="240">
        <v>-1.5760000000000001</v>
      </c>
      <c r="I565" s="236"/>
      <c r="J565" s="236"/>
      <c r="K565" s="236"/>
      <c r="L565" s="241"/>
      <c r="M565" s="242"/>
      <c r="N565" s="243"/>
      <c r="O565" s="243"/>
      <c r="P565" s="243"/>
      <c r="Q565" s="243"/>
      <c r="R565" s="243"/>
      <c r="S565" s="243"/>
      <c r="T565" s="24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5" t="s">
        <v>285</v>
      </c>
      <c r="AU565" s="245" t="s">
        <v>83</v>
      </c>
      <c r="AV565" s="13" t="s">
        <v>83</v>
      </c>
      <c r="AW565" s="13" t="s">
        <v>30</v>
      </c>
      <c r="AX565" s="13" t="s">
        <v>74</v>
      </c>
      <c r="AY565" s="245" t="s">
        <v>278</v>
      </c>
    </row>
    <row r="566" s="13" customFormat="1">
      <c r="A566" s="13"/>
      <c r="B566" s="235"/>
      <c r="C566" s="236"/>
      <c r="D566" s="237" t="s">
        <v>285</v>
      </c>
      <c r="E566" s="238" t="s">
        <v>1</v>
      </c>
      <c r="F566" s="239" t="s">
        <v>1013</v>
      </c>
      <c r="G566" s="236"/>
      <c r="H566" s="240">
        <v>-1.379</v>
      </c>
      <c r="I566" s="236"/>
      <c r="J566" s="236"/>
      <c r="K566" s="236"/>
      <c r="L566" s="241"/>
      <c r="M566" s="242"/>
      <c r="N566" s="243"/>
      <c r="O566" s="243"/>
      <c r="P566" s="243"/>
      <c r="Q566" s="243"/>
      <c r="R566" s="243"/>
      <c r="S566" s="243"/>
      <c r="T566" s="24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5" t="s">
        <v>285</v>
      </c>
      <c r="AU566" s="245" t="s">
        <v>83</v>
      </c>
      <c r="AV566" s="13" t="s">
        <v>83</v>
      </c>
      <c r="AW566" s="13" t="s">
        <v>30</v>
      </c>
      <c r="AX566" s="13" t="s">
        <v>74</v>
      </c>
      <c r="AY566" s="245" t="s">
        <v>278</v>
      </c>
    </row>
    <row r="567" s="13" customFormat="1">
      <c r="A567" s="13"/>
      <c r="B567" s="235"/>
      <c r="C567" s="236"/>
      <c r="D567" s="237" t="s">
        <v>285</v>
      </c>
      <c r="E567" s="238" t="s">
        <v>1</v>
      </c>
      <c r="F567" s="239" t="s">
        <v>1013</v>
      </c>
      <c r="G567" s="236"/>
      <c r="H567" s="240">
        <v>-1.379</v>
      </c>
      <c r="I567" s="236"/>
      <c r="J567" s="236"/>
      <c r="K567" s="236"/>
      <c r="L567" s="241"/>
      <c r="M567" s="242"/>
      <c r="N567" s="243"/>
      <c r="O567" s="243"/>
      <c r="P567" s="243"/>
      <c r="Q567" s="243"/>
      <c r="R567" s="243"/>
      <c r="S567" s="243"/>
      <c r="T567" s="24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5" t="s">
        <v>285</v>
      </c>
      <c r="AU567" s="245" t="s">
        <v>83</v>
      </c>
      <c r="AV567" s="13" t="s">
        <v>83</v>
      </c>
      <c r="AW567" s="13" t="s">
        <v>30</v>
      </c>
      <c r="AX567" s="13" t="s">
        <v>74</v>
      </c>
      <c r="AY567" s="245" t="s">
        <v>278</v>
      </c>
    </row>
    <row r="568" s="13" customFormat="1">
      <c r="A568" s="13"/>
      <c r="B568" s="235"/>
      <c r="C568" s="236"/>
      <c r="D568" s="237" t="s">
        <v>285</v>
      </c>
      <c r="E568" s="238" t="s">
        <v>1</v>
      </c>
      <c r="F568" s="239" t="s">
        <v>1012</v>
      </c>
      <c r="G568" s="236"/>
      <c r="H568" s="240">
        <v>-3.52</v>
      </c>
      <c r="I568" s="236"/>
      <c r="J568" s="236"/>
      <c r="K568" s="236"/>
      <c r="L568" s="241"/>
      <c r="M568" s="242"/>
      <c r="N568" s="243"/>
      <c r="O568" s="243"/>
      <c r="P568" s="243"/>
      <c r="Q568" s="243"/>
      <c r="R568" s="243"/>
      <c r="S568" s="243"/>
      <c r="T568" s="24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5" t="s">
        <v>285</v>
      </c>
      <c r="AU568" s="245" t="s">
        <v>83</v>
      </c>
      <c r="AV568" s="13" t="s">
        <v>83</v>
      </c>
      <c r="AW568" s="13" t="s">
        <v>30</v>
      </c>
      <c r="AX568" s="13" t="s">
        <v>74</v>
      </c>
      <c r="AY568" s="245" t="s">
        <v>278</v>
      </c>
    </row>
    <row r="569" s="13" customFormat="1">
      <c r="A569" s="13"/>
      <c r="B569" s="235"/>
      <c r="C569" s="236"/>
      <c r="D569" s="237" t="s">
        <v>285</v>
      </c>
      <c r="E569" s="238" t="s">
        <v>1</v>
      </c>
      <c r="F569" s="239" t="s">
        <v>1012</v>
      </c>
      <c r="G569" s="236"/>
      <c r="H569" s="240">
        <v>-3.52</v>
      </c>
      <c r="I569" s="236"/>
      <c r="J569" s="236"/>
      <c r="K569" s="236"/>
      <c r="L569" s="241"/>
      <c r="M569" s="242"/>
      <c r="N569" s="243"/>
      <c r="O569" s="243"/>
      <c r="P569" s="243"/>
      <c r="Q569" s="243"/>
      <c r="R569" s="243"/>
      <c r="S569" s="243"/>
      <c r="T569" s="24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5" t="s">
        <v>285</v>
      </c>
      <c r="AU569" s="245" t="s">
        <v>83</v>
      </c>
      <c r="AV569" s="13" t="s">
        <v>83</v>
      </c>
      <c r="AW569" s="13" t="s">
        <v>30</v>
      </c>
      <c r="AX569" s="13" t="s">
        <v>74</v>
      </c>
      <c r="AY569" s="245" t="s">
        <v>278</v>
      </c>
    </row>
    <row r="570" s="13" customFormat="1">
      <c r="A570" s="13"/>
      <c r="B570" s="235"/>
      <c r="C570" s="236"/>
      <c r="D570" s="237" t="s">
        <v>285</v>
      </c>
      <c r="E570" s="238" t="s">
        <v>1</v>
      </c>
      <c r="F570" s="239" t="s">
        <v>1005</v>
      </c>
      <c r="G570" s="236"/>
      <c r="H570" s="240">
        <v>-1.5760000000000001</v>
      </c>
      <c r="I570" s="236"/>
      <c r="J570" s="236"/>
      <c r="K570" s="236"/>
      <c r="L570" s="241"/>
      <c r="M570" s="242"/>
      <c r="N570" s="243"/>
      <c r="O570" s="243"/>
      <c r="P570" s="243"/>
      <c r="Q570" s="243"/>
      <c r="R570" s="243"/>
      <c r="S570" s="243"/>
      <c r="T570" s="24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5" t="s">
        <v>285</v>
      </c>
      <c r="AU570" s="245" t="s">
        <v>83</v>
      </c>
      <c r="AV570" s="13" t="s">
        <v>83</v>
      </c>
      <c r="AW570" s="13" t="s">
        <v>30</v>
      </c>
      <c r="AX570" s="13" t="s">
        <v>74</v>
      </c>
      <c r="AY570" s="245" t="s">
        <v>278</v>
      </c>
    </row>
    <row r="571" s="13" customFormat="1">
      <c r="A571" s="13"/>
      <c r="B571" s="235"/>
      <c r="C571" s="236"/>
      <c r="D571" s="237" t="s">
        <v>285</v>
      </c>
      <c r="E571" s="238" t="s">
        <v>1</v>
      </c>
      <c r="F571" s="239" t="s">
        <v>1012</v>
      </c>
      <c r="G571" s="236"/>
      <c r="H571" s="240">
        <v>-3.52</v>
      </c>
      <c r="I571" s="236"/>
      <c r="J571" s="236"/>
      <c r="K571" s="236"/>
      <c r="L571" s="241"/>
      <c r="M571" s="242"/>
      <c r="N571" s="243"/>
      <c r="O571" s="243"/>
      <c r="P571" s="243"/>
      <c r="Q571" s="243"/>
      <c r="R571" s="243"/>
      <c r="S571" s="243"/>
      <c r="T571" s="24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5" t="s">
        <v>285</v>
      </c>
      <c r="AU571" s="245" t="s">
        <v>83</v>
      </c>
      <c r="AV571" s="13" t="s">
        <v>83</v>
      </c>
      <c r="AW571" s="13" t="s">
        <v>30</v>
      </c>
      <c r="AX571" s="13" t="s">
        <v>74</v>
      </c>
      <c r="AY571" s="245" t="s">
        <v>278</v>
      </c>
    </row>
    <row r="572" s="13" customFormat="1">
      <c r="A572" s="13"/>
      <c r="B572" s="235"/>
      <c r="C572" s="236"/>
      <c r="D572" s="237" t="s">
        <v>285</v>
      </c>
      <c r="E572" s="238" t="s">
        <v>1</v>
      </c>
      <c r="F572" s="239" t="s">
        <v>1005</v>
      </c>
      <c r="G572" s="236"/>
      <c r="H572" s="240">
        <v>-1.5760000000000001</v>
      </c>
      <c r="I572" s="236"/>
      <c r="J572" s="236"/>
      <c r="K572" s="236"/>
      <c r="L572" s="241"/>
      <c r="M572" s="242"/>
      <c r="N572" s="243"/>
      <c r="O572" s="243"/>
      <c r="P572" s="243"/>
      <c r="Q572" s="243"/>
      <c r="R572" s="243"/>
      <c r="S572" s="243"/>
      <c r="T572" s="24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5" t="s">
        <v>285</v>
      </c>
      <c r="AU572" s="245" t="s">
        <v>83</v>
      </c>
      <c r="AV572" s="13" t="s">
        <v>83</v>
      </c>
      <c r="AW572" s="13" t="s">
        <v>30</v>
      </c>
      <c r="AX572" s="13" t="s">
        <v>74</v>
      </c>
      <c r="AY572" s="245" t="s">
        <v>278</v>
      </c>
    </row>
    <row r="573" s="13" customFormat="1">
      <c r="A573" s="13"/>
      <c r="B573" s="235"/>
      <c r="C573" s="236"/>
      <c r="D573" s="237" t="s">
        <v>285</v>
      </c>
      <c r="E573" s="238" t="s">
        <v>1</v>
      </c>
      <c r="F573" s="239" t="s">
        <v>1005</v>
      </c>
      <c r="G573" s="236"/>
      <c r="H573" s="240">
        <v>-1.5760000000000001</v>
      </c>
      <c r="I573" s="236"/>
      <c r="J573" s="236"/>
      <c r="K573" s="236"/>
      <c r="L573" s="241"/>
      <c r="M573" s="242"/>
      <c r="N573" s="243"/>
      <c r="O573" s="243"/>
      <c r="P573" s="243"/>
      <c r="Q573" s="243"/>
      <c r="R573" s="243"/>
      <c r="S573" s="243"/>
      <c r="T573" s="24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5" t="s">
        <v>285</v>
      </c>
      <c r="AU573" s="245" t="s">
        <v>83</v>
      </c>
      <c r="AV573" s="13" t="s">
        <v>83</v>
      </c>
      <c r="AW573" s="13" t="s">
        <v>30</v>
      </c>
      <c r="AX573" s="13" t="s">
        <v>74</v>
      </c>
      <c r="AY573" s="245" t="s">
        <v>278</v>
      </c>
    </row>
    <row r="574" s="13" customFormat="1">
      <c r="A574" s="13"/>
      <c r="B574" s="235"/>
      <c r="C574" s="236"/>
      <c r="D574" s="237" t="s">
        <v>285</v>
      </c>
      <c r="E574" s="238" t="s">
        <v>1</v>
      </c>
      <c r="F574" s="239" t="s">
        <v>1005</v>
      </c>
      <c r="G574" s="236"/>
      <c r="H574" s="240">
        <v>-1.5760000000000001</v>
      </c>
      <c r="I574" s="236"/>
      <c r="J574" s="236"/>
      <c r="K574" s="236"/>
      <c r="L574" s="241"/>
      <c r="M574" s="242"/>
      <c r="N574" s="243"/>
      <c r="O574" s="243"/>
      <c r="P574" s="243"/>
      <c r="Q574" s="243"/>
      <c r="R574" s="243"/>
      <c r="S574" s="243"/>
      <c r="T574" s="24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5" t="s">
        <v>285</v>
      </c>
      <c r="AU574" s="245" t="s">
        <v>83</v>
      </c>
      <c r="AV574" s="13" t="s">
        <v>83</v>
      </c>
      <c r="AW574" s="13" t="s">
        <v>30</v>
      </c>
      <c r="AX574" s="13" t="s">
        <v>74</v>
      </c>
      <c r="AY574" s="245" t="s">
        <v>278</v>
      </c>
    </row>
    <row r="575" s="13" customFormat="1">
      <c r="A575" s="13"/>
      <c r="B575" s="235"/>
      <c r="C575" s="236"/>
      <c r="D575" s="237" t="s">
        <v>285</v>
      </c>
      <c r="E575" s="238" t="s">
        <v>1</v>
      </c>
      <c r="F575" s="239" t="s">
        <v>1005</v>
      </c>
      <c r="G575" s="236"/>
      <c r="H575" s="240">
        <v>-1.5760000000000001</v>
      </c>
      <c r="I575" s="236"/>
      <c r="J575" s="236"/>
      <c r="K575" s="236"/>
      <c r="L575" s="241"/>
      <c r="M575" s="242"/>
      <c r="N575" s="243"/>
      <c r="O575" s="243"/>
      <c r="P575" s="243"/>
      <c r="Q575" s="243"/>
      <c r="R575" s="243"/>
      <c r="S575" s="243"/>
      <c r="T575" s="24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5" t="s">
        <v>285</v>
      </c>
      <c r="AU575" s="245" t="s">
        <v>83</v>
      </c>
      <c r="AV575" s="13" t="s">
        <v>83</v>
      </c>
      <c r="AW575" s="13" t="s">
        <v>30</v>
      </c>
      <c r="AX575" s="13" t="s">
        <v>74</v>
      </c>
      <c r="AY575" s="245" t="s">
        <v>278</v>
      </c>
    </row>
    <row r="576" s="13" customFormat="1">
      <c r="A576" s="13"/>
      <c r="B576" s="235"/>
      <c r="C576" s="236"/>
      <c r="D576" s="237" t="s">
        <v>285</v>
      </c>
      <c r="E576" s="238" t="s">
        <v>1</v>
      </c>
      <c r="F576" s="239" t="s">
        <v>1212</v>
      </c>
      <c r="G576" s="236"/>
      <c r="H576" s="240">
        <v>-2.73</v>
      </c>
      <c r="I576" s="236"/>
      <c r="J576" s="236"/>
      <c r="K576" s="236"/>
      <c r="L576" s="241"/>
      <c r="M576" s="242"/>
      <c r="N576" s="243"/>
      <c r="O576" s="243"/>
      <c r="P576" s="243"/>
      <c r="Q576" s="243"/>
      <c r="R576" s="243"/>
      <c r="S576" s="243"/>
      <c r="T576" s="24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5" t="s">
        <v>285</v>
      </c>
      <c r="AU576" s="245" t="s">
        <v>83</v>
      </c>
      <c r="AV576" s="13" t="s">
        <v>83</v>
      </c>
      <c r="AW576" s="13" t="s">
        <v>30</v>
      </c>
      <c r="AX576" s="13" t="s">
        <v>74</v>
      </c>
      <c r="AY576" s="245" t="s">
        <v>278</v>
      </c>
    </row>
    <row r="577" s="13" customFormat="1">
      <c r="A577" s="13"/>
      <c r="B577" s="235"/>
      <c r="C577" s="236"/>
      <c r="D577" s="237" t="s">
        <v>285</v>
      </c>
      <c r="E577" s="238" t="s">
        <v>1</v>
      </c>
      <c r="F577" s="239" t="s">
        <v>1304</v>
      </c>
      <c r="G577" s="236"/>
      <c r="H577" s="240">
        <v>-1.47</v>
      </c>
      <c r="I577" s="236"/>
      <c r="J577" s="236"/>
      <c r="K577" s="236"/>
      <c r="L577" s="241"/>
      <c r="M577" s="242"/>
      <c r="N577" s="243"/>
      <c r="O577" s="243"/>
      <c r="P577" s="243"/>
      <c r="Q577" s="243"/>
      <c r="R577" s="243"/>
      <c r="S577" s="243"/>
      <c r="T577" s="24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5" t="s">
        <v>285</v>
      </c>
      <c r="AU577" s="245" t="s">
        <v>83</v>
      </c>
      <c r="AV577" s="13" t="s">
        <v>83</v>
      </c>
      <c r="AW577" s="13" t="s">
        <v>30</v>
      </c>
      <c r="AX577" s="13" t="s">
        <v>74</v>
      </c>
      <c r="AY577" s="245" t="s">
        <v>278</v>
      </c>
    </row>
    <row r="578" s="13" customFormat="1">
      <c r="A578" s="13"/>
      <c r="B578" s="235"/>
      <c r="C578" s="236"/>
      <c r="D578" s="237" t="s">
        <v>285</v>
      </c>
      <c r="E578" s="238" t="s">
        <v>1</v>
      </c>
      <c r="F578" s="239" t="s">
        <v>1013</v>
      </c>
      <c r="G578" s="236"/>
      <c r="H578" s="240">
        <v>-1.379</v>
      </c>
      <c r="I578" s="236"/>
      <c r="J578" s="236"/>
      <c r="K578" s="236"/>
      <c r="L578" s="241"/>
      <c r="M578" s="242"/>
      <c r="N578" s="243"/>
      <c r="O578" s="243"/>
      <c r="P578" s="243"/>
      <c r="Q578" s="243"/>
      <c r="R578" s="243"/>
      <c r="S578" s="243"/>
      <c r="T578" s="24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5" t="s">
        <v>285</v>
      </c>
      <c r="AU578" s="245" t="s">
        <v>83</v>
      </c>
      <c r="AV578" s="13" t="s">
        <v>83</v>
      </c>
      <c r="AW578" s="13" t="s">
        <v>30</v>
      </c>
      <c r="AX578" s="13" t="s">
        <v>74</v>
      </c>
      <c r="AY578" s="245" t="s">
        <v>278</v>
      </c>
    </row>
    <row r="579" s="13" customFormat="1">
      <c r="A579" s="13"/>
      <c r="B579" s="235"/>
      <c r="C579" s="236"/>
      <c r="D579" s="237" t="s">
        <v>285</v>
      </c>
      <c r="E579" s="238" t="s">
        <v>1</v>
      </c>
      <c r="F579" s="239" t="s">
        <v>1013</v>
      </c>
      <c r="G579" s="236"/>
      <c r="H579" s="240">
        <v>-1.379</v>
      </c>
      <c r="I579" s="236"/>
      <c r="J579" s="236"/>
      <c r="K579" s="236"/>
      <c r="L579" s="241"/>
      <c r="M579" s="242"/>
      <c r="N579" s="243"/>
      <c r="O579" s="243"/>
      <c r="P579" s="243"/>
      <c r="Q579" s="243"/>
      <c r="R579" s="243"/>
      <c r="S579" s="243"/>
      <c r="T579" s="24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5" t="s">
        <v>285</v>
      </c>
      <c r="AU579" s="245" t="s">
        <v>83</v>
      </c>
      <c r="AV579" s="13" t="s">
        <v>83</v>
      </c>
      <c r="AW579" s="13" t="s">
        <v>30</v>
      </c>
      <c r="AX579" s="13" t="s">
        <v>74</v>
      </c>
      <c r="AY579" s="245" t="s">
        <v>278</v>
      </c>
    </row>
    <row r="580" s="13" customFormat="1">
      <c r="A580" s="13"/>
      <c r="B580" s="235"/>
      <c r="C580" s="236"/>
      <c r="D580" s="237" t="s">
        <v>285</v>
      </c>
      <c r="E580" s="238" t="s">
        <v>1</v>
      </c>
      <c r="F580" s="239" t="s">
        <v>1013</v>
      </c>
      <c r="G580" s="236"/>
      <c r="H580" s="240">
        <v>-1.379</v>
      </c>
      <c r="I580" s="236"/>
      <c r="J580" s="236"/>
      <c r="K580" s="236"/>
      <c r="L580" s="241"/>
      <c r="M580" s="242"/>
      <c r="N580" s="243"/>
      <c r="O580" s="243"/>
      <c r="P580" s="243"/>
      <c r="Q580" s="243"/>
      <c r="R580" s="243"/>
      <c r="S580" s="243"/>
      <c r="T580" s="24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5" t="s">
        <v>285</v>
      </c>
      <c r="AU580" s="245" t="s">
        <v>83</v>
      </c>
      <c r="AV580" s="13" t="s">
        <v>83</v>
      </c>
      <c r="AW580" s="13" t="s">
        <v>30</v>
      </c>
      <c r="AX580" s="13" t="s">
        <v>74</v>
      </c>
      <c r="AY580" s="245" t="s">
        <v>278</v>
      </c>
    </row>
    <row r="581" s="13" customFormat="1">
      <c r="A581" s="13"/>
      <c r="B581" s="235"/>
      <c r="C581" s="236"/>
      <c r="D581" s="237" t="s">
        <v>285</v>
      </c>
      <c r="E581" s="238" t="s">
        <v>1</v>
      </c>
      <c r="F581" s="239" t="s">
        <v>1013</v>
      </c>
      <c r="G581" s="236"/>
      <c r="H581" s="240">
        <v>-1.379</v>
      </c>
      <c r="I581" s="236"/>
      <c r="J581" s="236"/>
      <c r="K581" s="236"/>
      <c r="L581" s="241"/>
      <c r="M581" s="242"/>
      <c r="N581" s="243"/>
      <c r="O581" s="243"/>
      <c r="P581" s="243"/>
      <c r="Q581" s="243"/>
      <c r="R581" s="243"/>
      <c r="S581" s="243"/>
      <c r="T581" s="24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5" t="s">
        <v>285</v>
      </c>
      <c r="AU581" s="245" t="s">
        <v>83</v>
      </c>
      <c r="AV581" s="13" t="s">
        <v>83</v>
      </c>
      <c r="AW581" s="13" t="s">
        <v>30</v>
      </c>
      <c r="AX581" s="13" t="s">
        <v>74</v>
      </c>
      <c r="AY581" s="245" t="s">
        <v>278</v>
      </c>
    </row>
    <row r="582" s="13" customFormat="1">
      <c r="A582" s="13"/>
      <c r="B582" s="235"/>
      <c r="C582" s="236"/>
      <c r="D582" s="237" t="s">
        <v>285</v>
      </c>
      <c r="E582" s="238" t="s">
        <v>1</v>
      </c>
      <c r="F582" s="239" t="s">
        <v>1014</v>
      </c>
      <c r="G582" s="236"/>
      <c r="H582" s="240">
        <v>-1.02</v>
      </c>
      <c r="I582" s="236"/>
      <c r="J582" s="236"/>
      <c r="K582" s="236"/>
      <c r="L582" s="241"/>
      <c r="M582" s="242"/>
      <c r="N582" s="243"/>
      <c r="O582" s="243"/>
      <c r="P582" s="243"/>
      <c r="Q582" s="243"/>
      <c r="R582" s="243"/>
      <c r="S582" s="243"/>
      <c r="T582" s="24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5" t="s">
        <v>285</v>
      </c>
      <c r="AU582" s="245" t="s">
        <v>83</v>
      </c>
      <c r="AV582" s="13" t="s">
        <v>83</v>
      </c>
      <c r="AW582" s="13" t="s">
        <v>30</v>
      </c>
      <c r="AX582" s="13" t="s">
        <v>74</v>
      </c>
      <c r="AY582" s="245" t="s">
        <v>278</v>
      </c>
    </row>
    <row r="583" s="13" customFormat="1">
      <c r="A583" s="13"/>
      <c r="B583" s="235"/>
      <c r="C583" s="236"/>
      <c r="D583" s="237" t="s">
        <v>285</v>
      </c>
      <c r="E583" s="238" t="s">
        <v>1</v>
      </c>
      <c r="F583" s="239" t="s">
        <v>1304</v>
      </c>
      <c r="G583" s="236"/>
      <c r="H583" s="240">
        <v>-1.47</v>
      </c>
      <c r="I583" s="236"/>
      <c r="J583" s="236"/>
      <c r="K583" s="236"/>
      <c r="L583" s="241"/>
      <c r="M583" s="242"/>
      <c r="N583" s="243"/>
      <c r="O583" s="243"/>
      <c r="P583" s="243"/>
      <c r="Q583" s="243"/>
      <c r="R583" s="243"/>
      <c r="S583" s="243"/>
      <c r="T583" s="24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5" t="s">
        <v>285</v>
      </c>
      <c r="AU583" s="245" t="s">
        <v>83</v>
      </c>
      <c r="AV583" s="13" t="s">
        <v>83</v>
      </c>
      <c r="AW583" s="13" t="s">
        <v>30</v>
      </c>
      <c r="AX583" s="13" t="s">
        <v>74</v>
      </c>
      <c r="AY583" s="245" t="s">
        <v>278</v>
      </c>
    </row>
    <row r="584" s="13" customFormat="1">
      <c r="A584" s="13"/>
      <c r="B584" s="235"/>
      <c r="C584" s="236"/>
      <c r="D584" s="237" t="s">
        <v>285</v>
      </c>
      <c r="E584" s="238" t="s">
        <v>1</v>
      </c>
      <c r="F584" s="239" t="s">
        <v>1013</v>
      </c>
      <c r="G584" s="236"/>
      <c r="H584" s="240">
        <v>-1.379</v>
      </c>
      <c r="I584" s="236"/>
      <c r="J584" s="236"/>
      <c r="K584" s="236"/>
      <c r="L584" s="241"/>
      <c r="M584" s="242"/>
      <c r="N584" s="243"/>
      <c r="O584" s="243"/>
      <c r="P584" s="243"/>
      <c r="Q584" s="243"/>
      <c r="R584" s="243"/>
      <c r="S584" s="243"/>
      <c r="T584" s="24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5" t="s">
        <v>285</v>
      </c>
      <c r="AU584" s="245" t="s">
        <v>83</v>
      </c>
      <c r="AV584" s="13" t="s">
        <v>83</v>
      </c>
      <c r="AW584" s="13" t="s">
        <v>30</v>
      </c>
      <c r="AX584" s="13" t="s">
        <v>74</v>
      </c>
      <c r="AY584" s="245" t="s">
        <v>278</v>
      </c>
    </row>
    <row r="585" s="13" customFormat="1">
      <c r="A585" s="13"/>
      <c r="B585" s="235"/>
      <c r="C585" s="236"/>
      <c r="D585" s="237" t="s">
        <v>285</v>
      </c>
      <c r="E585" s="238" t="s">
        <v>1</v>
      </c>
      <c r="F585" s="239" t="s">
        <v>1013</v>
      </c>
      <c r="G585" s="236"/>
      <c r="H585" s="240">
        <v>-1.379</v>
      </c>
      <c r="I585" s="236"/>
      <c r="J585" s="236"/>
      <c r="K585" s="236"/>
      <c r="L585" s="241"/>
      <c r="M585" s="242"/>
      <c r="N585" s="243"/>
      <c r="O585" s="243"/>
      <c r="P585" s="243"/>
      <c r="Q585" s="243"/>
      <c r="R585" s="243"/>
      <c r="S585" s="243"/>
      <c r="T585" s="24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5" t="s">
        <v>285</v>
      </c>
      <c r="AU585" s="245" t="s">
        <v>83</v>
      </c>
      <c r="AV585" s="13" t="s">
        <v>83</v>
      </c>
      <c r="AW585" s="13" t="s">
        <v>30</v>
      </c>
      <c r="AX585" s="13" t="s">
        <v>74</v>
      </c>
      <c r="AY585" s="245" t="s">
        <v>278</v>
      </c>
    </row>
    <row r="586" s="13" customFormat="1">
      <c r="A586" s="13"/>
      <c r="B586" s="235"/>
      <c r="C586" s="236"/>
      <c r="D586" s="237" t="s">
        <v>285</v>
      </c>
      <c r="E586" s="238" t="s">
        <v>1</v>
      </c>
      <c r="F586" s="239" t="s">
        <v>1014</v>
      </c>
      <c r="G586" s="236"/>
      <c r="H586" s="240">
        <v>-1.02</v>
      </c>
      <c r="I586" s="236"/>
      <c r="J586" s="236"/>
      <c r="K586" s="236"/>
      <c r="L586" s="241"/>
      <c r="M586" s="242"/>
      <c r="N586" s="243"/>
      <c r="O586" s="243"/>
      <c r="P586" s="243"/>
      <c r="Q586" s="243"/>
      <c r="R586" s="243"/>
      <c r="S586" s="243"/>
      <c r="T586" s="24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5" t="s">
        <v>285</v>
      </c>
      <c r="AU586" s="245" t="s">
        <v>83</v>
      </c>
      <c r="AV586" s="13" t="s">
        <v>83</v>
      </c>
      <c r="AW586" s="13" t="s">
        <v>30</v>
      </c>
      <c r="AX586" s="13" t="s">
        <v>74</v>
      </c>
      <c r="AY586" s="245" t="s">
        <v>278</v>
      </c>
    </row>
    <row r="587" s="13" customFormat="1">
      <c r="A587" s="13"/>
      <c r="B587" s="235"/>
      <c r="C587" s="236"/>
      <c r="D587" s="237" t="s">
        <v>285</v>
      </c>
      <c r="E587" s="238" t="s">
        <v>1</v>
      </c>
      <c r="F587" s="239" t="s">
        <v>1304</v>
      </c>
      <c r="G587" s="236"/>
      <c r="H587" s="240">
        <v>-1.47</v>
      </c>
      <c r="I587" s="236"/>
      <c r="J587" s="236"/>
      <c r="K587" s="236"/>
      <c r="L587" s="241"/>
      <c r="M587" s="242"/>
      <c r="N587" s="243"/>
      <c r="O587" s="243"/>
      <c r="P587" s="243"/>
      <c r="Q587" s="243"/>
      <c r="R587" s="243"/>
      <c r="S587" s="243"/>
      <c r="T587" s="24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5" t="s">
        <v>285</v>
      </c>
      <c r="AU587" s="245" t="s">
        <v>83</v>
      </c>
      <c r="AV587" s="13" t="s">
        <v>83</v>
      </c>
      <c r="AW587" s="13" t="s">
        <v>30</v>
      </c>
      <c r="AX587" s="13" t="s">
        <v>74</v>
      </c>
      <c r="AY587" s="245" t="s">
        <v>278</v>
      </c>
    </row>
    <row r="588" s="13" customFormat="1">
      <c r="A588" s="13"/>
      <c r="B588" s="235"/>
      <c r="C588" s="236"/>
      <c r="D588" s="237" t="s">
        <v>285</v>
      </c>
      <c r="E588" s="238" t="s">
        <v>1</v>
      </c>
      <c r="F588" s="239" t="s">
        <v>1304</v>
      </c>
      <c r="G588" s="236"/>
      <c r="H588" s="240">
        <v>-1.47</v>
      </c>
      <c r="I588" s="236"/>
      <c r="J588" s="236"/>
      <c r="K588" s="236"/>
      <c r="L588" s="241"/>
      <c r="M588" s="242"/>
      <c r="N588" s="243"/>
      <c r="O588" s="243"/>
      <c r="P588" s="243"/>
      <c r="Q588" s="243"/>
      <c r="R588" s="243"/>
      <c r="S588" s="243"/>
      <c r="T588" s="24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5" t="s">
        <v>285</v>
      </c>
      <c r="AU588" s="245" t="s">
        <v>83</v>
      </c>
      <c r="AV588" s="13" t="s">
        <v>83</v>
      </c>
      <c r="AW588" s="13" t="s">
        <v>30</v>
      </c>
      <c r="AX588" s="13" t="s">
        <v>74</v>
      </c>
      <c r="AY588" s="245" t="s">
        <v>278</v>
      </c>
    </row>
    <row r="589" s="13" customFormat="1">
      <c r="A589" s="13"/>
      <c r="B589" s="235"/>
      <c r="C589" s="236"/>
      <c r="D589" s="237" t="s">
        <v>285</v>
      </c>
      <c r="E589" s="238" t="s">
        <v>1</v>
      </c>
      <c r="F589" s="239" t="s">
        <v>1304</v>
      </c>
      <c r="G589" s="236"/>
      <c r="H589" s="240">
        <v>-1.47</v>
      </c>
      <c r="I589" s="236"/>
      <c r="J589" s="236"/>
      <c r="K589" s="236"/>
      <c r="L589" s="241"/>
      <c r="M589" s="242"/>
      <c r="N589" s="243"/>
      <c r="O589" s="243"/>
      <c r="P589" s="243"/>
      <c r="Q589" s="243"/>
      <c r="R589" s="243"/>
      <c r="S589" s="243"/>
      <c r="T589" s="24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5" t="s">
        <v>285</v>
      </c>
      <c r="AU589" s="245" t="s">
        <v>83</v>
      </c>
      <c r="AV589" s="13" t="s">
        <v>83</v>
      </c>
      <c r="AW589" s="13" t="s">
        <v>30</v>
      </c>
      <c r="AX589" s="13" t="s">
        <v>74</v>
      </c>
      <c r="AY589" s="245" t="s">
        <v>278</v>
      </c>
    </row>
    <row r="590" s="13" customFormat="1">
      <c r="A590" s="13"/>
      <c r="B590" s="235"/>
      <c r="C590" s="236"/>
      <c r="D590" s="237" t="s">
        <v>285</v>
      </c>
      <c r="E590" s="238" t="s">
        <v>1</v>
      </c>
      <c r="F590" s="239" t="s">
        <v>1005</v>
      </c>
      <c r="G590" s="236"/>
      <c r="H590" s="240">
        <v>-1.5760000000000001</v>
      </c>
      <c r="I590" s="236"/>
      <c r="J590" s="236"/>
      <c r="K590" s="236"/>
      <c r="L590" s="241"/>
      <c r="M590" s="242"/>
      <c r="N590" s="243"/>
      <c r="O590" s="243"/>
      <c r="P590" s="243"/>
      <c r="Q590" s="243"/>
      <c r="R590" s="243"/>
      <c r="S590" s="243"/>
      <c r="T590" s="24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5" t="s">
        <v>285</v>
      </c>
      <c r="AU590" s="245" t="s">
        <v>83</v>
      </c>
      <c r="AV590" s="13" t="s">
        <v>83</v>
      </c>
      <c r="AW590" s="13" t="s">
        <v>30</v>
      </c>
      <c r="AX590" s="13" t="s">
        <v>74</v>
      </c>
      <c r="AY590" s="245" t="s">
        <v>278</v>
      </c>
    </row>
    <row r="591" s="13" customFormat="1">
      <c r="A591" s="13"/>
      <c r="B591" s="235"/>
      <c r="C591" s="236"/>
      <c r="D591" s="237" t="s">
        <v>285</v>
      </c>
      <c r="E591" s="238" t="s">
        <v>1</v>
      </c>
      <c r="F591" s="239" t="s">
        <v>1308</v>
      </c>
      <c r="G591" s="236"/>
      <c r="H591" s="240">
        <v>-3.0449999999999999</v>
      </c>
      <c r="I591" s="236"/>
      <c r="J591" s="236"/>
      <c r="K591" s="236"/>
      <c r="L591" s="241"/>
      <c r="M591" s="242"/>
      <c r="N591" s="243"/>
      <c r="O591" s="243"/>
      <c r="P591" s="243"/>
      <c r="Q591" s="243"/>
      <c r="R591" s="243"/>
      <c r="S591" s="243"/>
      <c r="T591" s="24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5" t="s">
        <v>285</v>
      </c>
      <c r="AU591" s="245" t="s">
        <v>83</v>
      </c>
      <c r="AV591" s="13" t="s">
        <v>83</v>
      </c>
      <c r="AW591" s="13" t="s">
        <v>30</v>
      </c>
      <c r="AX591" s="13" t="s">
        <v>74</v>
      </c>
      <c r="AY591" s="245" t="s">
        <v>278</v>
      </c>
    </row>
    <row r="592" s="13" customFormat="1">
      <c r="A592" s="13"/>
      <c r="B592" s="235"/>
      <c r="C592" s="236"/>
      <c r="D592" s="237" t="s">
        <v>285</v>
      </c>
      <c r="E592" s="238" t="s">
        <v>1</v>
      </c>
      <c r="F592" s="239" t="s">
        <v>1212</v>
      </c>
      <c r="G592" s="236"/>
      <c r="H592" s="240">
        <v>-2.73</v>
      </c>
      <c r="I592" s="236"/>
      <c r="J592" s="236"/>
      <c r="K592" s="236"/>
      <c r="L592" s="241"/>
      <c r="M592" s="242"/>
      <c r="N592" s="243"/>
      <c r="O592" s="243"/>
      <c r="P592" s="243"/>
      <c r="Q592" s="243"/>
      <c r="R592" s="243"/>
      <c r="S592" s="243"/>
      <c r="T592" s="24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5" t="s">
        <v>285</v>
      </c>
      <c r="AU592" s="245" t="s">
        <v>83</v>
      </c>
      <c r="AV592" s="13" t="s">
        <v>83</v>
      </c>
      <c r="AW592" s="13" t="s">
        <v>30</v>
      </c>
      <c r="AX592" s="13" t="s">
        <v>74</v>
      </c>
      <c r="AY592" s="245" t="s">
        <v>278</v>
      </c>
    </row>
    <row r="593" s="13" customFormat="1">
      <c r="A593" s="13"/>
      <c r="B593" s="235"/>
      <c r="C593" s="236"/>
      <c r="D593" s="237" t="s">
        <v>285</v>
      </c>
      <c r="E593" s="238" t="s">
        <v>1</v>
      </c>
      <c r="F593" s="239" t="s">
        <v>1304</v>
      </c>
      <c r="G593" s="236"/>
      <c r="H593" s="240">
        <v>-1.47</v>
      </c>
      <c r="I593" s="236"/>
      <c r="J593" s="236"/>
      <c r="K593" s="236"/>
      <c r="L593" s="241"/>
      <c r="M593" s="242"/>
      <c r="N593" s="243"/>
      <c r="O593" s="243"/>
      <c r="P593" s="243"/>
      <c r="Q593" s="243"/>
      <c r="R593" s="243"/>
      <c r="S593" s="243"/>
      <c r="T593" s="24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5" t="s">
        <v>285</v>
      </c>
      <c r="AU593" s="245" t="s">
        <v>83</v>
      </c>
      <c r="AV593" s="13" t="s">
        <v>83</v>
      </c>
      <c r="AW593" s="13" t="s">
        <v>30</v>
      </c>
      <c r="AX593" s="13" t="s">
        <v>74</v>
      </c>
      <c r="AY593" s="245" t="s">
        <v>278</v>
      </c>
    </row>
    <row r="594" s="13" customFormat="1">
      <c r="A594" s="13"/>
      <c r="B594" s="235"/>
      <c r="C594" s="236"/>
      <c r="D594" s="237" t="s">
        <v>285</v>
      </c>
      <c r="E594" s="238" t="s">
        <v>1</v>
      </c>
      <c r="F594" s="239" t="s">
        <v>1014</v>
      </c>
      <c r="G594" s="236"/>
      <c r="H594" s="240">
        <v>-1.02</v>
      </c>
      <c r="I594" s="236"/>
      <c r="J594" s="236"/>
      <c r="K594" s="236"/>
      <c r="L594" s="241"/>
      <c r="M594" s="242"/>
      <c r="N594" s="243"/>
      <c r="O594" s="243"/>
      <c r="P594" s="243"/>
      <c r="Q594" s="243"/>
      <c r="R594" s="243"/>
      <c r="S594" s="243"/>
      <c r="T594" s="24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5" t="s">
        <v>285</v>
      </c>
      <c r="AU594" s="245" t="s">
        <v>83</v>
      </c>
      <c r="AV594" s="13" t="s">
        <v>83</v>
      </c>
      <c r="AW594" s="13" t="s">
        <v>30</v>
      </c>
      <c r="AX594" s="13" t="s">
        <v>74</v>
      </c>
      <c r="AY594" s="245" t="s">
        <v>278</v>
      </c>
    </row>
    <row r="595" s="13" customFormat="1">
      <c r="A595" s="13"/>
      <c r="B595" s="235"/>
      <c r="C595" s="236"/>
      <c r="D595" s="237" t="s">
        <v>285</v>
      </c>
      <c r="E595" s="238" t="s">
        <v>1</v>
      </c>
      <c r="F595" s="239" t="s">
        <v>1014</v>
      </c>
      <c r="G595" s="236"/>
      <c r="H595" s="240">
        <v>-1.02</v>
      </c>
      <c r="I595" s="236"/>
      <c r="J595" s="236"/>
      <c r="K595" s="236"/>
      <c r="L595" s="241"/>
      <c r="M595" s="242"/>
      <c r="N595" s="243"/>
      <c r="O595" s="243"/>
      <c r="P595" s="243"/>
      <c r="Q595" s="243"/>
      <c r="R595" s="243"/>
      <c r="S595" s="243"/>
      <c r="T595" s="24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5" t="s">
        <v>285</v>
      </c>
      <c r="AU595" s="245" t="s">
        <v>83</v>
      </c>
      <c r="AV595" s="13" t="s">
        <v>83</v>
      </c>
      <c r="AW595" s="13" t="s">
        <v>30</v>
      </c>
      <c r="AX595" s="13" t="s">
        <v>74</v>
      </c>
      <c r="AY595" s="245" t="s">
        <v>278</v>
      </c>
    </row>
    <row r="596" s="13" customFormat="1">
      <c r="A596" s="13"/>
      <c r="B596" s="235"/>
      <c r="C596" s="236"/>
      <c r="D596" s="237" t="s">
        <v>285</v>
      </c>
      <c r="E596" s="238" t="s">
        <v>1</v>
      </c>
      <c r="F596" s="239" t="s">
        <v>1014</v>
      </c>
      <c r="G596" s="236"/>
      <c r="H596" s="240">
        <v>-1.02</v>
      </c>
      <c r="I596" s="236"/>
      <c r="J596" s="236"/>
      <c r="K596" s="236"/>
      <c r="L596" s="241"/>
      <c r="M596" s="242"/>
      <c r="N596" s="243"/>
      <c r="O596" s="243"/>
      <c r="P596" s="243"/>
      <c r="Q596" s="243"/>
      <c r="R596" s="243"/>
      <c r="S596" s="243"/>
      <c r="T596" s="24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5" t="s">
        <v>285</v>
      </c>
      <c r="AU596" s="245" t="s">
        <v>83</v>
      </c>
      <c r="AV596" s="13" t="s">
        <v>83</v>
      </c>
      <c r="AW596" s="13" t="s">
        <v>30</v>
      </c>
      <c r="AX596" s="13" t="s">
        <v>74</v>
      </c>
      <c r="AY596" s="245" t="s">
        <v>278</v>
      </c>
    </row>
    <row r="597" s="13" customFormat="1">
      <c r="A597" s="13"/>
      <c r="B597" s="235"/>
      <c r="C597" s="236"/>
      <c r="D597" s="237" t="s">
        <v>285</v>
      </c>
      <c r="E597" s="238" t="s">
        <v>1</v>
      </c>
      <c r="F597" s="239" t="s">
        <v>1304</v>
      </c>
      <c r="G597" s="236"/>
      <c r="H597" s="240">
        <v>-1.47</v>
      </c>
      <c r="I597" s="236"/>
      <c r="J597" s="236"/>
      <c r="K597" s="236"/>
      <c r="L597" s="241"/>
      <c r="M597" s="242"/>
      <c r="N597" s="243"/>
      <c r="O597" s="243"/>
      <c r="P597" s="243"/>
      <c r="Q597" s="243"/>
      <c r="R597" s="243"/>
      <c r="S597" s="243"/>
      <c r="T597" s="24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5" t="s">
        <v>285</v>
      </c>
      <c r="AU597" s="245" t="s">
        <v>83</v>
      </c>
      <c r="AV597" s="13" t="s">
        <v>83</v>
      </c>
      <c r="AW597" s="13" t="s">
        <v>30</v>
      </c>
      <c r="AX597" s="13" t="s">
        <v>74</v>
      </c>
      <c r="AY597" s="245" t="s">
        <v>278</v>
      </c>
    </row>
    <row r="598" s="13" customFormat="1">
      <c r="A598" s="13"/>
      <c r="B598" s="235"/>
      <c r="C598" s="236"/>
      <c r="D598" s="237" t="s">
        <v>285</v>
      </c>
      <c r="E598" s="238" t="s">
        <v>1</v>
      </c>
      <c r="F598" s="239" t="s">
        <v>1013</v>
      </c>
      <c r="G598" s="236"/>
      <c r="H598" s="240">
        <v>-1.379</v>
      </c>
      <c r="I598" s="236"/>
      <c r="J598" s="236"/>
      <c r="K598" s="236"/>
      <c r="L598" s="241"/>
      <c r="M598" s="242"/>
      <c r="N598" s="243"/>
      <c r="O598" s="243"/>
      <c r="P598" s="243"/>
      <c r="Q598" s="243"/>
      <c r="R598" s="243"/>
      <c r="S598" s="243"/>
      <c r="T598" s="24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5" t="s">
        <v>285</v>
      </c>
      <c r="AU598" s="245" t="s">
        <v>83</v>
      </c>
      <c r="AV598" s="13" t="s">
        <v>83</v>
      </c>
      <c r="AW598" s="13" t="s">
        <v>30</v>
      </c>
      <c r="AX598" s="13" t="s">
        <v>74</v>
      </c>
      <c r="AY598" s="245" t="s">
        <v>278</v>
      </c>
    </row>
    <row r="599" s="13" customFormat="1">
      <c r="A599" s="13"/>
      <c r="B599" s="235"/>
      <c r="C599" s="236"/>
      <c r="D599" s="237" t="s">
        <v>285</v>
      </c>
      <c r="E599" s="238" t="s">
        <v>1</v>
      </c>
      <c r="F599" s="239" t="s">
        <v>1013</v>
      </c>
      <c r="G599" s="236"/>
      <c r="H599" s="240">
        <v>-1.379</v>
      </c>
      <c r="I599" s="236"/>
      <c r="J599" s="236"/>
      <c r="K599" s="236"/>
      <c r="L599" s="241"/>
      <c r="M599" s="242"/>
      <c r="N599" s="243"/>
      <c r="O599" s="243"/>
      <c r="P599" s="243"/>
      <c r="Q599" s="243"/>
      <c r="R599" s="243"/>
      <c r="S599" s="243"/>
      <c r="T599" s="24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5" t="s">
        <v>285</v>
      </c>
      <c r="AU599" s="245" t="s">
        <v>83</v>
      </c>
      <c r="AV599" s="13" t="s">
        <v>83</v>
      </c>
      <c r="AW599" s="13" t="s">
        <v>30</v>
      </c>
      <c r="AX599" s="13" t="s">
        <v>74</v>
      </c>
      <c r="AY599" s="245" t="s">
        <v>278</v>
      </c>
    </row>
    <row r="600" s="13" customFormat="1">
      <c r="A600" s="13"/>
      <c r="B600" s="235"/>
      <c r="C600" s="236"/>
      <c r="D600" s="237" t="s">
        <v>285</v>
      </c>
      <c r="E600" s="238" t="s">
        <v>1</v>
      </c>
      <c r="F600" s="239" t="s">
        <v>1009</v>
      </c>
      <c r="G600" s="236"/>
      <c r="H600" s="240">
        <v>-2.1669999999999998</v>
      </c>
      <c r="I600" s="236"/>
      <c r="J600" s="236"/>
      <c r="K600" s="236"/>
      <c r="L600" s="241"/>
      <c r="M600" s="242"/>
      <c r="N600" s="243"/>
      <c r="O600" s="243"/>
      <c r="P600" s="243"/>
      <c r="Q600" s="243"/>
      <c r="R600" s="243"/>
      <c r="S600" s="243"/>
      <c r="T600" s="24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5" t="s">
        <v>285</v>
      </c>
      <c r="AU600" s="245" t="s">
        <v>83</v>
      </c>
      <c r="AV600" s="13" t="s">
        <v>83</v>
      </c>
      <c r="AW600" s="13" t="s">
        <v>30</v>
      </c>
      <c r="AX600" s="13" t="s">
        <v>74</v>
      </c>
      <c r="AY600" s="245" t="s">
        <v>278</v>
      </c>
    </row>
    <row r="601" s="13" customFormat="1">
      <c r="A601" s="13"/>
      <c r="B601" s="235"/>
      <c r="C601" s="236"/>
      <c r="D601" s="237" t="s">
        <v>285</v>
      </c>
      <c r="E601" s="238" t="s">
        <v>1</v>
      </c>
      <c r="F601" s="239" t="s">
        <v>1307</v>
      </c>
      <c r="G601" s="236"/>
      <c r="H601" s="240">
        <v>-2.3100000000000001</v>
      </c>
      <c r="I601" s="236"/>
      <c r="J601" s="236"/>
      <c r="K601" s="236"/>
      <c r="L601" s="241"/>
      <c r="M601" s="242"/>
      <c r="N601" s="243"/>
      <c r="O601" s="243"/>
      <c r="P601" s="243"/>
      <c r="Q601" s="243"/>
      <c r="R601" s="243"/>
      <c r="S601" s="243"/>
      <c r="T601" s="24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5" t="s">
        <v>285</v>
      </c>
      <c r="AU601" s="245" t="s">
        <v>83</v>
      </c>
      <c r="AV601" s="13" t="s">
        <v>83</v>
      </c>
      <c r="AW601" s="13" t="s">
        <v>30</v>
      </c>
      <c r="AX601" s="13" t="s">
        <v>74</v>
      </c>
      <c r="AY601" s="245" t="s">
        <v>278</v>
      </c>
    </row>
    <row r="602" s="13" customFormat="1">
      <c r="A602" s="13"/>
      <c r="B602" s="235"/>
      <c r="C602" s="236"/>
      <c r="D602" s="237" t="s">
        <v>285</v>
      </c>
      <c r="E602" s="238" t="s">
        <v>1</v>
      </c>
      <c r="F602" s="239" t="s">
        <v>1307</v>
      </c>
      <c r="G602" s="236"/>
      <c r="H602" s="240">
        <v>-2.3100000000000001</v>
      </c>
      <c r="I602" s="236"/>
      <c r="J602" s="236"/>
      <c r="K602" s="236"/>
      <c r="L602" s="241"/>
      <c r="M602" s="242"/>
      <c r="N602" s="243"/>
      <c r="O602" s="243"/>
      <c r="P602" s="243"/>
      <c r="Q602" s="243"/>
      <c r="R602" s="243"/>
      <c r="S602" s="243"/>
      <c r="T602" s="24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5" t="s">
        <v>285</v>
      </c>
      <c r="AU602" s="245" t="s">
        <v>83</v>
      </c>
      <c r="AV602" s="13" t="s">
        <v>83</v>
      </c>
      <c r="AW602" s="13" t="s">
        <v>30</v>
      </c>
      <c r="AX602" s="13" t="s">
        <v>74</v>
      </c>
      <c r="AY602" s="245" t="s">
        <v>278</v>
      </c>
    </row>
    <row r="603" s="13" customFormat="1">
      <c r="A603" s="13"/>
      <c r="B603" s="235"/>
      <c r="C603" s="236"/>
      <c r="D603" s="237" t="s">
        <v>285</v>
      </c>
      <c r="E603" s="238" t="s">
        <v>1</v>
      </c>
      <c r="F603" s="239" t="s">
        <v>1307</v>
      </c>
      <c r="G603" s="236"/>
      <c r="H603" s="240">
        <v>-2.3100000000000001</v>
      </c>
      <c r="I603" s="236"/>
      <c r="J603" s="236"/>
      <c r="K603" s="236"/>
      <c r="L603" s="241"/>
      <c r="M603" s="242"/>
      <c r="N603" s="243"/>
      <c r="O603" s="243"/>
      <c r="P603" s="243"/>
      <c r="Q603" s="243"/>
      <c r="R603" s="243"/>
      <c r="S603" s="243"/>
      <c r="T603" s="24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5" t="s">
        <v>285</v>
      </c>
      <c r="AU603" s="245" t="s">
        <v>83</v>
      </c>
      <c r="AV603" s="13" t="s">
        <v>83</v>
      </c>
      <c r="AW603" s="13" t="s">
        <v>30</v>
      </c>
      <c r="AX603" s="13" t="s">
        <v>74</v>
      </c>
      <c r="AY603" s="245" t="s">
        <v>278</v>
      </c>
    </row>
    <row r="604" s="13" customFormat="1">
      <c r="A604" s="13"/>
      <c r="B604" s="235"/>
      <c r="C604" s="236"/>
      <c r="D604" s="237" t="s">
        <v>285</v>
      </c>
      <c r="E604" s="238" t="s">
        <v>1</v>
      </c>
      <c r="F604" s="239" t="s">
        <v>1308</v>
      </c>
      <c r="G604" s="236"/>
      <c r="H604" s="240">
        <v>-3.0449999999999999</v>
      </c>
      <c r="I604" s="236"/>
      <c r="J604" s="236"/>
      <c r="K604" s="236"/>
      <c r="L604" s="241"/>
      <c r="M604" s="242"/>
      <c r="N604" s="243"/>
      <c r="O604" s="243"/>
      <c r="P604" s="243"/>
      <c r="Q604" s="243"/>
      <c r="R604" s="243"/>
      <c r="S604" s="243"/>
      <c r="T604" s="24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5" t="s">
        <v>285</v>
      </c>
      <c r="AU604" s="245" t="s">
        <v>83</v>
      </c>
      <c r="AV604" s="13" t="s">
        <v>83</v>
      </c>
      <c r="AW604" s="13" t="s">
        <v>30</v>
      </c>
      <c r="AX604" s="13" t="s">
        <v>74</v>
      </c>
      <c r="AY604" s="245" t="s">
        <v>278</v>
      </c>
    </row>
    <row r="605" s="13" customFormat="1">
      <c r="A605" s="13"/>
      <c r="B605" s="235"/>
      <c r="C605" s="236"/>
      <c r="D605" s="237" t="s">
        <v>285</v>
      </c>
      <c r="E605" s="238" t="s">
        <v>1</v>
      </c>
      <c r="F605" s="239" t="s">
        <v>1304</v>
      </c>
      <c r="G605" s="236"/>
      <c r="H605" s="240">
        <v>-1.47</v>
      </c>
      <c r="I605" s="236"/>
      <c r="J605" s="236"/>
      <c r="K605" s="236"/>
      <c r="L605" s="241"/>
      <c r="M605" s="242"/>
      <c r="N605" s="243"/>
      <c r="O605" s="243"/>
      <c r="P605" s="243"/>
      <c r="Q605" s="243"/>
      <c r="R605" s="243"/>
      <c r="S605" s="243"/>
      <c r="T605" s="24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5" t="s">
        <v>285</v>
      </c>
      <c r="AU605" s="245" t="s">
        <v>83</v>
      </c>
      <c r="AV605" s="13" t="s">
        <v>83</v>
      </c>
      <c r="AW605" s="13" t="s">
        <v>30</v>
      </c>
      <c r="AX605" s="13" t="s">
        <v>74</v>
      </c>
      <c r="AY605" s="245" t="s">
        <v>278</v>
      </c>
    </row>
    <row r="606" s="13" customFormat="1">
      <c r="A606" s="13"/>
      <c r="B606" s="235"/>
      <c r="C606" s="236"/>
      <c r="D606" s="237" t="s">
        <v>285</v>
      </c>
      <c r="E606" s="238" t="s">
        <v>1</v>
      </c>
      <c r="F606" s="239" t="s">
        <v>1309</v>
      </c>
      <c r="G606" s="236"/>
      <c r="H606" s="240">
        <v>-2.7749999999999999</v>
      </c>
      <c r="I606" s="236"/>
      <c r="J606" s="236"/>
      <c r="K606" s="236"/>
      <c r="L606" s="241"/>
      <c r="M606" s="242"/>
      <c r="N606" s="243"/>
      <c r="O606" s="243"/>
      <c r="P606" s="243"/>
      <c r="Q606" s="243"/>
      <c r="R606" s="243"/>
      <c r="S606" s="243"/>
      <c r="T606" s="24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5" t="s">
        <v>285</v>
      </c>
      <c r="AU606" s="245" t="s">
        <v>83</v>
      </c>
      <c r="AV606" s="13" t="s">
        <v>83</v>
      </c>
      <c r="AW606" s="13" t="s">
        <v>30</v>
      </c>
      <c r="AX606" s="13" t="s">
        <v>74</v>
      </c>
      <c r="AY606" s="245" t="s">
        <v>278</v>
      </c>
    </row>
    <row r="607" s="13" customFormat="1">
      <c r="A607" s="13"/>
      <c r="B607" s="235"/>
      <c r="C607" s="236"/>
      <c r="D607" s="237" t="s">
        <v>285</v>
      </c>
      <c r="E607" s="238" t="s">
        <v>1</v>
      </c>
      <c r="F607" s="239" t="s">
        <v>1310</v>
      </c>
      <c r="G607" s="236"/>
      <c r="H607" s="240">
        <v>-13.32</v>
      </c>
      <c r="I607" s="236"/>
      <c r="J607" s="236"/>
      <c r="K607" s="236"/>
      <c r="L607" s="241"/>
      <c r="M607" s="242"/>
      <c r="N607" s="243"/>
      <c r="O607" s="243"/>
      <c r="P607" s="243"/>
      <c r="Q607" s="243"/>
      <c r="R607" s="243"/>
      <c r="S607" s="243"/>
      <c r="T607" s="24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5" t="s">
        <v>285</v>
      </c>
      <c r="AU607" s="245" t="s">
        <v>83</v>
      </c>
      <c r="AV607" s="13" t="s">
        <v>83</v>
      </c>
      <c r="AW607" s="13" t="s">
        <v>30</v>
      </c>
      <c r="AX607" s="13" t="s">
        <v>74</v>
      </c>
      <c r="AY607" s="245" t="s">
        <v>278</v>
      </c>
    </row>
    <row r="608" s="13" customFormat="1">
      <c r="A608" s="13"/>
      <c r="B608" s="235"/>
      <c r="C608" s="236"/>
      <c r="D608" s="237" t="s">
        <v>285</v>
      </c>
      <c r="E608" s="238" t="s">
        <v>1</v>
      </c>
      <c r="F608" s="239" t="s">
        <v>1311</v>
      </c>
      <c r="G608" s="236"/>
      <c r="H608" s="240">
        <v>-4.2000000000000002</v>
      </c>
      <c r="I608" s="236"/>
      <c r="J608" s="236"/>
      <c r="K608" s="236"/>
      <c r="L608" s="241"/>
      <c r="M608" s="242"/>
      <c r="N608" s="243"/>
      <c r="O608" s="243"/>
      <c r="P608" s="243"/>
      <c r="Q608" s="243"/>
      <c r="R608" s="243"/>
      <c r="S608" s="243"/>
      <c r="T608" s="24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5" t="s">
        <v>285</v>
      </c>
      <c r="AU608" s="245" t="s">
        <v>83</v>
      </c>
      <c r="AV608" s="13" t="s">
        <v>83</v>
      </c>
      <c r="AW608" s="13" t="s">
        <v>30</v>
      </c>
      <c r="AX608" s="13" t="s">
        <v>74</v>
      </c>
      <c r="AY608" s="245" t="s">
        <v>278</v>
      </c>
    </row>
    <row r="609" s="13" customFormat="1">
      <c r="A609" s="13"/>
      <c r="B609" s="235"/>
      <c r="C609" s="236"/>
      <c r="D609" s="237" t="s">
        <v>285</v>
      </c>
      <c r="E609" s="238" t="s">
        <v>1</v>
      </c>
      <c r="F609" s="239" t="s">
        <v>1207</v>
      </c>
      <c r="G609" s="236"/>
      <c r="H609" s="240">
        <v>-2.625</v>
      </c>
      <c r="I609" s="236"/>
      <c r="J609" s="236"/>
      <c r="K609" s="236"/>
      <c r="L609" s="241"/>
      <c r="M609" s="242"/>
      <c r="N609" s="243"/>
      <c r="O609" s="243"/>
      <c r="P609" s="243"/>
      <c r="Q609" s="243"/>
      <c r="R609" s="243"/>
      <c r="S609" s="243"/>
      <c r="T609" s="24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5" t="s">
        <v>285</v>
      </c>
      <c r="AU609" s="245" t="s">
        <v>83</v>
      </c>
      <c r="AV609" s="13" t="s">
        <v>83</v>
      </c>
      <c r="AW609" s="13" t="s">
        <v>30</v>
      </c>
      <c r="AX609" s="13" t="s">
        <v>74</v>
      </c>
      <c r="AY609" s="245" t="s">
        <v>278</v>
      </c>
    </row>
    <row r="610" s="13" customFormat="1">
      <c r="A610" s="13"/>
      <c r="B610" s="235"/>
      <c r="C610" s="236"/>
      <c r="D610" s="237" t="s">
        <v>285</v>
      </c>
      <c r="E610" s="238" t="s">
        <v>1</v>
      </c>
      <c r="F610" s="239" t="s">
        <v>1010</v>
      </c>
      <c r="G610" s="236"/>
      <c r="H610" s="240">
        <v>-2.8570000000000002</v>
      </c>
      <c r="I610" s="236"/>
      <c r="J610" s="236"/>
      <c r="K610" s="236"/>
      <c r="L610" s="241"/>
      <c r="M610" s="242"/>
      <c r="N610" s="243"/>
      <c r="O610" s="243"/>
      <c r="P610" s="243"/>
      <c r="Q610" s="243"/>
      <c r="R610" s="243"/>
      <c r="S610" s="243"/>
      <c r="T610" s="24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5" t="s">
        <v>285</v>
      </c>
      <c r="AU610" s="245" t="s">
        <v>83</v>
      </c>
      <c r="AV610" s="13" t="s">
        <v>83</v>
      </c>
      <c r="AW610" s="13" t="s">
        <v>30</v>
      </c>
      <c r="AX610" s="13" t="s">
        <v>74</v>
      </c>
      <c r="AY610" s="245" t="s">
        <v>278</v>
      </c>
    </row>
    <row r="611" s="13" customFormat="1">
      <c r="A611" s="13"/>
      <c r="B611" s="235"/>
      <c r="C611" s="236"/>
      <c r="D611" s="237" t="s">
        <v>285</v>
      </c>
      <c r="E611" s="238" t="s">
        <v>1</v>
      </c>
      <c r="F611" s="239" t="s">
        <v>1311</v>
      </c>
      <c r="G611" s="236"/>
      <c r="H611" s="240">
        <v>-4.2000000000000002</v>
      </c>
      <c r="I611" s="236"/>
      <c r="J611" s="236"/>
      <c r="K611" s="236"/>
      <c r="L611" s="241"/>
      <c r="M611" s="242"/>
      <c r="N611" s="243"/>
      <c r="O611" s="243"/>
      <c r="P611" s="243"/>
      <c r="Q611" s="243"/>
      <c r="R611" s="243"/>
      <c r="S611" s="243"/>
      <c r="T611" s="24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5" t="s">
        <v>285</v>
      </c>
      <c r="AU611" s="245" t="s">
        <v>83</v>
      </c>
      <c r="AV611" s="13" t="s">
        <v>83</v>
      </c>
      <c r="AW611" s="13" t="s">
        <v>30</v>
      </c>
      <c r="AX611" s="13" t="s">
        <v>74</v>
      </c>
      <c r="AY611" s="245" t="s">
        <v>278</v>
      </c>
    </row>
    <row r="612" s="13" customFormat="1">
      <c r="A612" s="13"/>
      <c r="B612" s="235"/>
      <c r="C612" s="236"/>
      <c r="D612" s="237" t="s">
        <v>285</v>
      </c>
      <c r="E612" s="238" t="s">
        <v>1</v>
      </c>
      <c r="F612" s="239" t="s">
        <v>1312</v>
      </c>
      <c r="G612" s="236"/>
      <c r="H612" s="240">
        <v>-13.5</v>
      </c>
      <c r="I612" s="236"/>
      <c r="J612" s="236"/>
      <c r="K612" s="236"/>
      <c r="L612" s="241"/>
      <c r="M612" s="242"/>
      <c r="N612" s="243"/>
      <c r="O612" s="243"/>
      <c r="P612" s="243"/>
      <c r="Q612" s="243"/>
      <c r="R612" s="243"/>
      <c r="S612" s="243"/>
      <c r="T612" s="24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5" t="s">
        <v>285</v>
      </c>
      <c r="AU612" s="245" t="s">
        <v>83</v>
      </c>
      <c r="AV612" s="13" t="s">
        <v>83</v>
      </c>
      <c r="AW612" s="13" t="s">
        <v>30</v>
      </c>
      <c r="AX612" s="13" t="s">
        <v>74</v>
      </c>
      <c r="AY612" s="245" t="s">
        <v>278</v>
      </c>
    </row>
    <row r="613" s="13" customFormat="1">
      <c r="A613" s="13"/>
      <c r="B613" s="235"/>
      <c r="C613" s="236"/>
      <c r="D613" s="237" t="s">
        <v>285</v>
      </c>
      <c r="E613" s="238" t="s">
        <v>1</v>
      </c>
      <c r="F613" s="239" t="s">
        <v>1309</v>
      </c>
      <c r="G613" s="236"/>
      <c r="H613" s="240">
        <v>-2.7749999999999999</v>
      </c>
      <c r="I613" s="236"/>
      <c r="J613" s="236"/>
      <c r="K613" s="236"/>
      <c r="L613" s="241"/>
      <c r="M613" s="242"/>
      <c r="N613" s="243"/>
      <c r="O613" s="243"/>
      <c r="P613" s="243"/>
      <c r="Q613" s="243"/>
      <c r="R613" s="243"/>
      <c r="S613" s="243"/>
      <c r="T613" s="24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5" t="s">
        <v>285</v>
      </c>
      <c r="AU613" s="245" t="s">
        <v>83</v>
      </c>
      <c r="AV613" s="13" t="s">
        <v>83</v>
      </c>
      <c r="AW613" s="13" t="s">
        <v>30</v>
      </c>
      <c r="AX613" s="13" t="s">
        <v>74</v>
      </c>
      <c r="AY613" s="245" t="s">
        <v>278</v>
      </c>
    </row>
    <row r="614" s="13" customFormat="1">
      <c r="A614" s="13"/>
      <c r="B614" s="235"/>
      <c r="C614" s="236"/>
      <c r="D614" s="237" t="s">
        <v>285</v>
      </c>
      <c r="E614" s="238" t="s">
        <v>1</v>
      </c>
      <c r="F614" s="239" t="s">
        <v>1313</v>
      </c>
      <c r="G614" s="236"/>
      <c r="H614" s="240">
        <v>-4.718</v>
      </c>
      <c r="I614" s="236"/>
      <c r="J614" s="236"/>
      <c r="K614" s="236"/>
      <c r="L614" s="241"/>
      <c r="M614" s="242"/>
      <c r="N614" s="243"/>
      <c r="O614" s="243"/>
      <c r="P614" s="243"/>
      <c r="Q614" s="243"/>
      <c r="R614" s="243"/>
      <c r="S614" s="243"/>
      <c r="T614" s="24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5" t="s">
        <v>285</v>
      </c>
      <c r="AU614" s="245" t="s">
        <v>83</v>
      </c>
      <c r="AV614" s="13" t="s">
        <v>83</v>
      </c>
      <c r="AW614" s="13" t="s">
        <v>30</v>
      </c>
      <c r="AX614" s="13" t="s">
        <v>74</v>
      </c>
      <c r="AY614" s="245" t="s">
        <v>278</v>
      </c>
    </row>
    <row r="615" s="13" customFormat="1">
      <c r="A615" s="13"/>
      <c r="B615" s="235"/>
      <c r="C615" s="236"/>
      <c r="D615" s="237" t="s">
        <v>285</v>
      </c>
      <c r="E615" s="238" t="s">
        <v>1</v>
      </c>
      <c r="F615" s="239" t="s">
        <v>1314</v>
      </c>
      <c r="G615" s="236"/>
      <c r="H615" s="240">
        <v>-9.3599999999999994</v>
      </c>
      <c r="I615" s="236"/>
      <c r="J615" s="236"/>
      <c r="K615" s="236"/>
      <c r="L615" s="241"/>
      <c r="M615" s="242"/>
      <c r="N615" s="243"/>
      <c r="O615" s="243"/>
      <c r="P615" s="243"/>
      <c r="Q615" s="243"/>
      <c r="R615" s="243"/>
      <c r="S615" s="243"/>
      <c r="T615" s="24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5" t="s">
        <v>285</v>
      </c>
      <c r="AU615" s="245" t="s">
        <v>83</v>
      </c>
      <c r="AV615" s="13" t="s">
        <v>83</v>
      </c>
      <c r="AW615" s="13" t="s">
        <v>30</v>
      </c>
      <c r="AX615" s="13" t="s">
        <v>74</v>
      </c>
      <c r="AY615" s="245" t="s">
        <v>278</v>
      </c>
    </row>
    <row r="616" s="13" customFormat="1">
      <c r="A616" s="13"/>
      <c r="B616" s="235"/>
      <c r="C616" s="236"/>
      <c r="D616" s="237" t="s">
        <v>285</v>
      </c>
      <c r="E616" s="238" t="s">
        <v>1</v>
      </c>
      <c r="F616" s="239" t="s">
        <v>1315</v>
      </c>
      <c r="G616" s="236"/>
      <c r="H616" s="240">
        <v>-5.7599999999999998</v>
      </c>
      <c r="I616" s="236"/>
      <c r="J616" s="236"/>
      <c r="K616" s="236"/>
      <c r="L616" s="241"/>
      <c r="M616" s="242"/>
      <c r="N616" s="243"/>
      <c r="O616" s="243"/>
      <c r="P616" s="243"/>
      <c r="Q616" s="243"/>
      <c r="R616" s="243"/>
      <c r="S616" s="243"/>
      <c r="T616" s="24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5" t="s">
        <v>285</v>
      </c>
      <c r="AU616" s="245" t="s">
        <v>83</v>
      </c>
      <c r="AV616" s="13" t="s">
        <v>83</v>
      </c>
      <c r="AW616" s="13" t="s">
        <v>30</v>
      </c>
      <c r="AX616" s="13" t="s">
        <v>74</v>
      </c>
      <c r="AY616" s="245" t="s">
        <v>278</v>
      </c>
    </row>
    <row r="617" s="13" customFormat="1">
      <c r="A617" s="13"/>
      <c r="B617" s="235"/>
      <c r="C617" s="236"/>
      <c r="D617" s="237" t="s">
        <v>285</v>
      </c>
      <c r="E617" s="238" t="s">
        <v>1</v>
      </c>
      <c r="F617" s="239" t="s">
        <v>1316</v>
      </c>
      <c r="G617" s="236"/>
      <c r="H617" s="240">
        <v>-4.5899999999999999</v>
      </c>
      <c r="I617" s="236"/>
      <c r="J617" s="236"/>
      <c r="K617" s="236"/>
      <c r="L617" s="241"/>
      <c r="M617" s="242"/>
      <c r="N617" s="243"/>
      <c r="O617" s="243"/>
      <c r="P617" s="243"/>
      <c r="Q617" s="243"/>
      <c r="R617" s="243"/>
      <c r="S617" s="243"/>
      <c r="T617" s="24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5" t="s">
        <v>285</v>
      </c>
      <c r="AU617" s="245" t="s">
        <v>83</v>
      </c>
      <c r="AV617" s="13" t="s">
        <v>83</v>
      </c>
      <c r="AW617" s="13" t="s">
        <v>30</v>
      </c>
      <c r="AX617" s="13" t="s">
        <v>74</v>
      </c>
      <c r="AY617" s="245" t="s">
        <v>278</v>
      </c>
    </row>
    <row r="618" s="13" customFormat="1">
      <c r="A618" s="13"/>
      <c r="B618" s="235"/>
      <c r="C618" s="236"/>
      <c r="D618" s="237" t="s">
        <v>285</v>
      </c>
      <c r="E618" s="238" t="s">
        <v>1</v>
      </c>
      <c r="F618" s="239" t="s">
        <v>1317</v>
      </c>
      <c r="G618" s="236"/>
      <c r="H618" s="240">
        <v>-4.6799999999999997</v>
      </c>
      <c r="I618" s="236"/>
      <c r="J618" s="236"/>
      <c r="K618" s="236"/>
      <c r="L618" s="241"/>
      <c r="M618" s="242"/>
      <c r="N618" s="243"/>
      <c r="O618" s="243"/>
      <c r="P618" s="243"/>
      <c r="Q618" s="243"/>
      <c r="R618" s="243"/>
      <c r="S618" s="243"/>
      <c r="T618" s="24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5" t="s">
        <v>285</v>
      </c>
      <c r="AU618" s="245" t="s">
        <v>83</v>
      </c>
      <c r="AV618" s="13" t="s">
        <v>83</v>
      </c>
      <c r="AW618" s="13" t="s">
        <v>30</v>
      </c>
      <c r="AX618" s="13" t="s">
        <v>74</v>
      </c>
      <c r="AY618" s="245" t="s">
        <v>278</v>
      </c>
    </row>
    <row r="619" s="13" customFormat="1">
      <c r="A619" s="13"/>
      <c r="B619" s="235"/>
      <c r="C619" s="236"/>
      <c r="D619" s="237" t="s">
        <v>285</v>
      </c>
      <c r="E619" s="238" t="s">
        <v>1</v>
      </c>
      <c r="F619" s="239" t="s">
        <v>1307</v>
      </c>
      <c r="G619" s="236"/>
      <c r="H619" s="240">
        <v>-2.3100000000000001</v>
      </c>
      <c r="I619" s="236"/>
      <c r="J619" s="236"/>
      <c r="K619" s="236"/>
      <c r="L619" s="241"/>
      <c r="M619" s="242"/>
      <c r="N619" s="243"/>
      <c r="O619" s="243"/>
      <c r="P619" s="243"/>
      <c r="Q619" s="243"/>
      <c r="R619" s="243"/>
      <c r="S619" s="243"/>
      <c r="T619" s="24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5" t="s">
        <v>285</v>
      </c>
      <c r="AU619" s="245" t="s">
        <v>83</v>
      </c>
      <c r="AV619" s="13" t="s">
        <v>83</v>
      </c>
      <c r="AW619" s="13" t="s">
        <v>30</v>
      </c>
      <c r="AX619" s="13" t="s">
        <v>74</v>
      </c>
      <c r="AY619" s="245" t="s">
        <v>278</v>
      </c>
    </row>
    <row r="620" s="13" customFormat="1">
      <c r="A620" s="13"/>
      <c r="B620" s="235"/>
      <c r="C620" s="236"/>
      <c r="D620" s="237" t="s">
        <v>285</v>
      </c>
      <c r="E620" s="238" t="s">
        <v>1</v>
      </c>
      <c r="F620" s="239" t="s">
        <v>1314</v>
      </c>
      <c r="G620" s="236"/>
      <c r="H620" s="240">
        <v>-9.3599999999999994</v>
      </c>
      <c r="I620" s="236"/>
      <c r="J620" s="236"/>
      <c r="K620" s="236"/>
      <c r="L620" s="241"/>
      <c r="M620" s="242"/>
      <c r="N620" s="243"/>
      <c r="O620" s="243"/>
      <c r="P620" s="243"/>
      <c r="Q620" s="243"/>
      <c r="R620" s="243"/>
      <c r="S620" s="243"/>
      <c r="T620" s="24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5" t="s">
        <v>285</v>
      </c>
      <c r="AU620" s="245" t="s">
        <v>83</v>
      </c>
      <c r="AV620" s="13" t="s">
        <v>83</v>
      </c>
      <c r="AW620" s="13" t="s">
        <v>30</v>
      </c>
      <c r="AX620" s="13" t="s">
        <v>74</v>
      </c>
      <c r="AY620" s="245" t="s">
        <v>278</v>
      </c>
    </row>
    <row r="621" s="13" customFormat="1">
      <c r="A621" s="13"/>
      <c r="B621" s="235"/>
      <c r="C621" s="236"/>
      <c r="D621" s="237" t="s">
        <v>285</v>
      </c>
      <c r="E621" s="238" t="s">
        <v>1</v>
      </c>
      <c r="F621" s="239" t="s">
        <v>1315</v>
      </c>
      <c r="G621" s="236"/>
      <c r="H621" s="240">
        <v>-5.7599999999999998</v>
      </c>
      <c r="I621" s="236"/>
      <c r="J621" s="236"/>
      <c r="K621" s="236"/>
      <c r="L621" s="241"/>
      <c r="M621" s="242"/>
      <c r="N621" s="243"/>
      <c r="O621" s="243"/>
      <c r="P621" s="243"/>
      <c r="Q621" s="243"/>
      <c r="R621" s="243"/>
      <c r="S621" s="243"/>
      <c r="T621" s="24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5" t="s">
        <v>285</v>
      </c>
      <c r="AU621" s="245" t="s">
        <v>83</v>
      </c>
      <c r="AV621" s="13" t="s">
        <v>83</v>
      </c>
      <c r="AW621" s="13" t="s">
        <v>30</v>
      </c>
      <c r="AX621" s="13" t="s">
        <v>74</v>
      </c>
      <c r="AY621" s="245" t="s">
        <v>278</v>
      </c>
    </row>
    <row r="622" s="13" customFormat="1">
      <c r="A622" s="13"/>
      <c r="B622" s="235"/>
      <c r="C622" s="236"/>
      <c r="D622" s="237" t="s">
        <v>285</v>
      </c>
      <c r="E622" s="238" t="s">
        <v>1</v>
      </c>
      <c r="F622" s="239" t="s">
        <v>1307</v>
      </c>
      <c r="G622" s="236"/>
      <c r="H622" s="240">
        <v>-2.3100000000000001</v>
      </c>
      <c r="I622" s="236"/>
      <c r="J622" s="236"/>
      <c r="K622" s="236"/>
      <c r="L622" s="241"/>
      <c r="M622" s="242"/>
      <c r="N622" s="243"/>
      <c r="O622" s="243"/>
      <c r="P622" s="243"/>
      <c r="Q622" s="243"/>
      <c r="R622" s="243"/>
      <c r="S622" s="243"/>
      <c r="T622" s="24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5" t="s">
        <v>285</v>
      </c>
      <c r="AU622" s="245" t="s">
        <v>83</v>
      </c>
      <c r="AV622" s="13" t="s">
        <v>83</v>
      </c>
      <c r="AW622" s="13" t="s">
        <v>30</v>
      </c>
      <c r="AX622" s="13" t="s">
        <v>74</v>
      </c>
      <c r="AY622" s="245" t="s">
        <v>278</v>
      </c>
    </row>
    <row r="623" s="13" customFormat="1">
      <c r="A623" s="13"/>
      <c r="B623" s="235"/>
      <c r="C623" s="236"/>
      <c r="D623" s="237" t="s">
        <v>285</v>
      </c>
      <c r="E623" s="238" t="s">
        <v>1</v>
      </c>
      <c r="F623" s="239" t="s">
        <v>1318</v>
      </c>
      <c r="G623" s="236"/>
      <c r="H623" s="240">
        <v>-4.29</v>
      </c>
      <c r="I623" s="236"/>
      <c r="J623" s="236"/>
      <c r="K623" s="236"/>
      <c r="L623" s="241"/>
      <c r="M623" s="242"/>
      <c r="N623" s="243"/>
      <c r="O623" s="243"/>
      <c r="P623" s="243"/>
      <c r="Q623" s="243"/>
      <c r="R623" s="243"/>
      <c r="S623" s="243"/>
      <c r="T623" s="24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5" t="s">
        <v>285</v>
      </c>
      <c r="AU623" s="245" t="s">
        <v>83</v>
      </c>
      <c r="AV623" s="13" t="s">
        <v>83</v>
      </c>
      <c r="AW623" s="13" t="s">
        <v>30</v>
      </c>
      <c r="AX623" s="13" t="s">
        <v>74</v>
      </c>
      <c r="AY623" s="245" t="s">
        <v>278</v>
      </c>
    </row>
    <row r="624" s="13" customFormat="1">
      <c r="A624" s="13"/>
      <c r="B624" s="235"/>
      <c r="C624" s="236"/>
      <c r="D624" s="237" t="s">
        <v>285</v>
      </c>
      <c r="E624" s="238" t="s">
        <v>1</v>
      </c>
      <c r="F624" s="239" t="s">
        <v>1207</v>
      </c>
      <c r="G624" s="236"/>
      <c r="H624" s="240">
        <v>-2.625</v>
      </c>
      <c r="I624" s="236"/>
      <c r="J624" s="236"/>
      <c r="K624" s="236"/>
      <c r="L624" s="241"/>
      <c r="M624" s="242"/>
      <c r="N624" s="243"/>
      <c r="O624" s="243"/>
      <c r="P624" s="243"/>
      <c r="Q624" s="243"/>
      <c r="R624" s="243"/>
      <c r="S624" s="243"/>
      <c r="T624" s="24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5" t="s">
        <v>285</v>
      </c>
      <c r="AU624" s="245" t="s">
        <v>83</v>
      </c>
      <c r="AV624" s="13" t="s">
        <v>83</v>
      </c>
      <c r="AW624" s="13" t="s">
        <v>30</v>
      </c>
      <c r="AX624" s="13" t="s">
        <v>74</v>
      </c>
      <c r="AY624" s="245" t="s">
        <v>278</v>
      </c>
    </row>
    <row r="625" s="13" customFormat="1">
      <c r="A625" s="13"/>
      <c r="B625" s="235"/>
      <c r="C625" s="236"/>
      <c r="D625" s="237" t="s">
        <v>285</v>
      </c>
      <c r="E625" s="238" t="s">
        <v>1</v>
      </c>
      <c r="F625" s="239" t="s">
        <v>1207</v>
      </c>
      <c r="G625" s="236"/>
      <c r="H625" s="240">
        <v>-2.625</v>
      </c>
      <c r="I625" s="236"/>
      <c r="J625" s="236"/>
      <c r="K625" s="236"/>
      <c r="L625" s="241"/>
      <c r="M625" s="242"/>
      <c r="N625" s="243"/>
      <c r="O625" s="243"/>
      <c r="P625" s="243"/>
      <c r="Q625" s="243"/>
      <c r="R625" s="243"/>
      <c r="S625" s="243"/>
      <c r="T625" s="24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5" t="s">
        <v>285</v>
      </c>
      <c r="AU625" s="245" t="s">
        <v>83</v>
      </c>
      <c r="AV625" s="13" t="s">
        <v>83</v>
      </c>
      <c r="AW625" s="13" t="s">
        <v>30</v>
      </c>
      <c r="AX625" s="13" t="s">
        <v>74</v>
      </c>
      <c r="AY625" s="245" t="s">
        <v>278</v>
      </c>
    </row>
    <row r="626" s="13" customFormat="1">
      <c r="A626" s="13"/>
      <c r="B626" s="235"/>
      <c r="C626" s="236"/>
      <c r="D626" s="237" t="s">
        <v>285</v>
      </c>
      <c r="E626" s="238" t="s">
        <v>1</v>
      </c>
      <c r="F626" s="239" t="s">
        <v>1207</v>
      </c>
      <c r="G626" s="236"/>
      <c r="H626" s="240">
        <v>-2.625</v>
      </c>
      <c r="I626" s="236"/>
      <c r="J626" s="236"/>
      <c r="K626" s="236"/>
      <c r="L626" s="241"/>
      <c r="M626" s="242"/>
      <c r="N626" s="243"/>
      <c r="O626" s="243"/>
      <c r="P626" s="243"/>
      <c r="Q626" s="243"/>
      <c r="R626" s="243"/>
      <c r="S626" s="243"/>
      <c r="T626" s="24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5" t="s">
        <v>285</v>
      </c>
      <c r="AU626" s="245" t="s">
        <v>83</v>
      </c>
      <c r="AV626" s="13" t="s">
        <v>83</v>
      </c>
      <c r="AW626" s="13" t="s">
        <v>30</v>
      </c>
      <c r="AX626" s="13" t="s">
        <v>74</v>
      </c>
      <c r="AY626" s="245" t="s">
        <v>278</v>
      </c>
    </row>
    <row r="627" s="13" customFormat="1">
      <c r="A627" s="13"/>
      <c r="B627" s="235"/>
      <c r="C627" s="236"/>
      <c r="D627" s="237" t="s">
        <v>285</v>
      </c>
      <c r="E627" s="238" t="s">
        <v>1</v>
      </c>
      <c r="F627" s="239" t="s">
        <v>1012</v>
      </c>
      <c r="G627" s="236"/>
      <c r="H627" s="240">
        <v>-3.52</v>
      </c>
      <c r="I627" s="236"/>
      <c r="J627" s="236"/>
      <c r="K627" s="236"/>
      <c r="L627" s="241"/>
      <c r="M627" s="242"/>
      <c r="N627" s="243"/>
      <c r="O627" s="243"/>
      <c r="P627" s="243"/>
      <c r="Q627" s="243"/>
      <c r="R627" s="243"/>
      <c r="S627" s="243"/>
      <c r="T627" s="24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5" t="s">
        <v>285</v>
      </c>
      <c r="AU627" s="245" t="s">
        <v>83</v>
      </c>
      <c r="AV627" s="13" t="s">
        <v>83</v>
      </c>
      <c r="AW627" s="13" t="s">
        <v>30</v>
      </c>
      <c r="AX627" s="13" t="s">
        <v>74</v>
      </c>
      <c r="AY627" s="245" t="s">
        <v>278</v>
      </c>
    </row>
    <row r="628" s="13" customFormat="1">
      <c r="A628" s="13"/>
      <c r="B628" s="235"/>
      <c r="C628" s="236"/>
      <c r="D628" s="237" t="s">
        <v>285</v>
      </c>
      <c r="E628" s="238" t="s">
        <v>1</v>
      </c>
      <c r="F628" s="239" t="s">
        <v>1008</v>
      </c>
      <c r="G628" s="236"/>
      <c r="H628" s="240">
        <v>-1.7729999999999999</v>
      </c>
      <c r="I628" s="236"/>
      <c r="J628" s="236"/>
      <c r="K628" s="236"/>
      <c r="L628" s="241"/>
      <c r="M628" s="242"/>
      <c r="N628" s="243"/>
      <c r="O628" s="243"/>
      <c r="P628" s="243"/>
      <c r="Q628" s="243"/>
      <c r="R628" s="243"/>
      <c r="S628" s="243"/>
      <c r="T628" s="24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5" t="s">
        <v>285</v>
      </c>
      <c r="AU628" s="245" t="s">
        <v>83</v>
      </c>
      <c r="AV628" s="13" t="s">
        <v>83</v>
      </c>
      <c r="AW628" s="13" t="s">
        <v>30</v>
      </c>
      <c r="AX628" s="13" t="s">
        <v>74</v>
      </c>
      <c r="AY628" s="245" t="s">
        <v>278</v>
      </c>
    </row>
    <row r="629" s="13" customFormat="1">
      <c r="A629" s="13"/>
      <c r="B629" s="235"/>
      <c r="C629" s="236"/>
      <c r="D629" s="237" t="s">
        <v>285</v>
      </c>
      <c r="E629" s="238" t="s">
        <v>1</v>
      </c>
      <c r="F629" s="239" t="s">
        <v>1307</v>
      </c>
      <c r="G629" s="236"/>
      <c r="H629" s="240">
        <v>-2.3100000000000001</v>
      </c>
      <c r="I629" s="236"/>
      <c r="J629" s="236"/>
      <c r="K629" s="236"/>
      <c r="L629" s="241"/>
      <c r="M629" s="242"/>
      <c r="N629" s="243"/>
      <c r="O629" s="243"/>
      <c r="P629" s="243"/>
      <c r="Q629" s="243"/>
      <c r="R629" s="243"/>
      <c r="S629" s="243"/>
      <c r="T629" s="24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5" t="s">
        <v>285</v>
      </c>
      <c r="AU629" s="245" t="s">
        <v>83</v>
      </c>
      <c r="AV629" s="13" t="s">
        <v>83</v>
      </c>
      <c r="AW629" s="13" t="s">
        <v>30</v>
      </c>
      <c r="AX629" s="13" t="s">
        <v>74</v>
      </c>
      <c r="AY629" s="245" t="s">
        <v>278</v>
      </c>
    </row>
    <row r="630" s="13" customFormat="1">
      <c r="A630" s="13"/>
      <c r="B630" s="235"/>
      <c r="C630" s="236"/>
      <c r="D630" s="237" t="s">
        <v>285</v>
      </c>
      <c r="E630" s="238" t="s">
        <v>1</v>
      </c>
      <c r="F630" s="239" t="s">
        <v>1319</v>
      </c>
      <c r="G630" s="236"/>
      <c r="H630" s="240">
        <v>-9.4600000000000009</v>
      </c>
      <c r="I630" s="236"/>
      <c r="J630" s="236"/>
      <c r="K630" s="236"/>
      <c r="L630" s="241"/>
      <c r="M630" s="242"/>
      <c r="N630" s="243"/>
      <c r="O630" s="243"/>
      <c r="P630" s="243"/>
      <c r="Q630" s="243"/>
      <c r="R630" s="243"/>
      <c r="S630" s="243"/>
      <c r="T630" s="24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5" t="s">
        <v>285</v>
      </c>
      <c r="AU630" s="245" t="s">
        <v>83</v>
      </c>
      <c r="AV630" s="13" t="s">
        <v>83</v>
      </c>
      <c r="AW630" s="13" t="s">
        <v>30</v>
      </c>
      <c r="AX630" s="13" t="s">
        <v>74</v>
      </c>
      <c r="AY630" s="245" t="s">
        <v>278</v>
      </c>
    </row>
    <row r="631" s="13" customFormat="1">
      <c r="A631" s="13"/>
      <c r="B631" s="235"/>
      <c r="C631" s="236"/>
      <c r="D631" s="237" t="s">
        <v>285</v>
      </c>
      <c r="E631" s="238" t="s">
        <v>1</v>
      </c>
      <c r="F631" s="239" t="s">
        <v>1010</v>
      </c>
      <c r="G631" s="236"/>
      <c r="H631" s="240">
        <v>-2.8570000000000002</v>
      </c>
      <c r="I631" s="236"/>
      <c r="J631" s="236"/>
      <c r="K631" s="236"/>
      <c r="L631" s="241"/>
      <c r="M631" s="242"/>
      <c r="N631" s="243"/>
      <c r="O631" s="243"/>
      <c r="P631" s="243"/>
      <c r="Q631" s="243"/>
      <c r="R631" s="243"/>
      <c r="S631" s="243"/>
      <c r="T631" s="24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5" t="s">
        <v>285</v>
      </c>
      <c r="AU631" s="245" t="s">
        <v>83</v>
      </c>
      <c r="AV631" s="13" t="s">
        <v>83</v>
      </c>
      <c r="AW631" s="13" t="s">
        <v>30</v>
      </c>
      <c r="AX631" s="13" t="s">
        <v>74</v>
      </c>
      <c r="AY631" s="245" t="s">
        <v>278</v>
      </c>
    </row>
    <row r="632" s="13" customFormat="1">
      <c r="A632" s="13"/>
      <c r="B632" s="235"/>
      <c r="C632" s="236"/>
      <c r="D632" s="237" t="s">
        <v>285</v>
      </c>
      <c r="E632" s="238" t="s">
        <v>1</v>
      </c>
      <c r="F632" s="239" t="s">
        <v>1320</v>
      </c>
      <c r="G632" s="236"/>
      <c r="H632" s="240">
        <v>-14.220000000000001</v>
      </c>
      <c r="I632" s="236"/>
      <c r="J632" s="236"/>
      <c r="K632" s="236"/>
      <c r="L632" s="241"/>
      <c r="M632" s="242"/>
      <c r="N632" s="243"/>
      <c r="O632" s="243"/>
      <c r="P632" s="243"/>
      <c r="Q632" s="243"/>
      <c r="R632" s="243"/>
      <c r="S632" s="243"/>
      <c r="T632" s="24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5" t="s">
        <v>285</v>
      </c>
      <c r="AU632" s="245" t="s">
        <v>83</v>
      </c>
      <c r="AV632" s="13" t="s">
        <v>83</v>
      </c>
      <c r="AW632" s="13" t="s">
        <v>30</v>
      </c>
      <c r="AX632" s="13" t="s">
        <v>74</v>
      </c>
      <c r="AY632" s="245" t="s">
        <v>278</v>
      </c>
    </row>
    <row r="633" s="13" customFormat="1">
      <c r="A633" s="13"/>
      <c r="B633" s="235"/>
      <c r="C633" s="236"/>
      <c r="D633" s="237" t="s">
        <v>285</v>
      </c>
      <c r="E633" s="238" t="s">
        <v>1</v>
      </c>
      <c r="F633" s="239" t="s">
        <v>1009</v>
      </c>
      <c r="G633" s="236"/>
      <c r="H633" s="240">
        <v>-2.1669999999999998</v>
      </c>
      <c r="I633" s="236"/>
      <c r="J633" s="236"/>
      <c r="K633" s="236"/>
      <c r="L633" s="241"/>
      <c r="M633" s="242"/>
      <c r="N633" s="243"/>
      <c r="O633" s="243"/>
      <c r="P633" s="243"/>
      <c r="Q633" s="243"/>
      <c r="R633" s="243"/>
      <c r="S633" s="243"/>
      <c r="T633" s="24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5" t="s">
        <v>285</v>
      </c>
      <c r="AU633" s="245" t="s">
        <v>83</v>
      </c>
      <c r="AV633" s="13" t="s">
        <v>83</v>
      </c>
      <c r="AW633" s="13" t="s">
        <v>30</v>
      </c>
      <c r="AX633" s="13" t="s">
        <v>74</v>
      </c>
      <c r="AY633" s="245" t="s">
        <v>278</v>
      </c>
    </row>
    <row r="634" s="13" customFormat="1">
      <c r="A634" s="13"/>
      <c r="B634" s="235"/>
      <c r="C634" s="236"/>
      <c r="D634" s="237" t="s">
        <v>285</v>
      </c>
      <c r="E634" s="238" t="s">
        <v>1</v>
      </c>
      <c r="F634" s="239" t="s">
        <v>1008</v>
      </c>
      <c r="G634" s="236"/>
      <c r="H634" s="240">
        <v>-1.7729999999999999</v>
      </c>
      <c r="I634" s="236"/>
      <c r="J634" s="236"/>
      <c r="K634" s="236"/>
      <c r="L634" s="241"/>
      <c r="M634" s="242"/>
      <c r="N634" s="243"/>
      <c r="O634" s="243"/>
      <c r="P634" s="243"/>
      <c r="Q634" s="243"/>
      <c r="R634" s="243"/>
      <c r="S634" s="243"/>
      <c r="T634" s="24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5" t="s">
        <v>285</v>
      </c>
      <c r="AU634" s="245" t="s">
        <v>83</v>
      </c>
      <c r="AV634" s="13" t="s">
        <v>83</v>
      </c>
      <c r="AW634" s="13" t="s">
        <v>30</v>
      </c>
      <c r="AX634" s="13" t="s">
        <v>74</v>
      </c>
      <c r="AY634" s="245" t="s">
        <v>278</v>
      </c>
    </row>
    <row r="635" s="13" customFormat="1">
      <c r="A635" s="13"/>
      <c r="B635" s="235"/>
      <c r="C635" s="236"/>
      <c r="D635" s="237" t="s">
        <v>285</v>
      </c>
      <c r="E635" s="238" t="s">
        <v>1</v>
      </c>
      <c r="F635" s="239" t="s">
        <v>1307</v>
      </c>
      <c r="G635" s="236"/>
      <c r="H635" s="240">
        <v>-2.3100000000000001</v>
      </c>
      <c r="I635" s="236"/>
      <c r="J635" s="236"/>
      <c r="K635" s="236"/>
      <c r="L635" s="241"/>
      <c r="M635" s="242"/>
      <c r="N635" s="243"/>
      <c r="O635" s="243"/>
      <c r="P635" s="243"/>
      <c r="Q635" s="243"/>
      <c r="R635" s="243"/>
      <c r="S635" s="243"/>
      <c r="T635" s="24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5" t="s">
        <v>285</v>
      </c>
      <c r="AU635" s="245" t="s">
        <v>83</v>
      </c>
      <c r="AV635" s="13" t="s">
        <v>83</v>
      </c>
      <c r="AW635" s="13" t="s">
        <v>30</v>
      </c>
      <c r="AX635" s="13" t="s">
        <v>74</v>
      </c>
      <c r="AY635" s="245" t="s">
        <v>278</v>
      </c>
    </row>
    <row r="636" s="13" customFormat="1">
      <c r="A636" s="13"/>
      <c r="B636" s="235"/>
      <c r="C636" s="236"/>
      <c r="D636" s="237" t="s">
        <v>285</v>
      </c>
      <c r="E636" s="238" t="s">
        <v>1</v>
      </c>
      <c r="F636" s="239" t="s">
        <v>1321</v>
      </c>
      <c r="G636" s="236"/>
      <c r="H636" s="240">
        <v>-2.4630000000000001</v>
      </c>
      <c r="I636" s="236"/>
      <c r="J636" s="236"/>
      <c r="K636" s="236"/>
      <c r="L636" s="241"/>
      <c r="M636" s="242"/>
      <c r="N636" s="243"/>
      <c r="O636" s="243"/>
      <c r="P636" s="243"/>
      <c r="Q636" s="243"/>
      <c r="R636" s="243"/>
      <c r="S636" s="243"/>
      <c r="T636" s="24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5" t="s">
        <v>285</v>
      </c>
      <c r="AU636" s="245" t="s">
        <v>83</v>
      </c>
      <c r="AV636" s="13" t="s">
        <v>83</v>
      </c>
      <c r="AW636" s="13" t="s">
        <v>30</v>
      </c>
      <c r="AX636" s="13" t="s">
        <v>74</v>
      </c>
      <c r="AY636" s="245" t="s">
        <v>278</v>
      </c>
    </row>
    <row r="637" s="13" customFormat="1">
      <c r="A637" s="13"/>
      <c r="B637" s="235"/>
      <c r="C637" s="236"/>
      <c r="D637" s="237" t="s">
        <v>285</v>
      </c>
      <c r="E637" s="238" t="s">
        <v>1</v>
      </c>
      <c r="F637" s="239" t="s">
        <v>1322</v>
      </c>
      <c r="G637" s="236"/>
      <c r="H637" s="240">
        <v>-1</v>
      </c>
      <c r="I637" s="236"/>
      <c r="J637" s="236"/>
      <c r="K637" s="236"/>
      <c r="L637" s="241"/>
      <c r="M637" s="242"/>
      <c r="N637" s="243"/>
      <c r="O637" s="243"/>
      <c r="P637" s="243"/>
      <c r="Q637" s="243"/>
      <c r="R637" s="243"/>
      <c r="S637" s="243"/>
      <c r="T637" s="24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5" t="s">
        <v>285</v>
      </c>
      <c r="AU637" s="245" t="s">
        <v>83</v>
      </c>
      <c r="AV637" s="13" t="s">
        <v>83</v>
      </c>
      <c r="AW637" s="13" t="s">
        <v>30</v>
      </c>
      <c r="AX637" s="13" t="s">
        <v>74</v>
      </c>
      <c r="AY637" s="245" t="s">
        <v>278</v>
      </c>
    </row>
    <row r="638" s="13" customFormat="1">
      <c r="A638" s="13"/>
      <c r="B638" s="235"/>
      <c r="C638" s="236"/>
      <c r="D638" s="237" t="s">
        <v>285</v>
      </c>
      <c r="E638" s="238" t="s">
        <v>1</v>
      </c>
      <c r="F638" s="239" t="s">
        <v>1323</v>
      </c>
      <c r="G638" s="236"/>
      <c r="H638" s="240">
        <v>-1.3200000000000001</v>
      </c>
      <c r="I638" s="236"/>
      <c r="J638" s="236"/>
      <c r="K638" s="236"/>
      <c r="L638" s="241"/>
      <c r="M638" s="242"/>
      <c r="N638" s="243"/>
      <c r="O638" s="243"/>
      <c r="P638" s="243"/>
      <c r="Q638" s="243"/>
      <c r="R638" s="243"/>
      <c r="S638" s="243"/>
      <c r="T638" s="24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5" t="s">
        <v>285</v>
      </c>
      <c r="AU638" s="245" t="s">
        <v>83</v>
      </c>
      <c r="AV638" s="13" t="s">
        <v>83</v>
      </c>
      <c r="AW638" s="13" t="s">
        <v>30</v>
      </c>
      <c r="AX638" s="13" t="s">
        <v>74</v>
      </c>
      <c r="AY638" s="245" t="s">
        <v>278</v>
      </c>
    </row>
    <row r="639" s="13" customFormat="1">
      <c r="A639" s="13"/>
      <c r="B639" s="235"/>
      <c r="C639" s="236"/>
      <c r="D639" s="237" t="s">
        <v>285</v>
      </c>
      <c r="E639" s="238" t="s">
        <v>1</v>
      </c>
      <c r="F639" s="239" t="s">
        <v>1321</v>
      </c>
      <c r="G639" s="236"/>
      <c r="H639" s="240">
        <v>-2.4630000000000001</v>
      </c>
      <c r="I639" s="236"/>
      <c r="J639" s="236"/>
      <c r="K639" s="236"/>
      <c r="L639" s="241"/>
      <c r="M639" s="242"/>
      <c r="N639" s="243"/>
      <c r="O639" s="243"/>
      <c r="P639" s="243"/>
      <c r="Q639" s="243"/>
      <c r="R639" s="243"/>
      <c r="S639" s="243"/>
      <c r="T639" s="24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5" t="s">
        <v>285</v>
      </c>
      <c r="AU639" s="245" t="s">
        <v>83</v>
      </c>
      <c r="AV639" s="13" t="s">
        <v>83</v>
      </c>
      <c r="AW639" s="13" t="s">
        <v>30</v>
      </c>
      <c r="AX639" s="13" t="s">
        <v>74</v>
      </c>
      <c r="AY639" s="245" t="s">
        <v>278</v>
      </c>
    </row>
    <row r="640" s="13" customFormat="1">
      <c r="A640" s="13"/>
      <c r="B640" s="235"/>
      <c r="C640" s="236"/>
      <c r="D640" s="237" t="s">
        <v>285</v>
      </c>
      <c r="E640" s="238" t="s">
        <v>1</v>
      </c>
      <c r="F640" s="239" t="s">
        <v>1207</v>
      </c>
      <c r="G640" s="236"/>
      <c r="H640" s="240">
        <v>-2.625</v>
      </c>
      <c r="I640" s="236"/>
      <c r="J640" s="236"/>
      <c r="K640" s="236"/>
      <c r="L640" s="241"/>
      <c r="M640" s="242"/>
      <c r="N640" s="243"/>
      <c r="O640" s="243"/>
      <c r="P640" s="243"/>
      <c r="Q640" s="243"/>
      <c r="R640" s="243"/>
      <c r="S640" s="243"/>
      <c r="T640" s="24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5" t="s">
        <v>285</v>
      </c>
      <c r="AU640" s="245" t="s">
        <v>83</v>
      </c>
      <c r="AV640" s="13" t="s">
        <v>83</v>
      </c>
      <c r="AW640" s="13" t="s">
        <v>30</v>
      </c>
      <c r="AX640" s="13" t="s">
        <v>74</v>
      </c>
      <c r="AY640" s="245" t="s">
        <v>278</v>
      </c>
    </row>
    <row r="641" s="13" customFormat="1">
      <c r="A641" s="13"/>
      <c r="B641" s="235"/>
      <c r="C641" s="236"/>
      <c r="D641" s="237" t="s">
        <v>285</v>
      </c>
      <c r="E641" s="238" t="s">
        <v>1</v>
      </c>
      <c r="F641" s="239" t="s">
        <v>1207</v>
      </c>
      <c r="G641" s="236"/>
      <c r="H641" s="240">
        <v>-2.625</v>
      </c>
      <c r="I641" s="236"/>
      <c r="J641" s="236"/>
      <c r="K641" s="236"/>
      <c r="L641" s="241"/>
      <c r="M641" s="242"/>
      <c r="N641" s="243"/>
      <c r="O641" s="243"/>
      <c r="P641" s="243"/>
      <c r="Q641" s="243"/>
      <c r="R641" s="243"/>
      <c r="S641" s="243"/>
      <c r="T641" s="24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5" t="s">
        <v>285</v>
      </c>
      <c r="AU641" s="245" t="s">
        <v>83</v>
      </c>
      <c r="AV641" s="13" t="s">
        <v>83</v>
      </c>
      <c r="AW641" s="13" t="s">
        <v>30</v>
      </c>
      <c r="AX641" s="13" t="s">
        <v>74</v>
      </c>
      <c r="AY641" s="245" t="s">
        <v>278</v>
      </c>
    </row>
    <row r="642" s="13" customFormat="1">
      <c r="A642" s="13"/>
      <c r="B642" s="235"/>
      <c r="C642" s="236"/>
      <c r="D642" s="237" t="s">
        <v>285</v>
      </c>
      <c r="E642" s="238" t="s">
        <v>1</v>
      </c>
      <c r="F642" s="239" t="s">
        <v>1318</v>
      </c>
      <c r="G642" s="236"/>
      <c r="H642" s="240">
        <v>-4.29</v>
      </c>
      <c r="I642" s="236"/>
      <c r="J642" s="236"/>
      <c r="K642" s="236"/>
      <c r="L642" s="241"/>
      <c r="M642" s="242"/>
      <c r="N642" s="243"/>
      <c r="O642" s="243"/>
      <c r="P642" s="243"/>
      <c r="Q642" s="243"/>
      <c r="R642" s="243"/>
      <c r="S642" s="243"/>
      <c r="T642" s="24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5" t="s">
        <v>285</v>
      </c>
      <c r="AU642" s="245" t="s">
        <v>83</v>
      </c>
      <c r="AV642" s="13" t="s">
        <v>83</v>
      </c>
      <c r="AW642" s="13" t="s">
        <v>30</v>
      </c>
      <c r="AX642" s="13" t="s">
        <v>74</v>
      </c>
      <c r="AY642" s="245" t="s">
        <v>278</v>
      </c>
    </row>
    <row r="643" s="13" customFormat="1">
      <c r="A643" s="13"/>
      <c r="B643" s="235"/>
      <c r="C643" s="236"/>
      <c r="D643" s="237" t="s">
        <v>285</v>
      </c>
      <c r="E643" s="238" t="s">
        <v>1</v>
      </c>
      <c r="F643" s="239" t="s">
        <v>1207</v>
      </c>
      <c r="G643" s="236"/>
      <c r="H643" s="240">
        <v>-2.625</v>
      </c>
      <c r="I643" s="236"/>
      <c r="J643" s="236"/>
      <c r="K643" s="236"/>
      <c r="L643" s="241"/>
      <c r="M643" s="242"/>
      <c r="N643" s="243"/>
      <c r="O643" s="243"/>
      <c r="P643" s="243"/>
      <c r="Q643" s="243"/>
      <c r="R643" s="243"/>
      <c r="S643" s="243"/>
      <c r="T643" s="24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5" t="s">
        <v>285</v>
      </c>
      <c r="AU643" s="245" t="s">
        <v>83</v>
      </c>
      <c r="AV643" s="13" t="s">
        <v>83</v>
      </c>
      <c r="AW643" s="13" t="s">
        <v>30</v>
      </c>
      <c r="AX643" s="13" t="s">
        <v>74</v>
      </c>
      <c r="AY643" s="245" t="s">
        <v>278</v>
      </c>
    </row>
    <row r="644" s="13" customFormat="1">
      <c r="A644" s="13"/>
      <c r="B644" s="235"/>
      <c r="C644" s="236"/>
      <c r="D644" s="237" t="s">
        <v>285</v>
      </c>
      <c r="E644" s="238" t="s">
        <v>1</v>
      </c>
      <c r="F644" s="239" t="s">
        <v>1009</v>
      </c>
      <c r="G644" s="236"/>
      <c r="H644" s="240">
        <v>-2.1669999999999998</v>
      </c>
      <c r="I644" s="236"/>
      <c r="J644" s="236"/>
      <c r="K644" s="236"/>
      <c r="L644" s="241"/>
      <c r="M644" s="242"/>
      <c r="N644" s="243"/>
      <c r="O644" s="243"/>
      <c r="P644" s="243"/>
      <c r="Q644" s="243"/>
      <c r="R644" s="243"/>
      <c r="S644" s="243"/>
      <c r="T644" s="24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5" t="s">
        <v>285</v>
      </c>
      <c r="AU644" s="245" t="s">
        <v>83</v>
      </c>
      <c r="AV644" s="13" t="s">
        <v>83</v>
      </c>
      <c r="AW644" s="13" t="s">
        <v>30</v>
      </c>
      <c r="AX644" s="13" t="s">
        <v>74</v>
      </c>
      <c r="AY644" s="245" t="s">
        <v>278</v>
      </c>
    </row>
    <row r="645" s="13" customFormat="1">
      <c r="A645" s="13"/>
      <c r="B645" s="235"/>
      <c r="C645" s="236"/>
      <c r="D645" s="237" t="s">
        <v>285</v>
      </c>
      <c r="E645" s="238" t="s">
        <v>1</v>
      </c>
      <c r="F645" s="239" t="s">
        <v>1009</v>
      </c>
      <c r="G645" s="236"/>
      <c r="H645" s="240">
        <v>-2.1669999999999998</v>
      </c>
      <c r="I645" s="236"/>
      <c r="J645" s="236"/>
      <c r="K645" s="236"/>
      <c r="L645" s="241"/>
      <c r="M645" s="242"/>
      <c r="N645" s="243"/>
      <c r="O645" s="243"/>
      <c r="P645" s="243"/>
      <c r="Q645" s="243"/>
      <c r="R645" s="243"/>
      <c r="S645" s="243"/>
      <c r="T645" s="24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5" t="s">
        <v>285</v>
      </c>
      <c r="AU645" s="245" t="s">
        <v>83</v>
      </c>
      <c r="AV645" s="13" t="s">
        <v>83</v>
      </c>
      <c r="AW645" s="13" t="s">
        <v>30</v>
      </c>
      <c r="AX645" s="13" t="s">
        <v>74</v>
      </c>
      <c r="AY645" s="245" t="s">
        <v>278</v>
      </c>
    </row>
    <row r="646" s="13" customFormat="1">
      <c r="A646" s="13"/>
      <c r="B646" s="235"/>
      <c r="C646" s="236"/>
      <c r="D646" s="237" t="s">
        <v>285</v>
      </c>
      <c r="E646" s="238" t="s">
        <v>1</v>
      </c>
      <c r="F646" s="239" t="s">
        <v>1008</v>
      </c>
      <c r="G646" s="236"/>
      <c r="H646" s="240">
        <v>-1.7729999999999999</v>
      </c>
      <c r="I646" s="236"/>
      <c r="J646" s="236"/>
      <c r="K646" s="236"/>
      <c r="L646" s="241"/>
      <c r="M646" s="242"/>
      <c r="N646" s="243"/>
      <c r="O646" s="243"/>
      <c r="P646" s="243"/>
      <c r="Q646" s="243"/>
      <c r="R646" s="243"/>
      <c r="S646" s="243"/>
      <c r="T646" s="24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5" t="s">
        <v>285</v>
      </c>
      <c r="AU646" s="245" t="s">
        <v>83</v>
      </c>
      <c r="AV646" s="13" t="s">
        <v>83</v>
      </c>
      <c r="AW646" s="13" t="s">
        <v>30</v>
      </c>
      <c r="AX646" s="13" t="s">
        <v>74</v>
      </c>
      <c r="AY646" s="245" t="s">
        <v>278</v>
      </c>
    </row>
    <row r="647" s="13" customFormat="1">
      <c r="A647" s="13"/>
      <c r="B647" s="235"/>
      <c r="C647" s="236"/>
      <c r="D647" s="237" t="s">
        <v>285</v>
      </c>
      <c r="E647" s="238" t="s">
        <v>1</v>
      </c>
      <c r="F647" s="239" t="s">
        <v>1008</v>
      </c>
      <c r="G647" s="236"/>
      <c r="H647" s="240">
        <v>-1.7729999999999999</v>
      </c>
      <c r="I647" s="236"/>
      <c r="J647" s="236"/>
      <c r="K647" s="236"/>
      <c r="L647" s="241"/>
      <c r="M647" s="242"/>
      <c r="N647" s="243"/>
      <c r="O647" s="243"/>
      <c r="P647" s="243"/>
      <c r="Q647" s="243"/>
      <c r="R647" s="243"/>
      <c r="S647" s="243"/>
      <c r="T647" s="24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5" t="s">
        <v>285</v>
      </c>
      <c r="AU647" s="245" t="s">
        <v>83</v>
      </c>
      <c r="AV647" s="13" t="s">
        <v>83</v>
      </c>
      <c r="AW647" s="13" t="s">
        <v>30</v>
      </c>
      <c r="AX647" s="13" t="s">
        <v>74</v>
      </c>
      <c r="AY647" s="245" t="s">
        <v>278</v>
      </c>
    </row>
    <row r="648" s="13" customFormat="1">
      <c r="A648" s="13"/>
      <c r="B648" s="235"/>
      <c r="C648" s="236"/>
      <c r="D648" s="237" t="s">
        <v>285</v>
      </c>
      <c r="E648" s="238" t="s">
        <v>1</v>
      </c>
      <c r="F648" s="239" t="s">
        <v>1316</v>
      </c>
      <c r="G648" s="236"/>
      <c r="H648" s="240">
        <v>-4.5899999999999999</v>
      </c>
      <c r="I648" s="236"/>
      <c r="J648" s="236"/>
      <c r="K648" s="236"/>
      <c r="L648" s="241"/>
      <c r="M648" s="242"/>
      <c r="N648" s="243"/>
      <c r="O648" s="243"/>
      <c r="P648" s="243"/>
      <c r="Q648" s="243"/>
      <c r="R648" s="243"/>
      <c r="S648" s="243"/>
      <c r="T648" s="24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5" t="s">
        <v>285</v>
      </c>
      <c r="AU648" s="245" t="s">
        <v>83</v>
      </c>
      <c r="AV648" s="13" t="s">
        <v>83</v>
      </c>
      <c r="AW648" s="13" t="s">
        <v>30</v>
      </c>
      <c r="AX648" s="13" t="s">
        <v>74</v>
      </c>
      <c r="AY648" s="245" t="s">
        <v>278</v>
      </c>
    </row>
    <row r="649" s="13" customFormat="1">
      <c r="A649" s="13"/>
      <c r="B649" s="235"/>
      <c r="C649" s="236"/>
      <c r="D649" s="237" t="s">
        <v>285</v>
      </c>
      <c r="E649" s="238" t="s">
        <v>1</v>
      </c>
      <c r="F649" s="239" t="s">
        <v>1317</v>
      </c>
      <c r="G649" s="236"/>
      <c r="H649" s="240">
        <v>-4.6799999999999997</v>
      </c>
      <c r="I649" s="236"/>
      <c r="J649" s="236"/>
      <c r="K649" s="236"/>
      <c r="L649" s="241"/>
      <c r="M649" s="242"/>
      <c r="N649" s="243"/>
      <c r="O649" s="243"/>
      <c r="P649" s="243"/>
      <c r="Q649" s="243"/>
      <c r="R649" s="243"/>
      <c r="S649" s="243"/>
      <c r="T649" s="24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5" t="s">
        <v>285</v>
      </c>
      <c r="AU649" s="245" t="s">
        <v>83</v>
      </c>
      <c r="AV649" s="13" t="s">
        <v>83</v>
      </c>
      <c r="AW649" s="13" t="s">
        <v>30</v>
      </c>
      <c r="AX649" s="13" t="s">
        <v>74</v>
      </c>
      <c r="AY649" s="245" t="s">
        <v>278</v>
      </c>
    </row>
    <row r="650" s="13" customFormat="1">
      <c r="A650" s="13"/>
      <c r="B650" s="235"/>
      <c r="C650" s="236"/>
      <c r="D650" s="237" t="s">
        <v>285</v>
      </c>
      <c r="E650" s="238" t="s">
        <v>1</v>
      </c>
      <c r="F650" s="239" t="s">
        <v>1311</v>
      </c>
      <c r="G650" s="236"/>
      <c r="H650" s="240">
        <v>-4.2000000000000002</v>
      </c>
      <c r="I650" s="236"/>
      <c r="J650" s="236"/>
      <c r="K650" s="236"/>
      <c r="L650" s="241"/>
      <c r="M650" s="242"/>
      <c r="N650" s="243"/>
      <c r="O650" s="243"/>
      <c r="P650" s="243"/>
      <c r="Q650" s="243"/>
      <c r="R650" s="243"/>
      <c r="S650" s="243"/>
      <c r="T650" s="24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5" t="s">
        <v>285</v>
      </c>
      <c r="AU650" s="245" t="s">
        <v>83</v>
      </c>
      <c r="AV650" s="13" t="s">
        <v>83</v>
      </c>
      <c r="AW650" s="13" t="s">
        <v>30</v>
      </c>
      <c r="AX650" s="13" t="s">
        <v>74</v>
      </c>
      <c r="AY650" s="245" t="s">
        <v>278</v>
      </c>
    </row>
    <row r="651" s="13" customFormat="1">
      <c r="A651" s="13"/>
      <c r="B651" s="235"/>
      <c r="C651" s="236"/>
      <c r="D651" s="237" t="s">
        <v>285</v>
      </c>
      <c r="E651" s="238" t="s">
        <v>1</v>
      </c>
      <c r="F651" s="239" t="s">
        <v>1312</v>
      </c>
      <c r="G651" s="236"/>
      <c r="H651" s="240">
        <v>-13.5</v>
      </c>
      <c r="I651" s="236"/>
      <c r="J651" s="236"/>
      <c r="K651" s="236"/>
      <c r="L651" s="241"/>
      <c r="M651" s="242"/>
      <c r="N651" s="243"/>
      <c r="O651" s="243"/>
      <c r="P651" s="243"/>
      <c r="Q651" s="243"/>
      <c r="R651" s="243"/>
      <c r="S651" s="243"/>
      <c r="T651" s="24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5" t="s">
        <v>285</v>
      </c>
      <c r="AU651" s="245" t="s">
        <v>83</v>
      </c>
      <c r="AV651" s="13" t="s">
        <v>83</v>
      </c>
      <c r="AW651" s="13" t="s">
        <v>30</v>
      </c>
      <c r="AX651" s="13" t="s">
        <v>74</v>
      </c>
      <c r="AY651" s="245" t="s">
        <v>278</v>
      </c>
    </row>
    <row r="652" s="13" customFormat="1">
      <c r="A652" s="13"/>
      <c r="B652" s="235"/>
      <c r="C652" s="236"/>
      <c r="D652" s="237" t="s">
        <v>285</v>
      </c>
      <c r="E652" s="238" t="s">
        <v>1</v>
      </c>
      <c r="F652" s="239" t="s">
        <v>1309</v>
      </c>
      <c r="G652" s="236"/>
      <c r="H652" s="240">
        <v>-2.7749999999999999</v>
      </c>
      <c r="I652" s="236"/>
      <c r="J652" s="236"/>
      <c r="K652" s="236"/>
      <c r="L652" s="241"/>
      <c r="M652" s="242"/>
      <c r="N652" s="243"/>
      <c r="O652" s="243"/>
      <c r="P652" s="243"/>
      <c r="Q652" s="243"/>
      <c r="R652" s="243"/>
      <c r="S652" s="243"/>
      <c r="T652" s="24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5" t="s">
        <v>285</v>
      </c>
      <c r="AU652" s="245" t="s">
        <v>83</v>
      </c>
      <c r="AV652" s="13" t="s">
        <v>83</v>
      </c>
      <c r="AW652" s="13" t="s">
        <v>30</v>
      </c>
      <c r="AX652" s="13" t="s">
        <v>74</v>
      </c>
      <c r="AY652" s="245" t="s">
        <v>278</v>
      </c>
    </row>
    <row r="653" s="13" customFormat="1">
      <c r="A653" s="13"/>
      <c r="B653" s="235"/>
      <c r="C653" s="236"/>
      <c r="D653" s="237" t="s">
        <v>285</v>
      </c>
      <c r="E653" s="238" t="s">
        <v>1</v>
      </c>
      <c r="F653" s="239" t="s">
        <v>1313</v>
      </c>
      <c r="G653" s="236"/>
      <c r="H653" s="240">
        <v>-4.718</v>
      </c>
      <c r="I653" s="236"/>
      <c r="J653" s="236"/>
      <c r="K653" s="236"/>
      <c r="L653" s="241"/>
      <c r="M653" s="242"/>
      <c r="N653" s="243"/>
      <c r="O653" s="243"/>
      <c r="P653" s="243"/>
      <c r="Q653" s="243"/>
      <c r="R653" s="243"/>
      <c r="S653" s="243"/>
      <c r="T653" s="24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5" t="s">
        <v>285</v>
      </c>
      <c r="AU653" s="245" t="s">
        <v>83</v>
      </c>
      <c r="AV653" s="13" t="s">
        <v>83</v>
      </c>
      <c r="AW653" s="13" t="s">
        <v>30</v>
      </c>
      <c r="AX653" s="13" t="s">
        <v>74</v>
      </c>
      <c r="AY653" s="245" t="s">
        <v>278</v>
      </c>
    </row>
    <row r="654" s="13" customFormat="1">
      <c r="A654" s="13"/>
      <c r="B654" s="235"/>
      <c r="C654" s="236"/>
      <c r="D654" s="237" t="s">
        <v>285</v>
      </c>
      <c r="E654" s="238" t="s">
        <v>1</v>
      </c>
      <c r="F654" s="239" t="s">
        <v>1314</v>
      </c>
      <c r="G654" s="236"/>
      <c r="H654" s="240">
        <v>-9.3599999999999994</v>
      </c>
      <c r="I654" s="236"/>
      <c r="J654" s="236"/>
      <c r="K654" s="236"/>
      <c r="L654" s="241"/>
      <c r="M654" s="242"/>
      <c r="N654" s="243"/>
      <c r="O654" s="243"/>
      <c r="P654" s="243"/>
      <c r="Q654" s="243"/>
      <c r="R654" s="243"/>
      <c r="S654" s="243"/>
      <c r="T654" s="24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5" t="s">
        <v>285</v>
      </c>
      <c r="AU654" s="245" t="s">
        <v>83</v>
      </c>
      <c r="AV654" s="13" t="s">
        <v>83</v>
      </c>
      <c r="AW654" s="13" t="s">
        <v>30</v>
      </c>
      <c r="AX654" s="13" t="s">
        <v>74</v>
      </c>
      <c r="AY654" s="245" t="s">
        <v>278</v>
      </c>
    </row>
    <row r="655" s="13" customFormat="1">
      <c r="A655" s="13"/>
      <c r="B655" s="235"/>
      <c r="C655" s="236"/>
      <c r="D655" s="237" t="s">
        <v>285</v>
      </c>
      <c r="E655" s="238" t="s">
        <v>1</v>
      </c>
      <c r="F655" s="239" t="s">
        <v>1315</v>
      </c>
      <c r="G655" s="236"/>
      <c r="H655" s="240">
        <v>-5.7599999999999998</v>
      </c>
      <c r="I655" s="236"/>
      <c r="J655" s="236"/>
      <c r="K655" s="236"/>
      <c r="L655" s="241"/>
      <c r="M655" s="242"/>
      <c r="N655" s="243"/>
      <c r="O655" s="243"/>
      <c r="P655" s="243"/>
      <c r="Q655" s="243"/>
      <c r="R655" s="243"/>
      <c r="S655" s="243"/>
      <c r="T655" s="24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5" t="s">
        <v>285</v>
      </c>
      <c r="AU655" s="245" t="s">
        <v>83</v>
      </c>
      <c r="AV655" s="13" t="s">
        <v>83</v>
      </c>
      <c r="AW655" s="13" t="s">
        <v>30</v>
      </c>
      <c r="AX655" s="13" t="s">
        <v>74</v>
      </c>
      <c r="AY655" s="245" t="s">
        <v>278</v>
      </c>
    </row>
    <row r="656" s="13" customFormat="1">
      <c r="A656" s="13"/>
      <c r="B656" s="235"/>
      <c r="C656" s="236"/>
      <c r="D656" s="237" t="s">
        <v>285</v>
      </c>
      <c r="E656" s="238" t="s">
        <v>1</v>
      </c>
      <c r="F656" s="239" t="s">
        <v>1207</v>
      </c>
      <c r="G656" s="236"/>
      <c r="H656" s="240">
        <v>-2.625</v>
      </c>
      <c r="I656" s="236"/>
      <c r="J656" s="236"/>
      <c r="K656" s="236"/>
      <c r="L656" s="241"/>
      <c r="M656" s="242"/>
      <c r="N656" s="243"/>
      <c r="O656" s="243"/>
      <c r="P656" s="243"/>
      <c r="Q656" s="243"/>
      <c r="R656" s="243"/>
      <c r="S656" s="243"/>
      <c r="T656" s="24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5" t="s">
        <v>285</v>
      </c>
      <c r="AU656" s="245" t="s">
        <v>83</v>
      </c>
      <c r="AV656" s="13" t="s">
        <v>83</v>
      </c>
      <c r="AW656" s="13" t="s">
        <v>30</v>
      </c>
      <c r="AX656" s="13" t="s">
        <v>74</v>
      </c>
      <c r="AY656" s="245" t="s">
        <v>278</v>
      </c>
    </row>
    <row r="657" s="13" customFormat="1">
      <c r="A657" s="13"/>
      <c r="B657" s="235"/>
      <c r="C657" s="236"/>
      <c r="D657" s="237" t="s">
        <v>285</v>
      </c>
      <c r="E657" s="238" t="s">
        <v>1</v>
      </c>
      <c r="F657" s="239" t="s">
        <v>1307</v>
      </c>
      <c r="G657" s="236"/>
      <c r="H657" s="240">
        <v>-2.3100000000000001</v>
      </c>
      <c r="I657" s="236"/>
      <c r="J657" s="236"/>
      <c r="K657" s="236"/>
      <c r="L657" s="241"/>
      <c r="M657" s="242"/>
      <c r="N657" s="243"/>
      <c r="O657" s="243"/>
      <c r="P657" s="243"/>
      <c r="Q657" s="243"/>
      <c r="R657" s="243"/>
      <c r="S657" s="243"/>
      <c r="T657" s="24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5" t="s">
        <v>285</v>
      </c>
      <c r="AU657" s="245" t="s">
        <v>83</v>
      </c>
      <c r="AV657" s="13" t="s">
        <v>83</v>
      </c>
      <c r="AW657" s="13" t="s">
        <v>30</v>
      </c>
      <c r="AX657" s="13" t="s">
        <v>74</v>
      </c>
      <c r="AY657" s="245" t="s">
        <v>278</v>
      </c>
    </row>
    <row r="658" s="13" customFormat="1">
      <c r="A658" s="13"/>
      <c r="B658" s="235"/>
      <c r="C658" s="236"/>
      <c r="D658" s="237" t="s">
        <v>285</v>
      </c>
      <c r="E658" s="238" t="s">
        <v>1</v>
      </c>
      <c r="F658" s="239" t="s">
        <v>1010</v>
      </c>
      <c r="G658" s="236"/>
      <c r="H658" s="240">
        <v>-2.8570000000000002</v>
      </c>
      <c r="I658" s="236"/>
      <c r="J658" s="236"/>
      <c r="K658" s="236"/>
      <c r="L658" s="241"/>
      <c r="M658" s="242"/>
      <c r="N658" s="243"/>
      <c r="O658" s="243"/>
      <c r="P658" s="243"/>
      <c r="Q658" s="243"/>
      <c r="R658" s="243"/>
      <c r="S658" s="243"/>
      <c r="T658" s="24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5" t="s">
        <v>285</v>
      </c>
      <c r="AU658" s="245" t="s">
        <v>83</v>
      </c>
      <c r="AV658" s="13" t="s">
        <v>83</v>
      </c>
      <c r="AW658" s="13" t="s">
        <v>30</v>
      </c>
      <c r="AX658" s="13" t="s">
        <v>74</v>
      </c>
      <c r="AY658" s="245" t="s">
        <v>278</v>
      </c>
    </row>
    <row r="659" s="13" customFormat="1">
      <c r="A659" s="13"/>
      <c r="B659" s="235"/>
      <c r="C659" s="236"/>
      <c r="D659" s="237" t="s">
        <v>285</v>
      </c>
      <c r="E659" s="238" t="s">
        <v>1</v>
      </c>
      <c r="F659" s="239" t="s">
        <v>1009</v>
      </c>
      <c r="G659" s="236"/>
      <c r="H659" s="240">
        <v>-2.1669999999999998</v>
      </c>
      <c r="I659" s="236"/>
      <c r="J659" s="236"/>
      <c r="K659" s="236"/>
      <c r="L659" s="241"/>
      <c r="M659" s="242"/>
      <c r="N659" s="243"/>
      <c r="O659" s="243"/>
      <c r="P659" s="243"/>
      <c r="Q659" s="243"/>
      <c r="R659" s="243"/>
      <c r="S659" s="243"/>
      <c r="T659" s="24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5" t="s">
        <v>285</v>
      </c>
      <c r="AU659" s="245" t="s">
        <v>83</v>
      </c>
      <c r="AV659" s="13" t="s">
        <v>83</v>
      </c>
      <c r="AW659" s="13" t="s">
        <v>30</v>
      </c>
      <c r="AX659" s="13" t="s">
        <v>74</v>
      </c>
      <c r="AY659" s="245" t="s">
        <v>278</v>
      </c>
    </row>
    <row r="660" s="13" customFormat="1">
      <c r="A660" s="13"/>
      <c r="B660" s="235"/>
      <c r="C660" s="236"/>
      <c r="D660" s="237" t="s">
        <v>285</v>
      </c>
      <c r="E660" s="238" t="s">
        <v>1</v>
      </c>
      <c r="F660" s="239" t="s">
        <v>1009</v>
      </c>
      <c r="G660" s="236"/>
      <c r="H660" s="240">
        <v>-2.1669999999999998</v>
      </c>
      <c r="I660" s="236"/>
      <c r="J660" s="236"/>
      <c r="K660" s="236"/>
      <c r="L660" s="241"/>
      <c r="M660" s="242"/>
      <c r="N660" s="243"/>
      <c r="O660" s="243"/>
      <c r="P660" s="243"/>
      <c r="Q660" s="243"/>
      <c r="R660" s="243"/>
      <c r="S660" s="243"/>
      <c r="T660" s="24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5" t="s">
        <v>285</v>
      </c>
      <c r="AU660" s="245" t="s">
        <v>83</v>
      </c>
      <c r="AV660" s="13" t="s">
        <v>83</v>
      </c>
      <c r="AW660" s="13" t="s">
        <v>30</v>
      </c>
      <c r="AX660" s="13" t="s">
        <v>74</v>
      </c>
      <c r="AY660" s="245" t="s">
        <v>278</v>
      </c>
    </row>
    <row r="661" s="13" customFormat="1">
      <c r="A661" s="13"/>
      <c r="B661" s="235"/>
      <c r="C661" s="236"/>
      <c r="D661" s="237" t="s">
        <v>285</v>
      </c>
      <c r="E661" s="238" t="s">
        <v>1</v>
      </c>
      <c r="F661" s="239" t="s">
        <v>1010</v>
      </c>
      <c r="G661" s="236"/>
      <c r="H661" s="240">
        <v>-2.8570000000000002</v>
      </c>
      <c r="I661" s="236"/>
      <c r="J661" s="236"/>
      <c r="K661" s="236"/>
      <c r="L661" s="241"/>
      <c r="M661" s="242"/>
      <c r="N661" s="243"/>
      <c r="O661" s="243"/>
      <c r="P661" s="243"/>
      <c r="Q661" s="243"/>
      <c r="R661" s="243"/>
      <c r="S661" s="243"/>
      <c r="T661" s="24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5" t="s">
        <v>285</v>
      </c>
      <c r="AU661" s="245" t="s">
        <v>83</v>
      </c>
      <c r="AV661" s="13" t="s">
        <v>83</v>
      </c>
      <c r="AW661" s="13" t="s">
        <v>30</v>
      </c>
      <c r="AX661" s="13" t="s">
        <v>74</v>
      </c>
      <c r="AY661" s="245" t="s">
        <v>278</v>
      </c>
    </row>
    <row r="662" s="13" customFormat="1">
      <c r="A662" s="13"/>
      <c r="B662" s="235"/>
      <c r="C662" s="236"/>
      <c r="D662" s="237" t="s">
        <v>285</v>
      </c>
      <c r="E662" s="238" t="s">
        <v>1</v>
      </c>
      <c r="F662" s="239" t="s">
        <v>1010</v>
      </c>
      <c r="G662" s="236"/>
      <c r="H662" s="240">
        <v>-2.8570000000000002</v>
      </c>
      <c r="I662" s="236"/>
      <c r="J662" s="236"/>
      <c r="K662" s="236"/>
      <c r="L662" s="241"/>
      <c r="M662" s="242"/>
      <c r="N662" s="243"/>
      <c r="O662" s="243"/>
      <c r="P662" s="243"/>
      <c r="Q662" s="243"/>
      <c r="R662" s="243"/>
      <c r="S662" s="243"/>
      <c r="T662" s="24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5" t="s">
        <v>285</v>
      </c>
      <c r="AU662" s="245" t="s">
        <v>83</v>
      </c>
      <c r="AV662" s="13" t="s">
        <v>83</v>
      </c>
      <c r="AW662" s="13" t="s">
        <v>30</v>
      </c>
      <c r="AX662" s="13" t="s">
        <v>74</v>
      </c>
      <c r="AY662" s="245" t="s">
        <v>278</v>
      </c>
    </row>
    <row r="663" s="13" customFormat="1">
      <c r="A663" s="13"/>
      <c r="B663" s="235"/>
      <c r="C663" s="236"/>
      <c r="D663" s="237" t="s">
        <v>285</v>
      </c>
      <c r="E663" s="238" t="s">
        <v>1</v>
      </c>
      <c r="F663" s="239" t="s">
        <v>1312</v>
      </c>
      <c r="G663" s="236"/>
      <c r="H663" s="240">
        <v>-13.5</v>
      </c>
      <c r="I663" s="236"/>
      <c r="J663" s="236"/>
      <c r="K663" s="236"/>
      <c r="L663" s="241"/>
      <c r="M663" s="242"/>
      <c r="N663" s="243"/>
      <c r="O663" s="243"/>
      <c r="P663" s="243"/>
      <c r="Q663" s="243"/>
      <c r="R663" s="243"/>
      <c r="S663" s="243"/>
      <c r="T663" s="24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5" t="s">
        <v>285</v>
      </c>
      <c r="AU663" s="245" t="s">
        <v>83</v>
      </c>
      <c r="AV663" s="13" t="s">
        <v>83</v>
      </c>
      <c r="AW663" s="13" t="s">
        <v>30</v>
      </c>
      <c r="AX663" s="13" t="s">
        <v>74</v>
      </c>
      <c r="AY663" s="245" t="s">
        <v>278</v>
      </c>
    </row>
    <row r="664" s="13" customFormat="1">
      <c r="A664" s="13"/>
      <c r="B664" s="235"/>
      <c r="C664" s="236"/>
      <c r="D664" s="237" t="s">
        <v>285</v>
      </c>
      <c r="E664" s="238" t="s">
        <v>1</v>
      </c>
      <c r="F664" s="239" t="s">
        <v>1309</v>
      </c>
      <c r="G664" s="236"/>
      <c r="H664" s="240">
        <v>-2.7749999999999999</v>
      </c>
      <c r="I664" s="236"/>
      <c r="J664" s="236"/>
      <c r="K664" s="236"/>
      <c r="L664" s="241"/>
      <c r="M664" s="242"/>
      <c r="N664" s="243"/>
      <c r="O664" s="243"/>
      <c r="P664" s="243"/>
      <c r="Q664" s="243"/>
      <c r="R664" s="243"/>
      <c r="S664" s="243"/>
      <c r="T664" s="24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5" t="s">
        <v>285</v>
      </c>
      <c r="AU664" s="245" t="s">
        <v>83</v>
      </c>
      <c r="AV664" s="13" t="s">
        <v>83</v>
      </c>
      <c r="AW664" s="13" t="s">
        <v>30</v>
      </c>
      <c r="AX664" s="13" t="s">
        <v>74</v>
      </c>
      <c r="AY664" s="245" t="s">
        <v>278</v>
      </c>
    </row>
    <row r="665" s="13" customFormat="1">
      <c r="A665" s="13"/>
      <c r="B665" s="235"/>
      <c r="C665" s="236"/>
      <c r="D665" s="237" t="s">
        <v>285</v>
      </c>
      <c r="E665" s="238" t="s">
        <v>1</v>
      </c>
      <c r="F665" s="239" t="s">
        <v>1009</v>
      </c>
      <c r="G665" s="236"/>
      <c r="H665" s="240">
        <v>-2.1669999999999998</v>
      </c>
      <c r="I665" s="236"/>
      <c r="J665" s="236"/>
      <c r="K665" s="236"/>
      <c r="L665" s="241"/>
      <c r="M665" s="242"/>
      <c r="N665" s="243"/>
      <c r="O665" s="243"/>
      <c r="P665" s="243"/>
      <c r="Q665" s="243"/>
      <c r="R665" s="243"/>
      <c r="S665" s="243"/>
      <c r="T665" s="24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5" t="s">
        <v>285</v>
      </c>
      <c r="AU665" s="245" t="s">
        <v>83</v>
      </c>
      <c r="AV665" s="13" t="s">
        <v>83</v>
      </c>
      <c r="AW665" s="13" t="s">
        <v>30</v>
      </c>
      <c r="AX665" s="13" t="s">
        <v>74</v>
      </c>
      <c r="AY665" s="245" t="s">
        <v>278</v>
      </c>
    </row>
    <row r="666" s="13" customFormat="1">
      <c r="A666" s="13"/>
      <c r="B666" s="235"/>
      <c r="C666" s="236"/>
      <c r="D666" s="237" t="s">
        <v>285</v>
      </c>
      <c r="E666" s="238" t="s">
        <v>1</v>
      </c>
      <c r="F666" s="239" t="s">
        <v>1014</v>
      </c>
      <c r="G666" s="236"/>
      <c r="H666" s="240">
        <v>-1.02</v>
      </c>
      <c r="I666" s="236"/>
      <c r="J666" s="236"/>
      <c r="K666" s="236"/>
      <c r="L666" s="241"/>
      <c r="M666" s="242"/>
      <c r="N666" s="243"/>
      <c r="O666" s="243"/>
      <c r="P666" s="243"/>
      <c r="Q666" s="243"/>
      <c r="R666" s="243"/>
      <c r="S666" s="243"/>
      <c r="T666" s="24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5" t="s">
        <v>285</v>
      </c>
      <c r="AU666" s="245" t="s">
        <v>83</v>
      </c>
      <c r="AV666" s="13" t="s">
        <v>83</v>
      </c>
      <c r="AW666" s="13" t="s">
        <v>30</v>
      </c>
      <c r="AX666" s="13" t="s">
        <v>74</v>
      </c>
      <c r="AY666" s="245" t="s">
        <v>278</v>
      </c>
    </row>
    <row r="667" s="13" customFormat="1">
      <c r="A667" s="13"/>
      <c r="B667" s="235"/>
      <c r="C667" s="236"/>
      <c r="D667" s="237" t="s">
        <v>285</v>
      </c>
      <c r="E667" s="238" t="s">
        <v>1</v>
      </c>
      <c r="F667" s="239" t="s">
        <v>1015</v>
      </c>
      <c r="G667" s="236"/>
      <c r="H667" s="240">
        <v>-2.04</v>
      </c>
      <c r="I667" s="236"/>
      <c r="J667" s="236"/>
      <c r="K667" s="236"/>
      <c r="L667" s="241"/>
      <c r="M667" s="242"/>
      <c r="N667" s="243"/>
      <c r="O667" s="243"/>
      <c r="P667" s="243"/>
      <c r="Q667" s="243"/>
      <c r="R667" s="243"/>
      <c r="S667" s="243"/>
      <c r="T667" s="24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5" t="s">
        <v>285</v>
      </c>
      <c r="AU667" s="245" t="s">
        <v>83</v>
      </c>
      <c r="AV667" s="13" t="s">
        <v>83</v>
      </c>
      <c r="AW667" s="13" t="s">
        <v>30</v>
      </c>
      <c r="AX667" s="13" t="s">
        <v>74</v>
      </c>
      <c r="AY667" s="245" t="s">
        <v>278</v>
      </c>
    </row>
    <row r="668" s="13" customFormat="1">
      <c r="A668" s="13"/>
      <c r="B668" s="235"/>
      <c r="C668" s="236"/>
      <c r="D668" s="237" t="s">
        <v>285</v>
      </c>
      <c r="E668" s="238" t="s">
        <v>1</v>
      </c>
      <c r="F668" s="239" t="s">
        <v>1013</v>
      </c>
      <c r="G668" s="236"/>
      <c r="H668" s="240">
        <v>-1.379</v>
      </c>
      <c r="I668" s="236"/>
      <c r="J668" s="236"/>
      <c r="K668" s="236"/>
      <c r="L668" s="241"/>
      <c r="M668" s="242"/>
      <c r="N668" s="243"/>
      <c r="O668" s="243"/>
      <c r="P668" s="243"/>
      <c r="Q668" s="243"/>
      <c r="R668" s="243"/>
      <c r="S668" s="243"/>
      <c r="T668" s="24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5" t="s">
        <v>285</v>
      </c>
      <c r="AU668" s="245" t="s">
        <v>83</v>
      </c>
      <c r="AV668" s="13" t="s">
        <v>83</v>
      </c>
      <c r="AW668" s="13" t="s">
        <v>30</v>
      </c>
      <c r="AX668" s="13" t="s">
        <v>74</v>
      </c>
      <c r="AY668" s="245" t="s">
        <v>278</v>
      </c>
    </row>
    <row r="669" s="13" customFormat="1">
      <c r="A669" s="13"/>
      <c r="B669" s="235"/>
      <c r="C669" s="236"/>
      <c r="D669" s="237" t="s">
        <v>285</v>
      </c>
      <c r="E669" s="238" t="s">
        <v>1</v>
      </c>
      <c r="F669" s="239" t="s">
        <v>1014</v>
      </c>
      <c r="G669" s="236"/>
      <c r="H669" s="240">
        <v>-1.02</v>
      </c>
      <c r="I669" s="236"/>
      <c r="J669" s="236"/>
      <c r="K669" s="236"/>
      <c r="L669" s="241"/>
      <c r="M669" s="242"/>
      <c r="N669" s="243"/>
      <c r="O669" s="243"/>
      <c r="P669" s="243"/>
      <c r="Q669" s="243"/>
      <c r="R669" s="243"/>
      <c r="S669" s="243"/>
      <c r="T669" s="24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5" t="s">
        <v>285</v>
      </c>
      <c r="AU669" s="245" t="s">
        <v>83</v>
      </c>
      <c r="AV669" s="13" t="s">
        <v>83</v>
      </c>
      <c r="AW669" s="13" t="s">
        <v>30</v>
      </c>
      <c r="AX669" s="13" t="s">
        <v>74</v>
      </c>
      <c r="AY669" s="245" t="s">
        <v>278</v>
      </c>
    </row>
    <row r="670" s="13" customFormat="1">
      <c r="A670" s="13"/>
      <c r="B670" s="235"/>
      <c r="C670" s="236"/>
      <c r="D670" s="237" t="s">
        <v>285</v>
      </c>
      <c r="E670" s="238" t="s">
        <v>1</v>
      </c>
      <c r="F670" s="239" t="s">
        <v>1014</v>
      </c>
      <c r="G670" s="236"/>
      <c r="H670" s="240">
        <v>-1.02</v>
      </c>
      <c r="I670" s="236"/>
      <c r="J670" s="236"/>
      <c r="K670" s="236"/>
      <c r="L670" s="241"/>
      <c r="M670" s="242"/>
      <c r="N670" s="243"/>
      <c r="O670" s="243"/>
      <c r="P670" s="243"/>
      <c r="Q670" s="243"/>
      <c r="R670" s="243"/>
      <c r="S670" s="243"/>
      <c r="T670" s="24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5" t="s">
        <v>285</v>
      </c>
      <c r="AU670" s="245" t="s">
        <v>83</v>
      </c>
      <c r="AV670" s="13" t="s">
        <v>83</v>
      </c>
      <c r="AW670" s="13" t="s">
        <v>30</v>
      </c>
      <c r="AX670" s="13" t="s">
        <v>74</v>
      </c>
      <c r="AY670" s="245" t="s">
        <v>278</v>
      </c>
    </row>
    <row r="671" s="13" customFormat="1">
      <c r="A671" s="13"/>
      <c r="B671" s="235"/>
      <c r="C671" s="236"/>
      <c r="D671" s="237" t="s">
        <v>285</v>
      </c>
      <c r="E671" s="238" t="s">
        <v>1</v>
      </c>
      <c r="F671" s="239" t="s">
        <v>1009</v>
      </c>
      <c r="G671" s="236"/>
      <c r="H671" s="240">
        <v>-2.1669999999999998</v>
      </c>
      <c r="I671" s="236"/>
      <c r="J671" s="236"/>
      <c r="K671" s="236"/>
      <c r="L671" s="241"/>
      <c r="M671" s="242"/>
      <c r="N671" s="243"/>
      <c r="O671" s="243"/>
      <c r="P671" s="243"/>
      <c r="Q671" s="243"/>
      <c r="R671" s="243"/>
      <c r="S671" s="243"/>
      <c r="T671" s="24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5" t="s">
        <v>285</v>
      </c>
      <c r="AU671" s="245" t="s">
        <v>83</v>
      </c>
      <c r="AV671" s="13" t="s">
        <v>83</v>
      </c>
      <c r="AW671" s="13" t="s">
        <v>30</v>
      </c>
      <c r="AX671" s="13" t="s">
        <v>74</v>
      </c>
      <c r="AY671" s="245" t="s">
        <v>278</v>
      </c>
    </row>
    <row r="672" s="13" customFormat="1">
      <c r="A672" s="13"/>
      <c r="B672" s="235"/>
      <c r="C672" s="236"/>
      <c r="D672" s="237" t="s">
        <v>285</v>
      </c>
      <c r="E672" s="238" t="s">
        <v>1</v>
      </c>
      <c r="F672" s="239" t="s">
        <v>1009</v>
      </c>
      <c r="G672" s="236"/>
      <c r="H672" s="240">
        <v>-2.1669999999999998</v>
      </c>
      <c r="I672" s="236"/>
      <c r="J672" s="236"/>
      <c r="K672" s="236"/>
      <c r="L672" s="241"/>
      <c r="M672" s="242"/>
      <c r="N672" s="243"/>
      <c r="O672" s="243"/>
      <c r="P672" s="243"/>
      <c r="Q672" s="243"/>
      <c r="R672" s="243"/>
      <c r="S672" s="243"/>
      <c r="T672" s="24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5" t="s">
        <v>285</v>
      </c>
      <c r="AU672" s="245" t="s">
        <v>83</v>
      </c>
      <c r="AV672" s="13" t="s">
        <v>83</v>
      </c>
      <c r="AW672" s="13" t="s">
        <v>30</v>
      </c>
      <c r="AX672" s="13" t="s">
        <v>74</v>
      </c>
      <c r="AY672" s="245" t="s">
        <v>278</v>
      </c>
    </row>
    <row r="673" s="13" customFormat="1">
      <c r="A673" s="13"/>
      <c r="B673" s="235"/>
      <c r="C673" s="236"/>
      <c r="D673" s="237" t="s">
        <v>285</v>
      </c>
      <c r="E673" s="238" t="s">
        <v>1</v>
      </c>
      <c r="F673" s="239" t="s">
        <v>1010</v>
      </c>
      <c r="G673" s="236"/>
      <c r="H673" s="240">
        <v>-2.8570000000000002</v>
      </c>
      <c r="I673" s="236"/>
      <c r="J673" s="236"/>
      <c r="K673" s="236"/>
      <c r="L673" s="241"/>
      <c r="M673" s="242"/>
      <c r="N673" s="243"/>
      <c r="O673" s="243"/>
      <c r="P673" s="243"/>
      <c r="Q673" s="243"/>
      <c r="R673" s="243"/>
      <c r="S673" s="243"/>
      <c r="T673" s="24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5" t="s">
        <v>285</v>
      </c>
      <c r="AU673" s="245" t="s">
        <v>83</v>
      </c>
      <c r="AV673" s="13" t="s">
        <v>83</v>
      </c>
      <c r="AW673" s="13" t="s">
        <v>30</v>
      </c>
      <c r="AX673" s="13" t="s">
        <v>74</v>
      </c>
      <c r="AY673" s="245" t="s">
        <v>278</v>
      </c>
    </row>
    <row r="674" s="13" customFormat="1">
      <c r="A674" s="13"/>
      <c r="B674" s="235"/>
      <c r="C674" s="236"/>
      <c r="D674" s="237" t="s">
        <v>285</v>
      </c>
      <c r="E674" s="238" t="s">
        <v>1</v>
      </c>
      <c r="F674" s="239" t="s">
        <v>1009</v>
      </c>
      <c r="G674" s="236"/>
      <c r="H674" s="240">
        <v>-2.1669999999999998</v>
      </c>
      <c r="I674" s="236"/>
      <c r="J674" s="236"/>
      <c r="K674" s="236"/>
      <c r="L674" s="241"/>
      <c r="M674" s="242"/>
      <c r="N674" s="243"/>
      <c r="O674" s="243"/>
      <c r="P674" s="243"/>
      <c r="Q674" s="243"/>
      <c r="R674" s="243"/>
      <c r="S674" s="243"/>
      <c r="T674" s="24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5" t="s">
        <v>285</v>
      </c>
      <c r="AU674" s="245" t="s">
        <v>83</v>
      </c>
      <c r="AV674" s="13" t="s">
        <v>83</v>
      </c>
      <c r="AW674" s="13" t="s">
        <v>30</v>
      </c>
      <c r="AX674" s="13" t="s">
        <v>74</v>
      </c>
      <c r="AY674" s="245" t="s">
        <v>278</v>
      </c>
    </row>
    <row r="675" s="13" customFormat="1">
      <c r="A675" s="13"/>
      <c r="B675" s="235"/>
      <c r="C675" s="236"/>
      <c r="D675" s="237" t="s">
        <v>285</v>
      </c>
      <c r="E675" s="238" t="s">
        <v>1</v>
      </c>
      <c r="F675" s="239" t="s">
        <v>1009</v>
      </c>
      <c r="G675" s="236"/>
      <c r="H675" s="240">
        <v>-2.1669999999999998</v>
      </c>
      <c r="I675" s="236"/>
      <c r="J675" s="236"/>
      <c r="K675" s="236"/>
      <c r="L675" s="241"/>
      <c r="M675" s="242"/>
      <c r="N675" s="243"/>
      <c r="O675" s="243"/>
      <c r="P675" s="243"/>
      <c r="Q675" s="243"/>
      <c r="R675" s="243"/>
      <c r="S675" s="243"/>
      <c r="T675" s="24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5" t="s">
        <v>285</v>
      </c>
      <c r="AU675" s="245" t="s">
        <v>83</v>
      </c>
      <c r="AV675" s="13" t="s">
        <v>83</v>
      </c>
      <c r="AW675" s="13" t="s">
        <v>30</v>
      </c>
      <c r="AX675" s="13" t="s">
        <v>74</v>
      </c>
      <c r="AY675" s="245" t="s">
        <v>278</v>
      </c>
    </row>
    <row r="676" s="13" customFormat="1">
      <c r="A676" s="13"/>
      <c r="B676" s="235"/>
      <c r="C676" s="236"/>
      <c r="D676" s="237" t="s">
        <v>285</v>
      </c>
      <c r="E676" s="238" t="s">
        <v>1</v>
      </c>
      <c r="F676" s="239" t="s">
        <v>1013</v>
      </c>
      <c r="G676" s="236"/>
      <c r="H676" s="240">
        <v>-1.379</v>
      </c>
      <c r="I676" s="236"/>
      <c r="J676" s="236"/>
      <c r="K676" s="236"/>
      <c r="L676" s="241"/>
      <c r="M676" s="242"/>
      <c r="N676" s="243"/>
      <c r="O676" s="243"/>
      <c r="P676" s="243"/>
      <c r="Q676" s="243"/>
      <c r="R676" s="243"/>
      <c r="S676" s="243"/>
      <c r="T676" s="24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5" t="s">
        <v>285</v>
      </c>
      <c r="AU676" s="245" t="s">
        <v>83</v>
      </c>
      <c r="AV676" s="13" t="s">
        <v>83</v>
      </c>
      <c r="AW676" s="13" t="s">
        <v>30</v>
      </c>
      <c r="AX676" s="13" t="s">
        <v>74</v>
      </c>
      <c r="AY676" s="245" t="s">
        <v>278</v>
      </c>
    </row>
    <row r="677" s="13" customFormat="1">
      <c r="A677" s="13"/>
      <c r="B677" s="235"/>
      <c r="C677" s="236"/>
      <c r="D677" s="237" t="s">
        <v>285</v>
      </c>
      <c r="E677" s="238" t="s">
        <v>1</v>
      </c>
      <c r="F677" s="239" t="s">
        <v>1012</v>
      </c>
      <c r="G677" s="236"/>
      <c r="H677" s="240">
        <v>-3.52</v>
      </c>
      <c r="I677" s="236"/>
      <c r="J677" s="236"/>
      <c r="K677" s="236"/>
      <c r="L677" s="241"/>
      <c r="M677" s="242"/>
      <c r="N677" s="243"/>
      <c r="O677" s="243"/>
      <c r="P677" s="243"/>
      <c r="Q677" s="243"/>
      <c r="R677" s="243"/>
      <c r="S677" s="243"/>
      <c r="T677" s="24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5" t="s">
        <v>285</v>
      </c>
      <c r="AU677" s="245" t="s">
        <v>83</v>
      </c>
      <c r="AV677" s="13" t="s">
        <v>83</v>
      </c>
      <c r="AW677" s="13" t="s">
        <v>30</v>
      </c>
      <c r="AX677" s="13" t="s">
        <v>74</v>
      </c>
      <c r="AY677" s="245" t="s">
        <v>278</v>
      </c>
    </row>
    <row r="678" s="13" customFormat="1">
      <c r="A678" s="13"/>
      <c r="B678" s="235"/>
      <c r="C678" s="236"/>
      <c r="D678" s="237" t="s">
        <v>285</v>
      </c>
      <c r="E678" s="238" t="s">
        <v>1</v>
      </c>
      <c r="F678" s="239" t="s">
        <v>1012</v>
      </c>
      <c r="G678" s="236"/>
      <c r="H678" s="240">
        <v>-3.52</v>
      </c>
      <c r="I678" s="236"/>
      <c r="J678" s="236"/>
      <c r="K678" s="236"/>
      <c r="L678" s="241"/>
      <c r="M678" s="242"/>
      <c r="N678" s="243"/>
      <c r="O678" s="243"/>
      <c r="P678" s="243"/>
      <c r="Q678" s="243"/>
      <c r="R678" s="243"/>
      <c r="S678" s="243"/>
      <c r="T678" s="24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5" t="s">
        <v>285</v>
      </c>
      <c r="AU678" s="245" t="s">
        <v>83</v>
      </c>
      <c r="AV678" s="13" t="s">
        <v>83</v>
      </c>
      <c r="AW678" s="13" t="s">
        <v>30</v>
      </c>
      <c r="AX678" s="13" t="s">
        <v>74</v>
      </c>
      <c r="AY678" s="245" t="s">
        <v>278</v>
      </c>
    </row>
    <row r="679" s="13" customFormat="1">
      <c r="A679" s="13"/>
      <c r="B679" s="235"/>
      <c r="C679" s="236"/>
      <c r="D679" s="237" t="s">
        <v>285</v>
      </c>
      <c r="E679" s="238" t="s">
        <v>1</v>
      </c>
      <c r="F679" s="239" t="s">
        <v>1012</v>
      </c>
      <c r="G679" s="236"/>
      <c r="H679" s="240">
        <v>-3.52</v>
      </c>
      <c r="I679" s="236"/>
      <c r="J679" s="236"/>
      <c r="K679" s="236"/>
      <c r="L679" s="241"/>
      <c r="M679" s="242"/>
      <c r="N679" s="243"/>
      <c r="O679" s="243"/>
      <c r="P679" s="243"/>
      <c r="Q679" s="243"/>
      <c r="R679" s="243"/>
      <c r="S679" s="243"/>
      <c r="T679" s="24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5" t="s">
        <v>285</v>
      </c>
      <c r="AU679" s="245" t="s">
        <v>83</v>
      </c>
      <c r="AV679" s="13" t="s">
        <v>83</v>
      </c>
      <c r="AW679" s="13" t="s">
        <v>30</v>
      </c>
      <c r="AX679" s="13" t="s">
        <v>74</v>
      </c>
      <c r="AY679" s="245" t="s">
        <v>278</v>
      </c>
    </row>
    <row r="680" s="13" customFormat="1">
      <c r="A680" s="13"/>
      <c r="B680" s="235"/>
      <c r="C680" s="236"/>
      <c r="D680" s="237" t="s">
        <v>285</v>
      </c>
      <c r="E680" s="238" t="s">
        <v>1</v>
      </c>
      <c r="F680" s="239" t="s">
        <v>1324</v>
      </c>
      <c r="G680" s="236"/>
      <c r="H680" s="240">
        <v>-2.52</v>
      </c>
      <c r="I680" s="236"/>
      <c r="J680" s="236"/>
      <c r="K680" s="236"/>
      <c r="L680" s="241"/>
      <c r="M680" s="242"/>
      <c r="N680" s="243"/>
      <c r="O680" s="243"/>
      <c r="P680" s="243"/>
      <c r="Q680" s="243"/>
      <c r="R680" s="243"/>
      <c r="S680" s="243"/>
      <c r="T680" s="24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5" t="s">
        <v>285</v>
      </c>
      <c r="AU680" s="245" t="s">
        <v>83</v>
      </c>
      <c r="AV680" s="13" t="s">
        <v>83</v>
      </c>
      <c r="AW680" s="13" t="s">
        <v>30</v>
      </c>
      <c r="AX680" s="13" t="s">
        <v>74</v>
      </c>
      <c r="AY680" s="245" t="s">
        <v>278</v>
      </c>
    </row>
    <row r="681" s="13" customFormat="1">
      <c r="A681" s="13"/>
      <c r="B681" s="235"/>
      <c r="C681" s="236"/>
      <c r="D681" s="237" t="s">
        <v>285</v>
      </c>
      <c r="E681" s="238" t="s">
        <v>1</v>
      </c>
      <c r="F681" s="239" t="s">
        <v>1212</v>
      </c>
      <c r="G681" s="236"/>
      <c r="H681" s="240">
        <v>-2.73</v>
      </c>
      <c r="I681" s="236"/>
      <c r="J681" s="236"/>
      <c r="K681" s="236"/>
      <c r="L681" s="241"/>
      <c r="M681" s="242"/>
      <c r="N681" s="243"/>
      <c r="O681" s="243"/>
      <c r="P681" s="243"/>
      <c r="Q681" s="243"/>
      <c r="R681" s="243"/>
      <c r="S681" s="243"/>
      <c r="T681" s="24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5" t="s">
        <v>285</v>
      </c>
      <c r="AU681" s="245" t="s">
        <v>83</v>
      </c>
      <c r="AV681" s="13" t="s">
        <v>83</v>
      </c>
      <c r="AW681" s="13" t="s">
        <v>30</v>
      </c>
      <c r="AX681" s="13" t="s">
        <v>74</v>
      </c>
      <c r="AY681" s="245" t="s">
        <v>278</v>
      </c>
    </row>
    <row r="682" s="13" customFormat="1">
      <c r="A682" s="13"/>
      <c r="B682" s="235"/>
      <c r="C682" s="236"/>
      <c r="D682" s="237" t="s">
        <v>285</v>
      </c>
      <c r="E682" s="238" t="s">
        <v>1</v>
      </c>
      <c r="F682" s="239" t="s">
        <v>1325</v>
      </c>
      <c r="G682" s="236"/>
      <c r="H682" s="240">
        <v>-1.6160000000000001</v>
      </c>
      <c r="I682" s="236"/>
      <c r="J682" s="236"/>
      <c r="K682" s="236"/>
      <c r="L682" s="241"/>
      <c r="M682" s="242"/>
      <c r="N682" s="243"/>
      <c r="O682" s="243"/>
      <c r="P682" s="243"/>
      <c r="Q682" s="243"/>
      <c r="R682" s="243"/>
      <c r="S682" s="243"/>
      <c r="T682" s="24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5" t="s">
        <v>285</v>
      </c>
      <c r="AU682" s="245" t="s">
        <v>83</v>
      </c>
      <c r="AV682" s="13" t="s">
        <v>83</v>
      </c>
      <c r="AW682" s="13" t="s">
        <v>30</v>
      </c>
      <c r="AX682" s="13" t="s">
        <v>74</v>
      </c>
      <c r="AY682" s="245" t="s">
        <v>278</v>
      </c>
    </row>
    <row r="683" s="13" customFormat="1">
      <c r="A683" s="13"/>
      <c r="B683" s="235"/>
      <c r="C683" s="236"/>
      <c r="D683" s="237" t="s">
        <v>285</v>
      </c>
      <c r="E683" s="238" t="s">
        <v>1</v>
      </c>
      <c r="F683" s="239" t="s">
        <v>1207</v>
      </c>
      <c r="G683" s="236"/>
      <c r="H683" s="240">
        <v>-2.625</v>
      </c>
      <c r="I683" s="236"/>
      <c r="J683" s="236"/>
      <c r="K683" s="236"/>
      <c r="L683" s="241"/>
      <c r="M683" s="242"/>
      <c r="N683" s="243"/>
      <c r="O683" s="243"/>
      <c r="P683" s="243"/>
      <c r="Q683" s="243"/>
      <c r="R683" s="243"/>
      <c r="S683" s="243"/>
      <c r="T683" s="24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5" t="s">
        <v>285</v>
      </c>
      <c r="AU683" s="245" t="s">
        <v>83</v>
      </c>
      <c r="AV683" s="13" t="s">
        <v>83</v>
      </c>
      <c r="AW683" s="13" t="s">
        <v>30</v>
      </c>
      <c r="AX683" s="13" t="s">
        <v>74</v>
      </c>
      <c r="AY683" s="245" t="s">
        <v>278</v>
      </c>
    </row>
    <row r="684" s="13" customFormat="1">
      <c r="A684" s="13"/>
      <c r="B684" s="235"/>
      <c r="C684" s="236"/>
      <c r="D684" s="237" t="s">
        <v>285</v>
      </c>
      <c r="E684" s="238" t="s">
        <v>1</v>
      </c>
      <c r="F684" s="239" t="s">
        <v>1207</v>
      </c>
      <c r="G684" s="236"/>
      <c r="H684" s="240">
        <v>-2.625</v>
      </c>
      <c r="I684" s="236"/>
      <c r="J684" s="236"/>
      <c r="K684" s="236"/>
      <c r="L684" s="241"/>
      <c r="M684" s="242"/>
      <c r="N684" s="243"/>
      <c r="O684" s="243"/>
      <c r="P684" s="243"/>
      <c r="Q684" s="243"/>
      <c r="R684" s="243"/>
      <c r="S684" s="243"/>
      <c r="T684" s="24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5" t="s">
        <v>285</v>
      </c>
      <c r="AU684" s="245" t="s">
        <v>83</v>
      </c>
      <c r="AV684" s="13" t="s">
        <v>83</v>
      </c>
      <c r="AW684" s="13" t="s">
        <v>30</v>
      </c>
      <c r="AX684" s="13" t="s">
        <v>74</v>
      </c>
      <c r="AY684" s="245" t="s">
        <v>278</v>
      </c>
    </row>
    <row r="685" s="13" customFormat="1">
      <c r="A685" s="13"/>
      <c r="B685" s="235"/>
      <c r="C685" s="236"/>
      <c r="D685" s="237" t="s">
        <v>285</v>
      </c>
      <c r="E685" s="238" t="s">
        <v>1</v>
      </c>
      <c r="F685" s="239" t="s">
        <v>1014</v>
      </c>
      <c r="G685" s="236"/>
      <c r="H685" s="240">
        <v>-1.02</v>
      </c>
      <c r="I685" s="236"/>
      <c r="J685" s="236"/>
      <c r="K685" s="236"/>
      <c r="L685" s="241"/>
      <c r="M685" s="242"/>
      <c r="N685" s="243"/>
      <c r="O685" s="243"/>
      <c r="P685" s="243"/>
      <c r="Q685" s="243"/>
      <c r="R685" s="243"/>
      <c r="S685" s="243"/>
      <c r="T685" s="24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5" t="s">
        <v>285</v>
      </c>
      <c r="AU685" s="245" t="s">
        <v>83</v>
      </c>
      <c r="AV685" s="13" t="s">
        <v>83</v>
      </c>
      <c r="AW685" s="13" t="s">
        <v>30</v>
      </c>
      <c r="AX685" s="13" t="s">
        <v>74</v>
      </c>
      <c r="AY685" s="245" t="s">
        <v>278</v>
      </c>
    </row>
    <row r="686" s="13" customFormat="1">
      <c r="A686" s="13"/>
      <c r="B686" s="235"/>
      <c r="C686" s="236"/>
      <c r="D686" s="237" t="s">
        <v>285</v>
      </c>
      <c r="E686" s="238" t="s">
        <v>1</v>
      </c>
      <c r="F686" s="239" t="s">
        <v>1014</v>
      </c>
      <c r="G686" s="236"/>
      <c r="H686" s="240">
        <v>-1.02</v>
      </c>
      <c r="I686" s="236"/>
      <c r="J686" s="236"/>
      <c r="K686" s="236"/>
      <c r="L686" s="241"/>
      <c r="M686" s="242"/>
      <c r="N686" s="243"/>
      <c r="O686" s="243"/>
      <c r="P686" s="243"/>
      <c r="Q686" s="243"/>
      <c r="R686" s="243"/>
      <c r="S686" s="243"/>
      <c r="T686" s="24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5" t="s">
        <v>285</v>
      </c>
      <c r="AU686" s="245" t="s">
        <v>83</v>
      </c>
      <c r="AV686" s="13" t="s">
        <v>83</v>
      </c>
      <c r="AW686" s="13" t="s">
        <v>30</v>
      </c>
      <c r="AX686" s="13" t="s">
        <v>74</v>
      </c>
      <c r="AY686" s="245" t="s">
        <v>278</v>
      </c>
    </row>
    <row r="687" s="13" customFormat="1">
      <c r="A687" s="13"/>
      <c r="B687" s="235"/>
      <c r="C687" s="236"/>
      <c r="D687" s="237" t="s">
        <v>285</v>
      </c>
      <c r="E687" s="238" t="s">
        <v>1</v>
      </c>
      <c r="F687" s="239" t="s">
        <v>1014</v>
      </c>
      <c r="G687" s="236"/>
      <c r="H687" s="240">
        <v>-1.02</v>
      </c>
      <c r="I687" s="236"/>
      <c r="J687" s="236"/>
      <c r="K687" s="236"/>
      <c r="L687" s="241"/>
      <c r="M687" s="242"/>
      <c r="N687" s="243"/>
      <c r="O687" s="243"/>
      <c r="P687" s="243"/>
      <c r="Q687" s="243"/>
      <c r="R687" s="243"/>
      <c r="S687" s="243"/>
      <c r="T687" s="24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5" t="s">
        <v>285</v>
      </c>
      <c r="AU687" s="245" t="s">
        <v>83</v>
      </c>
      <c r="AV687" s="13" t="s">
        <v>83</v>
      </c>
      <c r="AW687" s="13" t="s">
        <v>30</v>
      </c>
      <c r="AX687" s="13" t="s">
        <v>74</v>
      </c>
      <c r="AY687" s="245" t="s">
        <v>278</v>
      </c>
    </row>
    <row r="688" s="13" customFormat="1">
      <c r="A688" s="13"/>
      <c r="B688" s="235"/>
      <c r="C688" s="236"/>
      <c r="D688" s="237" t="s">
        <v>285</v>
      </c>
      <c r="E688" s="238" t="s">
        <v>1</v>
      </c>
      <c r="F688" s="239" t="s">
        <v>1013</v>
      </c>
      <c r="G688" s="236"/>
      <c r="H688" s="240">
        <v>-1.379</v>
      </c>
      <c r="I688" s="236"/>
      <c r="J688" s="236"/>
      <c r="K688" s="236"/>
      <c r="L688" s="241"/>
      <c r="M688" s="242"/>
      <c r="N688" s="243"/>
      <c r="O688" s="243"/>
      <c r="P688" s="243"/>
      <c r="Q688" s="243"/>
      <c r="R688" s="243"/>
      <c r="S688" s="243"/>
      <c r="T688" s="24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5" t="s">
        <v>285</v>
      </c>
      <c r="AU688" s="245" t="s">
        <v>83</v>
      </c>
      <c r="AV688" s="13" t="s">
        <v>83</v>
      </c>
      <c r="AW688" s="13" t="s">
        <v>30</v>
      </c>
      <c r="AX688" s="13" t="s">
        <v>74</v>
      </c>
      <c r="AY688" s="245" t="s">
        <v>278</v>
      </c>
    </row>
    <row r="689" s="13" customFormat="1">
      <c r="A689" s="13"/>
      <c r="B689" s="235"/>
      <c r="C689" s="236"/>
      <c r="D689" s="237" t="s">
        <v>285</v>
      </c>
      <c r="E689" s="238" t="s">
        <v>1</v>
      </c>
      <c r="F689" s="239" t="s">
        <v>1013</v>
      </c>
      <c r="G689" s="236"/>
      <c r="H689" s="240">
        <v>-1.379</v>
      </c>
      <c r="I689" s="236"/>
      <c r="J689" s="236"/>
      <c r="K689" s="236"/>
      <c r="L689" s="241"/>
      <c r="M689" s="242"/>
      <c r="N689" s="243"/>
      <c r="O689" s="243"/>
      <c r="P689" s="243"/>
      <c r="Q689" s="243"/>
      <c r="R689" s="243"/>
      <c r="S689" s="243"/>
      <c r="T689" s="24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5" t="s">
        <v>285</v>
      </c>
      <c r="AU689" s="245" t="s">
        <v>83</v>
      </c>
      <c r="AV689" s="13" t="s">
        <v>83</v>
      </c>
      <c r="AW689" s="13" t="s">
        <v>30</v>
      </c>
      <c r="AX689" s="13" t="s">
        <v>74</v>
      </c>
      <c r="AY689" s="245" t="s">
        <v>278</v>
      </c>
    </row>
    <row r="690" s="13" customFormat="1">
      <c r="A690" s="13"/>
      <c r="B690" s="235"/>
      <c r="C690" s="236"/>
      <c r="D690" s="237" t="s">
        <v>285</v>
      </c>
      <c r="E690" s="238" t="s">
        <v>1</v>
      </c>
      <c r="F690" s="239" t="s">
        <v>1013</v>
      </c>
      <c r="G690" s="236"/>
      <c r="H690" s="240">
        <v>-1.379</v>
      </c>
      <c r="I690" s="236"/>
      <c r="J690" s="236"/>
      <c r="K690" s="236"/>
      <c r="L690" s="241"/>
      <c r="M690" s="242"/>
      <c r="N690" s="243"/>
      <c r="O690" s="243"/>
      <c r="P690" s="243"/>
      <c r="Q690" s="243"/>
      <c r="R690" s="243"/>
      <c r="S690" s="243"/>
      <c r="T690" s="24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5" t="s">
        <v>285</v>
      </c>
      <c r="AU690" s="245" t="s">
        <v>83</v>
      </c>
      <c r="AV690" s="13" t="s">
        <v>83</v>
      </c>
      <c r="AW690" s="13" t="s">
        <v>30</v>
      </c>
      <c r="AX690" s="13" t="s">
        <v>74</v>
      </c>
      <c r="AY690" s="245" t="s">
        <v>278</v>
      </c>
    </row>
    <row r="691" s="13" customFormat="1">
      <c r="A691" s="13"/>
      <c r="B691" s="235"/>
      <c r="C691" s="236"/>
      <c r="D691" s="237" t="s">
        <v>285</v>
      </c>
      <c r="E691" s="238" t="s">
        <v>1</v>
      </c>
      <c r="F691" s="239" t="s">
        <v>1013</v>
      </c>
      <c r="G691" s="236"/>
      <c r="H691" s="240">
        <v>-1.379</v>
      </c>
      <c r="I691" s="236"/>
      <c r="J691" s="236"/>
      <c r="K691" s="236"/>
      <c r="L691" s="241"/>
      <c r="M691" s="242"/>
      <c r="N691" s="243"/>
      <c r="O691" s="243"/>
      <c r="P691" s="243"/>
      <c r="Q691" s="243"/>
      <c r="R691" s="243"/>
      <c r="S691" s="243"/>
      <c r="T691" s="24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5" t="s">
        <v>285</v>
      </c>
      <c r="AU691" s="245" t="s">
        <v>83</v>
      </c>
      <c r="AV691" s="13" t="s">
        <v>83</v>
      </c>
      <c r="AW691" s="13" t="s">
        <v>30</v>
      </c>
      <c r="AX691" s="13" t="s">
        <v>74</v>
      </c>
      <c r="AY691" s="245" t="s">
        <v>278</v>
      </c>
    </row>
    <row r="692" s="13" customFormat="1">
      <c r="A692" s="13"/>
      <c r="B692" s="235"/>
      <c r="C692" s="236"/>
      <c r="D692" s="237" t="s">
        <v>285</v>
      </c>
      <c r="E692" s="238" t="s">
        <v>1</v>
      </c>
      <c r="F692" s="239" t="s">
        <v>1013</v>
      </c>
      <c r="G692" s="236"/>
      <c r="H692" s="240">
        <v>-1.379</v>
      </c>
      <c r="I692" s="236"/>
      <c r="J692" s="236"/>
      <c r="K692" s="236"/>
      <c r="L692" s="241"/>
      <c r="M692" s="242"/>
      <c r="N692" s="243"/>
      <c r="O692" s="243"/>
      <c r="P692" s="243"/>
      <c r="Q692" s="243"/>
      <c r="R692" s="243"/>
      <c r="S692" s="243"/>
      <c r="T692" s="24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5" t="s">
        <v>285</v>
      </c>
      <c r="AU692" s="245" t="s">
        <v>83</v>
      </c>
      <c r="AV692" s="13" t="s">
        <v>83</v>
      </c>
      <c r="AW692" s="13" t="s">
        <v>30</v>
      </c>
      <c r="AX692" s="13" t="s">
        <v>74</v>
      </c>
      <c r="AY692" s="245" t="s">
        <v>278</v>
      </c>
    </row>
    <row r="693" s="13" customFormat="1">
      <c r="A693" s="13"/>
      <c r="B693" s="235"/>
      <c r="C693" s="236"/>
      <c r="D693" s="237" t="s">
        <v>285</v>
      </c>
      <c r="E693" s="238" t="s">
        <v>1</v>
      </c>
      <c r="F693" s="239" t="s">
        <v>1013</v>
      </c>
      <c r="G693" s="236"/>
      <c r="H693" s="240">
        <v>-1.379</v>
      </c>
      <c r="I693" s="236"/>
      <c r="J693" s="236"/>
      <c r="K693" s="236"/>
      <c r="L693" s="241"/>
      <c r="M693" s="242"/>
      <c r="N693" s="243"/>
      <c r="O693" s="243"/>
      <c r="P693" s="243"/>
      <c r="Q693" s="243"/>
      <c r="R693" s="243"/>
      <c r="S693" s="243"/>
      <c r="T693" s="24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5" t="s">
        <v>285</v>
      </c>
      <c r="AU693" s="245" t="s">
        <v>83</v>
      </c>
      <c r="AV693" s="13" t="s">
        <v>83</v>
      </c>
      <c r="AW693" s="13" t="s">
        <v>30</v>
      </c>
      <c r="AX693" s="13" t="s">
        <v>74</v>
      </c>
      <c r="AY693" s="245" t="s">
        <v>278</v>
      </c>
    </row>
    <row r="694" s="13" customFormat="1">
      <c r="A694" s="13"/>
      <c r="B694" s="235"/>
      <c r="C694" s="236"/>
      <c r="D694" s="237" t="s">
        <v>285</v>
      </c>
      <c r="E694" s="238" t="s">
        <v>1</v>
      </c>
      <c r="F694" s="239" t="s">
        <v>1325</v>
      </c>
      <c r="G694" s="236"/>
      <c r="H694" s="240">
        <v>-1.6160000000000001</v>
      </c>
      <c r="I694" s="236"/>
      <c r="J694" s="236"/>
      <c r="K694" s="236"/>
      <c r="L694" s="241"/>
      <c r="M694" s="242"/>
      <c r="N694" s="243"/>
      <c r="O694" s="243"/>
      <c r="P694" s="243"/>
      <c r="Q694" s="243"/>
      <c r="R694" s="243"/>
      <c r="S694" s="243"/>
      <c r="T694" s="24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5" t="s">
        <v>285</v>
      </c>
      <c r="AU694" s="245" t="s">
        <v>83</v>
      </c>
      <c r="AV694" s="13" t="s">
        <v>83</v>
      </c>
      <c r="AW694" s="13" t="s">
        <v>30</v>
      </c>
      <c r="AX694" s="13" t="s">
        <v>74</v>
      </c>
      <c r="AY694" s="245" t="s">
        <v>278</v>
      </c>
    </row>
    <row r="695" s="13" customFormat="1">
      <c r="A695" s="13"/>
      <c r="B695" s="235"/>
      <c r="C695" s="236"/>
      <c r="D695" s="237" t="s">
        <v>285</v>
      </c>
      <c r="E695" s="238" t="s">
        <v>1</v>
      </c>
      <c r="F695" s="239" t="s">
        <v>1013</v>
      </c>
      <c r="G695" s="236"/>
      <c r="H695" s="240">
        <v>-1.379</v>
      </c>
      <c r="I695" s="236"/>
      <c r="J695" s="236"/>
      <c r="K695" s="236"/>
      <c r="L695" s="241"/>
      <c r="M695" s="242"/>
      <c r="N695" s="243"/>
      <c r="O695" s="243"/>
      <c r="P695" s="243"/>
      <c r="Q695" s="243"/>
      <c r="R695" s="243"/>
      <c r="S695" s="243"/>
      <c r="T695" s="24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5" t="s">
        <v>285</v>
      </c>
      <c r="AU695" s="245" t="s">
        <v>83</v>
      </c>
      <c r="AV695" s="13" t="s">
        <v>83</v>
      </c>
      <c r="AW695" s="13" t="s">
        <v>30</v>
      </c>
      <c r="AX695" s="13" t="s">
        <v>74</v>
      </c>
      <c r="AY695" s="245" t="s">
        <v>278</v>
      </c>
    </row>
    <row r="696" s="13" customFormat="1">
      <c r="A696" s="13"/>
      <c r="B696" s="235"/>
      <c r="C696" s="236"/>
      <c r="D696" s="237" t="s">
        <v>285</v>
      </c>
      <c r="E696" s="238" t="s">
        <v>1</v>
      </c>
      <c r="F696" s="239" t="s">
        <v>1013</v>
      </c>
      <c r="G696" s="236"/>
      <c r="H696" s="240">
        <v>-1.379</v>
      </c>
      <c r="I696" s="236"/>
      <c r="J696" s="236"/>
      <c r="K696" s="236"/>
      <c r="L696" s="241"/>
      <c r="M696" s="242"/>
      <c r="N696" s="243"/>
      <c r="O696" s="243"/>
      <c r="P696" s="243"/>
      <c r="Q696" s="243"/>
      <c r="R696" s="243"/>
      <c r="S696" s="243"/>
      <c r="T696" s="24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5" t="s">
        <v>285</v>
      </c>
      <c r="AU696" s="245" t="s">
        <v>83</v>
      </c>
      <c r="AV696" s="13" t="s">
        <v>83</v>
      </c>
      <c r="AW696" s="13" t="s">
        <v>30</v>
      </c>
      <c r="AX696" s="13" t="s">
        <v>74</v>
      </c>
      <c r="AY696" s="245" t="s">
        <v>278</v>
      </c>
    </row>
    <row r="697" s="13" customFormat="1">
      <c r="A697" s="13"/>
      <c r="B697" s="235"/>
      <c r="C697" s="236"/>
      <c r="D697" s="237" t="s">
        <v>285</v>
      </c>
      <c r="E697" s="238" t="s">
        <v>1</v>
      </c>
      <c r="F697" s="239" t="s">
        <v>1005</v>
      </c>
      <c r="G697" s="236"/>
      <c r="H697" s="240">
        <v>-1.5760000000000001</v>
      </c>
      <c r="I697" s="236"/>
      <c r="J697" s="236"/>
      <c r="K697" s="236"/>
      <c r="L697" s="241"/>
      <c r="M697" s="242"/>
      <c r="N697" s="243"/>
      <c r="O697" s="243"/>
      <c r="P697" s="243"/>
      <c r="Q697" s="243"/>
      <c r="R697" s="243"/>
      <c r="S697" s="243"/>
      <c r="T697" s="24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5" t="s">
        <v>285</v>
      </c>
      <c r="AU697" s="245" t="s">
        <v>83</v>
      </c>
      <c r="AV697" s="13" t="s">
        <v>83</v>
      </c>
      <c r="AW697" s="13" t="s">
        <v>30</v>
      </c>
      <c r="AX697" s="13" t="s">
        <v>74</v>
      </c>
      <c r="AY697" s="245" t="s">
        <v>278</v>
      </c>
    </row>
    <row r="698" s="13" customFormat="1">
      <c r="A698" s="13"/>
      <c r="B698" s="235"/>
      <c r="C698" s="236"/>
      <c r="D698" s="237" t="s">
        <v>285</v>
      </c>
      <c r="E698" s="238" t="s">
        <v>1</v>
      </c>
      <c r="F698" s="239" t="s">
        <v>1013</v>
      </c>
      <c r="G698" s="236"/>
      <c r="H698" s="240">
        <v>-1.379</v>
      </c>
      <c r="I698" s="236"/>
      <c r="J698" s="236"/>
      <c r="K698" s="236"/>
      <c r="L698" s="241"/>
      <c r="M698" s="242"/>
      <c r="N698" s="243"/>
      <c r="O698" s="243"/>
      <c r="P698" s="243"/>
      <c r="Q698" s="243"/>
      <c r="R698" s="243"/>
      <c r="S698" s="243"/>
      <c r="T698" s="24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5" t="s">
        <v>285</v>
      </c>
      <c r="AU698" s="245" t="s">
        <v>83</v>
      </c>
      <c r="AV698" s="13" t="s">
        <v>83</v>
      </c>
      <c r="AW698" s="13" t="s">
        <v>30</v>
      </c>
      <c r="AX698" s="13" t="s">
        <v>74</v>
      </c>
      <c r="AY698" s="245" t="s">
        <v>278</v>
      </c>
    </row>
    <row r="699" s="13" customFormat="1">
      <c r="A699" s="13"/>
      <c r="B699" s="235"/>
      <c r="C699" s="236"/>
      <c r="D699" s="237" t="s">
        <v>285</v>
      </c>
      <c r="E699" s="238" t="s">
        <v>1</v>
      </c>
      <c r="F699" s="239" t="s">
        <v>1013</v>
      </c>
      <c r="G699" s="236"/>
      <c r="H699" s="240">
        <v>-1.379</v>
      </c>
      <c r="I699" s="236"/>
      <c r="J699" s="236"/>
      <c r="K699" s="236"/>
      <c r="L699" s="241"/>
      <c r="M699" s="242"/>
      <c r="N699" s="243"/>
      <c r="O699" s="243"/>
      <c r="P699" s="243"/>
      <c r="Q699" s="243"/>
      <c r="R699" s="243"/>
      <c r="S699" s="243"/>
      <c r="T699" s="24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5" t="s">
        <v>285</v>
      </c>
      <c r="AU699" s="245" t="s">
        <v>83</v>
      </c>
      <c r="AV699" s="13" t="s">
        <v>83</v>
      </c>
      <c r="AW699" s="13" t="s">
        <v>30</v>
      </c>
      <c r="AX699" s="13" t="s">
        <v>74</v>
      </c>
      <c r="AY699" s="245" t="s">
        <v>278</v>
      </c>
    </row>
    <row r="700" s="13" customFormat="1">
      <c r="A700" s="13"/>
      <c r="B700" s="235"/>
      <c r="C700" s="236"/>
      <c r="D700" s="237" t="s">
        <v>285</v>
      </c>
      <c r="E700" s="238" t="s">
        <v>1</v>
      </c>
      <c r="F700" s="239" t="s">
        <v>1013</v>
      </c>
      <c r="G700" s="236"/>
      <c r="H700" s="240">
        <v>-1.379</v>
      </c>
      <c r="I700" s="236"/>
      <c r="J700" s="236"/>
      <c r="K700" s="236"/>
      <c r="L700" s="241"/>
      <c r="M700" s="242"/>
      <c r="N700" s="243"/>
      <c r="O700" s="243"/>
      <c r="P700" s="243"/>
      <c r="Q700" s="243"/>
      <c r="R700" s="243"/>
      <c r="S700" s="243"/>
      <c r="T700" s="24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5" t="s">
        <v>285</v>
      </c>
      <c r="AU700" s="245" t="s">
        <v>83</v>
      </c>
      <c r="AV700" s="13" t="s">
        <v>83</v>
      </c>
      <c r="AW700" s="13" t="s">
        <v>30</v>
      </c>
      <c r="AX700" s="13" t="s">
        <v>74</v>
      </c>
      <c r="AY700" s="245" t="s">
        <v>278</v>
      </c>
    </row>
    <row r="701" s="13" customFormat="1">
      <c r="A701" s="13"/>
      <c r="B701" s="235"/>
      <c r="C701" s="236"/>
      <c r="D701" s="237" t="s">
        <v>285</v>
      </c>
      <c r="E701" s="238" t="s">
        <v>1</v>
      </c>
      <c r="F701" s="239" t="s">
        <v>1013</v>
      </c>
      <c r="G701" s="236"/>
      <c r="H701" s="240">
        <v>-1.379</v>
      </c>
      <c r="I701" s="236"/>
      <c r="J701" s="236"/>
      <c r="K701" s="236"/>
      <c r="L701" s="241"/>
      <c r="M701" s="242"/>
      <c r="N701" s="243"/>
      <c r="O701" s="243"/>
      <c r="P701" s="243"/>
      <c r="Q701" s="243"/>
      <c r="R701" s="243"/>
      <c r="S701" s="243"/>
      <c r="T701" s="24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5" t="s">
        <v>285</v>
      </c>
      <c r="AU701" s="245" t="s">
        <v>83</v>
      </c>
      <c r="AV701" s="13" t="s">
        <v>83</v>
      </c>
      <c r="AW701" s="13" t="s">
        <v>30</v>
      </c>
      <c r="AX701" s="13" t="s">
        <v>74</v>
      </c>
      <c r="AY701" s="245" t="s">
        <v>278</v>
      </c>
    </row>
    <row r="702" s="13" customFormat="1">
      <c r="A702" s="13"/>
      <c r="B702" s="235"/>
      <c r="C702" s="236"/>
      <c r="D702" s="237" t="s">
        <v>285</v>
      </c>
      <c r="E702" s="238" t="s">
        <v>1</v>
      </c>
      <c r="F702" s="239" t="s">
        <v>1008</v>
      </c>
      <c r="G702" s="236"/>
      <c r="H702" s="240">
        <v>-1.7729999999999999</v>
      </c>
      <c r="I702" s="236"/>
      <c r="J702" s="236"/>
      <c r="K702" s="236"/>
      <c r="L702" s="241"/>
      <c r="M702" s="242"/>
      <c r="N702" s="243"/>
      <c r="O702" s="243"/>
      <c r="P702" s="243"/>
      <c r="Q702" s="243"/>
      <c r="R702" s="243"/>
      <c r="S702" s="243"/>
      <c r="T702" s="24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5" t="s">
        <v>285</v>
      </c>
      <c r="AU702" s="245" t="s">
        <v>83</v>
      </c>
      <c r="AV702" s="13" t="s">
        <v>83</v>
      </c>
      <c r="AW702" s="13" t="s">
        <v>30</v>
      </c>
      <c r="AX702" s="13" t="s">
        <v>74</v>
      </c>
      <c r="AY702" s="245" t="s">
        <v>278</v>
      </c>
    </row>
    <row r="703" s="13" customFormat="1">
      <c r="A703" s="13"/>
      <c r="B703" s="235"/>
      <c r="C703" s="236"/>
      <c r="D703" s="237" t="s">
        <v>285</v>
      </c>
      <c r="E703" s="238" t="s">
        <v>1</v>
      </c>
      <c r="F703" s="239" t="s">
        <v>1013</v>
      </c>
      <c r="G703" s="236"/>
      <c r="H703" s="240">
        <v>-1.379</v>
      </c>
      <c r="I703" s="236"/>
      <c r="J703" s="236"/>
      <c r="K703" s="236"/>
      <c r="L703" s="241"/>
      <c r="M703" s="242"/>
      <c r="N703" s="243"/>
      <c r="O703" s="243"/>
      <c r="P703" s="243"/>
      <c r="Q703" s="243"/>
      <c r="R703" s="243"/>
      <c r="S703" s="243"/>
      <c r="T703" s="24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5" t="s">
        <v>285</v>
      </c>
      <c r="AU703" s="245" t="s">
        <v>83</v>
      </c>
      <c r="AV703" s="13" t="s">
        <v>83</v>
      </c>
      <c r="AW703" s="13" t="s">
        <v>30</v>
      </c>
      <c r="AX703" s="13" t="s">
        <v>74</v>
      </c>
      <c r="AY703" s="245" t="s">
        <v>278</v>
      </c>
    </row>
    <row r="704" s="13" customFormat="1">
      <c r="A704" s="13"/>
      <c r="B704" s="235"/>
      <c r="C704" s="236"/>
      <c r="D704" s="237" t="s">
        <v>285</v>
      </c>
      <c r="E704" s="238" t="s">
        <v>1</v>
      </c>
      <c r="F704" s="239" t="s">
        <v>1008</v>
      </c>
      <c r="G704" s="236"/>
      <c r="H704" s="240">
        <v>-1.7729999999999999</v>
      </c>
      <c r="I704" s="236"/>
      <c r="J704" s="236"/>
      <c r="K704" s="236"/>
      <c r="L704" s="241"/>
      <c r="M704" s="242"/>
      <c r="N704" s="243"/>
      <c r="O704" s="243"/>
      <c r="P704" s="243"/>
      <c r="Q704" s="243"/>
      <c r="R704" s="243"/>
      <c r="S704" s="243"/>
      <c r="T704" s="24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5" t="s">
        <v>285</v>
      </c>
      <c r="AU704" s="245" t="s">
        <v>83</v>
      </c>
      <c r="AV704" s="13" t="s">
        <v>83</v>
      </c>
      <c r="AW704" s="13" t="s">
        <v>30</v>
      </c>
      <c r="AX704" s="13" t="s">
        <v>74</v>
      </c>
      <c r="AY704" s="245" t="s">
        <v>278</v>
      </c>
    </row>
    <row r="705" s="13" customFormat="1">
      <c r="A705" s="13"/>
      <c r="B705" s="235"/>
      <c r="C705" s="236"/>
      <c r="D705" s="237" t="s">
        <v>285</v>
      </c>
      <c r="E705" s="238" t="s">
        <v>1</v>
      </c>
      <c r="F705" s="239" t="s">
        <v>1326</v>
      </c>
      <c r="G705" s="236"/>
      <c r="H705" s="240">
        <v>-3.9900000000000002</v>
      </c>
      <c r="I705" s="236"/>
      <c r="J705" s="236"/>
      <c r="K705" s="236"/>
      <c r="L705" s="241"/>
      <c r="M705" s="242"/>
      <c r="N705" s="243"/>
      <c r="O705" s="243"/>
      <c r="P705" s="243"/>
      <c r="Q705" s="243"/>
      <c r="R705" s="243"/>
      <c r="S705" s="243"/>
      <c r="T705" s="24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5" t="s">
        <v>285</v>
      </c>
      <c r="AU705" s="245" t="s">
        <v>83</v>
      </c>
      <c r="AV705" s="13" t="s">
        <v>83</v>
      </c>
      <c r="AW705" s="13" t="s">
        <v>30</v>
      </c>
      <c r="AX705" s="13" t="s">
        <v>74</v>
      </c>
      <c r="AY705" s="245" t="s">
        <v>278</v>
      </c>
    </row>
    <row r="706" s="13" customFormat="1">
      <c r="A706" s="13"/>
      <c r="B706" s="235"/>
      <c r="C706" s="236"/>
      <c r="D706" s="237" t="s">
        <v>285</v>
      </c>
      <c r="E706" s="238" t="s">
        <v>1</v>
      </c>
      <c r="F706" s="239" t="s">
        <v>1013</v>
      </c>
      <c r="G706" s="236"/>
      <c r="H706" s="240">
        <v>-1.379</v>
      </c>
      <c r="I706" s="236"/>
      <c r="J706" s="236"/>
      <c r="K706" s="236"/>
      <c r="L706" s="241"/>
      <c r="M706" s="242"/>
      <c r="N706" s="243"/>
      <c r="O706" s="243"/>
      <c r="P706" s="243"/>
      <c r="Q706" s="243"/>
      <c r="R706" s="243"/>
      <c r="S706" s="243"/>
      <c r="T706" s="24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5" t="s">
        <v>285</v>
      </c>
      <c r="AU706" s="245" t="s">
        <v>83</v>
      </c>
      <c r="AV706" s="13" t="s">
        <v>83</v>
      </c>
      <c r="AW706" s="13" t="s">
        <v>30</v>
      </c>
      <c r="AX706" s="13" t="s">
        <v>74</v>
      </c>
      <c r="AY706" s="245" t="s">
        <v>278</v>
      </c>
    </row>
    <row r="707" s="13" customFormat="1">
      <c r="A707" s="13"/>
      <c r="B707" s="235"/>
      <c r="C707" s="236"/>
      <c r="D707" s="237" t="s">
        <v>285</v>
      </c>
      <c r="E707" s="238" t="s">
        <v>1</v>
      </c>
      <c r="F707" s="239" t="s">
        <v>1327</v>
      </c>
      <c r="G707" s="236"/>
      <c r="H707" s="240">
        <v>-5.7199999999999998</v>
      </c>
      <c r="I707" s="236"/>
      <c r="J707" s="236"/>
      <c r="K707" s="236"/>
      <c r="L707" s="241"/>
      <c r="M707" s="242"/>
      <c r="N707" s="243"/>
      <c r="O707" s="243"/>
      <c r="P707" s="243"/>
      <c r="Q707" s="243"/>
      <c r="R707" s="243"/>
      <c r="S707" s="243"/>
      <c r="T707" s="24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5" t="s">
        <v>285</v>
      </c>
      <c r="AU707" s="245" t="s">
        <v>83</v>
      </c>
      <c r="AV707" s="13" t="s">
        <v>83</v>
      </c>
      <c r="AW707" s="13" t="s">
        <v>30</v>
      </c>
      <c r="AX707" s="13" t="s">
        <v>74</v>
      </c>
      <c r="AY707" s="245" t="s">
        <v>278</v>
      </c>
    </row>
    <row r="708" s="13" customFormat="1">
      <c r="A708" s="13"/>
      <c r="B708" s="235"/>
      <c r="C708" s="236"/>
      <c r="D708" s="237" t="s">
        <v>285</v>
      </c>
      <c r="E708" s="238" t="s">
        <v>1</v>
      </c>
      <c r="F708" s="239" t="s">
        <v>1307</v>
      </c>
      <c r="G708" s="236"/>
      <c r="H708" s="240">
        <v>-2.3100000000000001</v>
      </c>
      <c r="I708" s="236"/>
      <c r="J708" s="236"/>
      <c r="K708" s="236"/>
      <c r="L708" s="241"/>
      <c r="M708" s="242"/>
      <c r="N708" s="243"/>
      <c r="O708" s="243"/>
      <c r="P708" s="243"/>
      <c r="Q708" s="243"/>
      <c r="R708" s="243"/>
      <c r="S708" s="243"/>
      <c r="T708" s="24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5" t="s">
        <v>285</v>
      </c>
      <c r="AU708" s="245" t="s">
        <v>83</v>
      </c>
      <c r="AV708" s="13" t="s">
        <v>83</v>
      </c>
      <c r="AW708" s="13" t="s">
        <v>30</v>
      </c>
      <c r="AX708" s="13" t="s">
        <v>74</v>
      </c>
      <c r="AY708" s="245" t="s">
        <v>278</v>
      </c>
    </row>
    <row r="709" s="13" customFormat="1">
      <c r="A709" s="13"/>
      <c r="B709" s="235"/>
      <c r="C709" s="236"/>
      <c r="D709" s="237" t="s">
        <v>285</v>
      </c>
      <c r="E709" s="238" t="s">
        <v>1</v>
      </c>
      <c r="F709" s="239" t="s">
        <v>1307</v>
      </c>
      <c r="G709" s="236"/>
      <c r="H709" s="240">
        <v>-2.3100000000000001</v>
      </c>
      <c r="I709" s="236"/>
      <c r="J709" s="236"/>
      <c r="K709" s="236"/>
      <c r="L709" s="241"/>
      <c r="M709" s="242"/>
      <c r="N709" s="243"/>
      <c r="O709" s="243"/>
      <c r="P709" s="243"/>
      <c r="Q709" s="243"/>
      <c r="R709" s="243"/>
      <c r="S709" s="243"/>
      <c r="T709" s="24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5" t="s">
        <v>285</v>
      </c>
      <c r="AU709" s="245" t="s">
        <v>83</v>
      </c>
      <c r="AV709" s="13" t="s">
        <v>83</v>
      </c>
      <c r="AW709" s="13" t="s">
        <v>30</v>
      </c>
      <c r="AX709" s="13" t="s">
        <v>74</v>
      </c>
      <c r="AY709" s="245" t="s">
        <v>278</v>
      </c>
    </row>
    <row r="710" s="13" customFormat="1">
      <c r="A710" s="13"/>
      <c r="B710" s="235"/>
      <c r="C710" s="236"/>
      <c r="D710" s="237" t="s">
        <v>285</v>
      </c>
      <c r="E710" s="238" t="s">
        <v>1</v>
      </c>
      <c r="F710" s="239" t="s">
        <v>1308</v>
      </c>
      <c r="G710" s="236"/>
      <c r="H710" s="240">
        <v>-3.0449999999999999</v>
      </c>
      <c r="I710" s="236"/>
      <c r="J710" s="236"/>
      <c r="K710" s="236"/>
      <c r="L710" s="241"/>
      <c r="M710" s="242"/>
      <c r="N710" s="243"/>
      <c r="O710" s="243"/>
      <c r="P710" s="243"/>
      <c r="Q710" s="243"/>
      <c r="R710" s="243"/>
      <c r="S710" s="243"/>
      <c r="T710" s="24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5" t="s">
        <v>285</v>
      </c>
      <c r="AU710" s="245" t="s">
        <v>83</v>
      </c>
      <c r="AV710" s="13" t="s">
        <v>83</v>
      </c>
      <c r="AW710" s="13" t="s">
        <v>30</v>
      </c>
      <c r="AX710" s="13" t="s">
        <v>74</v>
      </c>
      <c r="AY710" s="245" t="s">
        <v>278</v>
      </c>
    </row>
    <row r="711" s="13" customFormat="1">
      <c r="A711" s="13"/>
      <c r="B711" s="235"/>
      <c r="C711" s="236"/>
      <c r="D711" s="237" t="s">
        <v>285</v>
      </c>
      <c r="E711" s="238" t="s">
        <v>1</v>
      </c>
      <c r="F711" s="239" t="s">
        <v>1328</v>
      </c>
      <c r="G711" s="236"/>
      <c r="H711" s="240">
        <v>-3.9900000000000002</v>
      </c>
      <c r="I711" s="236"/>
      <c r="J711" s="236"/>
      <c r="K711" s="236"/>
      <c r="L711" s="241"/>
      <c r="M711" s="242"/>
      <c r="N711" s="243"/>
      <c r="O711" s="243"/>
      <c r="P711" s="243"/>
      <c r="Q711" s="243"/>
      <c r="R711" s="243"/>
      <c r="S711" s="243"/>
      <c r="T711" s="24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5" t="s">
        <v>285</v>
      </c>
      <c r="AU711" s="245" t="s">
        <v>83</v>
      </c>
      <c r="AV711" s="13" t="s">
        <v>83</v>
      </c>
      <c r="AW711" s="13" t="s">
        <v>30</v>
      </c>
      <c r="AX711" s="13" t="s">
        <v>74</v>
      </c>
      <c r="AY711" s="245" t="s">
        <v>278</v>
      </c>
    </row>
    <row r="712" s="13" customFormat="1">
      <c r="A712" s="13"/>
      <c r="B712" s="235"/>
      <c r="C712" s="236"/>
      <c r="D712" s="237" t="s">
        <v>285</v>
      </c>
      <c r="E712" s="238" t="s">
        <v>1</v>
      </c>
      <c r="F712" s="239" t="s">
        <v>1312</v>
      </c>
      <c r="G712" s="236"/>
      <c r="H712" s="240">
        <v>-13.5</v>
      </c>
      <c r="I712" s="236"/>
      <c r="J712" s="236"/>
      <c r="K712" s="236"/>
      <c r="L712" s="241"/>
      <c r="M712" s="242"/>
      <c r="N712" s="243"/>
      <c r="O712" s="243"/>
      <c r="P712" s="243"/>
      <c r="Q712" s="243"/>
      <c r="R712" s="243"/>
      <c r="S712" s="243"/>
      <c r="T712" s="24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5" t="s">
        <v>285</v>
      </c>
      <c r="AU712" s="245" t="s">
        <v>83</v>
      </c>
      <c r="AV712" s="13" t="s">
        <v>83</v>
      </c>
      <c r="AW712" s="13" t="s">
        <v>30</v>
      </c>
      <c r="AX712" s="13" t="s">
        <v>74</v>
      </c>
      <c r="AY712" s="245" t="s">
        <v>278</v>
      </c>
    </row>
    <row r="713" s="13" customFormat="1">
      <c r="A713" s="13"/>
      <c r="B713" s="235"/>
      <c r="C713" s="236"/>
      <c r="D713" s="237" t="s">
        <v>285</v>
      </c>
      <c r="E713" s="238" t="s">
        <v>1</v>
      </c>
      <c r="F713" s="239" t="s">
        <v>1329</v>
      </c>
      <c r="G713" s="236"/>
      <c r="H713" s="240">
        <v>-2.6829999999999998</v>
      </c>
      <c r="I713" s="236"/>
      <c r="J713" s="236"/>
      <c r="K713" s="236"/>
      <c r="L713" s="241"/>
      <c r="M713" s="242"/>
      <c r="N713" s="243"/>
      <c r="O713" s="243"/>
      <c r="P713" s="243"/>
      <c r="Q713" s="243"/>
      <c r="R713" s="243"/>
      <c r="S713" s="243"/>
      <c r="T713" s="24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5" t="s">
        <v>285</v>
      </c>
      <c r="AU713" s="245" t="s">
        <v>83</v>
      </c>
      <c r="AV713" s="13" t="s">
        <v>83</v>
      </c>
      <c r="AW713" s="13" t="s">
        <v>30</v>
      </c>
      <c r="AX713" s="13" t="s">
        <v>74</v>
      </c>
      <c r="AY713" s="245" t="s">
        <v>278</v>
      </c>
    </row>
    <row r="714" s="13" customFormat="1">
      <c r="A714" s="13"/>
      <c r="B714" s="235"/>
      <c r="C714" s="236"/>
      <c r="D714" s="237" t="s">
        <v>285</v>
      </c>
      <c r="E714" s="238" t="s">
        <v>1</v>
      </c>
      <c r="F714" s="239" t="s">
        <v>1330</v>
      </c>
      <c r="G714" s="236"/>
      <c r="H714" s="240">
        <v>-5.4000000000000004</v>
      </c>
      <c r="I714" s="236"/>
      <c r="J714" s="236"/>
      <c r="K714" s="236"/>
      <c r="L714" s="241"/>
      <c r="M714" s="242"/>
      <c r="N714" s="243"/>
      <c r="O714" s="243"/>
      <c r="P714" s="243"/>
      <c r="Q714" s="243"/>
      <c r="R714" s="243"/>
      <c r="S714" s="243"/>
      <c r="T714" s="24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5" t="s">
        <v>285</v>
      </c>
      <c r="AU714" s="245" t="s">
        <v>83</v>
      </c>
      <c r="AV714" s="13" t="s">
        <v>83</v>
      </c>
      <c r="AW714" s="13" t="s">
        <v>30</v>
      </c>
      <c r="AX714" s="13" t="s">
        <v>74</v>
      </c>
      <c r="AY714" s="245" t="s">
        <v>278</v>
      </c>
    </row>
    <row r="715" s="13" customFormat="1">
      <c r="A715" s="13"/>
      <c r="B715" s="235"/>
      <c r="C715" s="236"/>
      <c r="D715" s="237" t="s">
        <v>285</v>
      </c>
      <c r="E715" s="238" t="s">
        <v>1</v>
      </c>
      <c r="F715" s="239" t="s">
        <v>1331</v>
      </c>
      <c r="G715" s="236"/>
      <c r="H715" s="240">
        <v>-9</v>
      </c>
      <c r="I715" s="236"/>
      <c r="J715" s="236"/>
      <c r="K715" s="236"/>
      <c r="L715" s="241"/>
      <c r="M715" s="242"/>
      <c r="N715" s="243"/>
      <c r="O715" s="243"/>
      <c r="P715" s="243"/>
      <c r="Q715" s="243"/>
      <c r="R715" s="243"/>
      <c r="S715" s="243"/>
      <c r="T715" s="24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5" t="s">
        <v>285</v>
      </c>
      <c r="AU715" s="245" t="s">
        <v>83</v>
      </c>
      <c r="AV715" s="13" t="s">
        <v>83</v>
      </c>
      <c r="AW715" s="13" t="s">
        <v>30</v>
      </c>
      <c r="AX715" s="13" t="s">
        <v>74</v>
      </c>
      <c r="AY715" s="245" t="s">
        <v>278</v>
      </c>
    </row>
    <row r="716" s="13" customFormat="1">
      <c r="A716" s="13"/>
      <c r="B716" s="235"/>
      <c r="C716" s="236"/>
      <c r="D716" s="237" t="s">
        <v>285</v>
      </c>
      <c r="E716" s="238" t="s">
        <v>1</v>
      </c>
      <c r="F716" s="239" t="s">
        <v>1330</v>
      </c>
      <c r="G716" s="236"/>
      <c r="H716" s="240">
        <v>-5.4000000000000004</v>
      </c>
      <c r="I716" s="236"/>
      <c r="J716" s="236"/>
      <c r="K716" s="236"/>
      <c r="L716" s="241"/>
      <c r="M716" s="242"/>
      <c r="N716" s="243"/>
      <c r="O716" s="243"/>
      <c r="P716" s="243"/>
      <c r="Q716" s="243"/>
      <c r="R716" s="243"/>
      <c r="S716" s="243"/>
      <c r="T716" s="24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5" t="s">
        <v>285</v>
      </c>
      <c r="AU716" s="245" t="s">
        <v>83</v>
      </c>
      <c r="AV716" s="13" t="s">
        <v>83</v>
      </c>
      <c r="AW716" s="13" t="s">
        <v>30</v>
      </c>
      <c r="AX716" s="13" t="s">
        <v>74</v>
      </c>
      <c r="AY716" s="245" t="s">
        <v>278</v>
      </c>
    </row>
    <row r="717" s="13" customFormat="1">
      <c r="A717" s="13"/>
      <c r="B717" s="235"/>
      <c r="C717" s="236"/>
      <c r="D717" s="237" t="s">
        <v>285</v>
      </c>
      <c r="E717" s="238" t="s">
        <v>1</v>
      </c>
      <c r="F717" s="239" t="s">
        <v>1312</v>
      </c>
      <c r="G717" s="236"/>
      <c r="H717" s="240">
        <v>-13.5</v>
      </c>
      <c r="I717" s="236"/>
      <c r="J717" s="236"/>
      <c r="K717" s="236"/>
      <c r="L717" s="241"/>
      <c r="M717" s="242"/>
      <c r="N717" s="243"/>
      <c r="O717" s="243"/>
      <c r="P717" s="243"/>
      <c r="Q717" s="243"/>
      <c r="R717" s="243"/>
      <c r="S717" s="243"/>
      <c r="T717" s="24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5" t="s">
        <v>285</v>
      </c>
      <c r="AU717" s="245" t="s">
        <v>83</v>
      </c>
      <c r="AV717" s="13" t="s">
        <v>83</v>
      </c>
      <c r="AW717" s="13" t="s">
        <v>30</v>
      </c>
      <c r="AX717" s="13" t="s">
        <v>74</v>
      </c>
      <c r="AY717" s="245" t="s">
        <v>278</v>
      </c>
    </row>
    <row r="718" s="13" customFormat="1">
      <c r="A718" s="13"/>
      <c r="B718" s="235"/>
      <c r="C718" s="236"/>
      <c r="D718" s="237" t="s">
        <v>285</v>
      </c>
      <c r="E718" s="238" t="s">
        <v>1</v>
      </c>
      <c r="F718" s="239" t="s">
        <v>1329</v>
      </c>
      <c r="G718" s="236"/>
      <c r="H718" s="240">
        <v>-2.6829999999999998</v>
      </c>
      <c r="I718" s="236"/>
      <c r="J718" s="236"/>
      <c r="K718" s="236"/>
      <c r="L718" s="241"/>
      <c r="M718" s="242"/>
      <c r="N718" s="243"/>
      <c r="O718" s="243"/>
      <c r="P718" s="243"/>
      <c r="Q718" s="243"/>
      <c r="R718" s="243"/>
      <c r="S718" s="243"/>
      <c r="T718" s="24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5" t="s">
        <v>285</v>
      </c>
      <c r="AU718" s="245" t="s">
        <v>83</v>
      </c>
      <c r="AV718" s="13" t="s">
        <v>83</v>
      </c>
      <c r="AW718" s="13" t="s">
        <v>30</v>
      </c>
      <c r="AX718" s="13" t="s">
        <v>74</v>
      </c>
      <c r="AY718" s="245" t="s">
        <v>278</v>
      </c>
    </row>
    <row r="719" s="13" customFormat="1">
      <c r="A719" s="13"/>
      <c r="B719" s="235"/>
      <c r="C719" s="236"/>
      <c r="D719" s="237" t="s">
        <v>285</v>
      </c>
      <c r="E719" s="238" t="s">
        <v>1</v>
      </c>
      <c r="F719" s="239" t="s">
        <v>1206</v>
      </c>
      <c r="G719" s="236"/>
      <c r="H719" s="240">
        <v>-3.7799999999999998</v>
      </c>
      <c r="I719" s="236"/>
      <c r="J719" s="236"/>
      <c r="K719" s="236"/>
      <c r="L719" s="241"/>
      <c r="M719" s="242"/>
      <c r="N719" s="243"/>
      <c r="O719" s="243"/>
      <c r="P719" s="243"/>
      <c r="Q719" s="243"/>
      <c r="R719" s="243"/>
      <c r="S719" s="243"/>
      <c r="T719" s="24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5" t="s">
        <v>285</v>
      </c>
      <c r="AU719" s="245" t="s">
        <v>83</v>
      </c>
      <c r="AV719" s="13" t="s">
        <v>83</v>
      </c>
      <c r="AW719" s="13" t="s">
        <v>30</v>
      </c>
      <c r="AX719" s="13" t="s">
        <v>74</v>
      </c>
      <c r="AY719" s="245" t="s">
        <v>278</v>
      </c>
    </row>
    <row r="720" s="13" customFormat="1">
      <c r="A720" s="13"/>
      <c r="B720" s="235"/>
      <c r="C720" s="236"/>
      <c r="D720" s="237" t="s">
        <v>285</v>
      </c>
      <c r="E720" s="238" t="s">
        <v>1</v>
      </c>
      <c r="F720" s="239" t="s">
        <v>1207</v>
      </c>
      <c r="G720" s="236"/>
      <c r="H720" s="240">
        <v>-2.625</v>
      </c>
      <c r="I720" s="236"/>
      <c r="J720" s="236"/>
      <c r="K720" s="236"/>
      <c r="L720" s="241"/>
      <c r="M720" s="242"/>
      <c r="N720" s="243"/>
      <c r="O720" s="243"/>
      <c r="P720" s="243"/>
      <c r="Q720" s="243"/>
      <c r="R720" s="243"/>
      <c r="S720" s="243"/>
      <c r="T720" s="24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5" t="s">
        <v>285</v>
      </c>
      <c r="AU720" s="245" t="s">
        <v>83</v>
      </c>
      <c r="AV720" s="13" t="s">
        <v>83</v>
      </c>
      <c r="AW720" s="13" t="s">
        <v>30</v>
      </c>
      <c r="AX720" s="13" t="s">
        <v>74</v>
      </c>
      <c r="AY720" s="245" t="s">
        <v>278</v>
      </c>
    </row>
    <row r="721" s="13" customFormat="1">
      <c r="A721" s="13"/>
      <c r="B721" s="235"/>
      <c r="C721" s="236"/>
      <c r="D721" s="237" t="s">
        <v>285</v>
      </c>
      <c r="E721" s="238" t="s">
        <v>1</v>
      </c>
      <c r="F721" s="239" t="s">
        <v>1206</v>
      </c>
      <c r="G721" s="236"/>
      <c r="H721" s="240">
        <v>-3.7799999999999998</v>
      </c>
      <c r="I721" s="236"/>
      <c r="J721" s="236"/>
      <c r="K721" s="236"/>
      <c r="L721" s="241"/>
      <c r="M721" s="242"/>
      <c r="N721" s="243"/>
      <c r="O721" s="243"/>
      <c r="P721" s="243"/>
      <c r="Q721" s="243"/>
      <c r="R721" s="243"/>
      <c r="S721" s="243"/>
      <c r="T721" s="24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5" t="s">
        <v>285</v>
      </c>
      <c r="AU721" s="245" t="s">
        <v>83</v>
      </c>
      <c r="AV721" s="13" t="s">
        <v>83</v>
      </c>
      <c r="AW721" s="13" t="s">
        <v>30</v>
      </c>
      <c r="AX721" s="13" t="s">
        <v>74</v>
      </c>
      <c r="AY721" s="245" t="s">
        <v>278</v>
      </c>
    </row>
    <row r="722" s="13" customFormat="1">
      <c r="A722" s="13"/>
      <c r="B722" s="235"/>
      <c r="C722" s="236"/>
      <c r="D722" s="237" t="s">
        <v>285</v>
      </c>
      <c r="E722" s="238" t="s">
        <v>1</v>
      </c>
      <c r="F722" s="239" t="s">
        <v>1207</v>
      </c>
      <c r="G722" s="236"/>
      <c r="H722" s="240">
        <v>-2.625</v>
      </c>
      <c r="I722" s="236"/>
      <c r="J722" s="236"/>
      <c r="K722" s="236"/>
      <c r="L722" s="241"/>
      <c r="M722" s="242"/>
      <c r="N722" s="243"/>
      <c r="O722" s="243"/>
      <c r="P722" s="243"/>
      <c r="Q722" s="243"/>
      <c r="R722" s="243"/>
      <c r="S722" s="243"/>
      <c r="T722" s="24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5" t="s">
        <v>285</v>
      </c>
      <c r="AU722" s="245" t="s">
        <v>83</v>
      </c>
      <c r="AV722" s="13" t="s">
        <v>83</v>
      </c>
      <c r="AW722" s="13" t="s">
        <v>30</v>
      </c>
      <c r="AX722" s="13" t="s">
        <v>74</v>
      </c>
      <c r="AY722" s="245" t="s">
        <v>278</v>
      </c>
    </row>
    <row r="723" s="13" customFormat="1">
      <c r="A723" s="13"/>
      <c r="B723" s="235"/>
      <c r="C723" s="236"/>
      <c r="D723" s="237" t="s">
        <v>285</v>
      </c>
      <c r="E723" s="238" t="s">
        <v>1</v>
      </c>
      <c r="F723" s="239" t="s">
        <v>1332</v>
      </c>
      <c r="G723" s="236"/>
      <c r="H723" s="240">
        <v>-3.1520000000000001</v>
      </c>
      <c r="I723" s="236"/>
      <c r="J723" s="236"/>
      <c r="K723" s="236"/>
      <c r="L723" s="241"/>
      <c r="M723" s="242"/>
      <c r="N723" s="243"/>
      <c r="O723" s="243"/>
      <c r="P723" s="243"/>
      <c r="Q723" s="243"/>
      <c r="R723" s="243"/>
      <c r="S723" s="243"/>
      <c r="T723" s="24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5" t="s">
        <v>285</v>
      </c>
      <c r="AU723" s="245" t="s">
        <v>83</v>
      </c>
      <c r="AV723" s="13" t="s">
        <v>83</v>
      </c>
      <c r="AW723" s="13" t="s">
        <v>30</v>
      </c>
      <c r="AX723" s="13" t="s">
        <v>74</v>
      </c>
      <c r="AY723" s="245" t="s">
        <v>278</v>
      </c>
    </row>
    <row r="724" s="13" customFormat="1">
      <c r="A724" s="13"/>
      <c r="B724" s="235"/>
      <c r="C724" s="236"/>
      <c r="D724" s="237" t="s">
        <v>285</v>
      </c>
      <c r="E724" s="238" t="s">
        <v>1</v>
      </c>
      <c r="F724" s="239" t="s">
        <v>1308</v>
      </c>
      <c r="G724" s="236"/>
      <c r="H724" s="240">
        <v>-3.0449999999999999</v>
      </c>
      <c r="I724" s="236"/>
      <c r="J724" s="236"/>
      <c r="K724" s="236"/>
      <c r="L724" s="241"/>
      <c r="M724" s="242"/>
      <c r="N724" s="243"/>
      <c r="O724" s="243"/>
      <c r="P724" s="243"/>
      <c r="Q724" s="243"/>
      <c r="R724" s="243"/>
      <c r="S724" s="243"/>
      <c r="T724" s="24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5" t="s">
        <v>285</v>
      </c>
      <c r="AU724" s="245" t="s">
        <v>83</v>
      </c>
      <c r="AV724" s="13" t="s">
        <v>83</v>
      </c>
      <c r="AW724" s="13" t="s">
        <v>30</v>
      </c>
      <c r="AX724" s="13" t="s">
        <v>74</v>
      </c>
      <c r="AY724" s="245" t="s">
        <v>278</v>
      </c>
    </row>
    <row r="725" s="13" customFormat="1">
      <c r="A725" s="13"/>
      <c r="B725" s="235"/>
      <c r="C725" s="236"/>
      <c r="D725" s="237" t="s">
        <v>285</v>
      </c>
      <c r="E725" s="238" t="s">
        <v>1</v>
      </c>
      <c r="F725" s="239" t="s">
        <v>1012</v>
      </c>
      <c r="G725" s="236"/>
      <c r="H725" s="240">
        <v>-3.52</v>
      </c>
      <c r="I725" s="236"/>
      <c r="J725" s="236"/>
      <c r="K725" s="236"/>
      <c r="L725" s="241"/>
      <c r="M725" s="242"/>
      <c r="N725" s="243"/>
      <c r="O725" s="243"/>
      <c r="P725" s="243"/>
      <c r="Q725" s="243"/>
      <c r="R725" s="243"/>
      <c r="S725" s="243"/>
      <c r="T725" s="24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5" t="s">
        <v>285</v>
      </c>
      <c r="AU725" s="245" t="s">
        <v>83</v>
      </c>
      <c r="AV725" s="13" t="s">
        <v>83</v>
      </c>
      <c r="AW725" s="13" t="s">
        <v>30</v>
      </c>
      <c r="AX725" s="13" t="s">
        <v>74</v>
      </c>
      <c r="AY725" s="245" t="s">
        <v>278</v>
      </c>
    </row>
    <row r="726" s="13" customFormat="1">
      <c r="A726" s="13"/>
      <c r="B726" s="235"/>
      <c r="C726" s="236"/>
      <c r="D726" s="237" t="s">
        <v>285</v>
      </c>
      <c r="E726" s="238" t="s">
        <v>1</v>
      </c>
      <c r="F726" s="239" t="s">
        <v>1307</v>
      </c>
      <c r="G726" s="236"/>
      <c r="H726" s="240">
        <v>-2.3100000000000001</v>
      </c>
      <c r="I726" s="236"/>
      <c r="J726" s="236"/>
      <c r="K726" s="236"/>
      <c r="L726" s="241"/>
      <c r="M726" s="242"/>
      <c r="N726" s="243"/>
      <c r="O726" s="243"/>
      <c r="P726" s="243"/>
      <c r="Q726" s="243"/>
      <c r="R726" s="243"/>
      <c r="S726" s="243"/>
      <c r="T726" s="24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5" t="s">
        <v>285</v>
      </c>
      <c r="AU726" s="245" t="s">
        <v>83</v>
      </c>
      <c r="AV726" s="13" t="s">
        <v>83</v>
      </c>
      <c r="AW726" s="13" t="s">
        <v>30</v>
      </c>
      <c r="AX726" s="13" t="s">
        <v>74</v>
      </c>
      <c r="AY726" s="245" t="s">
        <v>278</v>
      </c>
    </row>
    <row r="727" s="13" customFormat="1">
      <c r="A727" s="13"/>
      <c r="B727" s="235"/>
      <c r="C727" s="236"/>
      <c r="D727" s="237" t="s">
        <v>285</v>
      </c>
      <c r="E727" s="238" t="s">
        <v>1</v>
      </c>
      <c r="F727" s="239" t="s">
        <v>1005</v>
      </c>
      <c r="G727" s="236"/>
      <c r="H727" s="240">
        <v>-1.5760000000000001</v>
      </c>
      <c r="I727" s="236"/>
      <c r="J727" s="236"/>
      <c r="K727" s="236"/>
      <c r="L727" s="241"/>
      <c r="M727" s="242"/>
      <c r="N727" s="243"/>
      <c r="O727" s="243"/>
      <c r="P727" s="243"/>
      <c r="Q727" s="243"/>
      <c r="R727" s="243"/>
      <c r="S727" s="243"/>
      <c r="T727" s="24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5" t="s">
        <v>285</v>
      </c>
      <c r="AU727" s="245" t="s">
        <v>83</v>
      </c>
      <c r="AV727" s="13" t="s">
        <v>83</v>
      </c>
      <c r="AW727" s="13" t="s">
        <v>30</v>
      </c>
      <c r="AX727" s="13" t="s">
        <v>74</v>
      </c>
      <c r="AY727" s="245" t="s">
        <v>278</v>
      </c>
    </row>
    <row r="728" s="13" customFormat="1">
      <c r="A728" s="13"/>
      <c r="B728" s="235"/>
      <c r="C728" s="236"/>
      <c r="D728" s="237" t="s">
        <v>285</v>
      </c>
      <c r="E728" s="238" t="s">
        <v>1</v>
      </c>
      <c r="F728" s="239" t="s">
        <v>1012</v>
      </c>
      <c r="G728" s="236"/>
      <c r="H728" s="240">
        <v>-3.52</v>
      </c>
      <c r="I728" s="236"/>
      <c r="J728" s="236"/>
      <c r="K728" s="236"/>
      <c r="L728" s="241"/>
      <c r="M728" s="242"/>
      <c r="N728" s="243"/>
      <c r="O728" s="243"/>
      <c r="P728" s="243"/>
      <c r="Q728" s="243"/>
      <c r="R728" s="243"/>
      <c r="S728" s="243"/>
      <c r="T728" s="24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5" t="s">
        <v>285</v>
      </c>
      <c r="AU728" s="245" t="s">
        <v>83</v>
      </c>
      <c r="AV728" s="13" t="s">
        <v>83</v>
      </c>
      <c r="AW728" s="13" t="s">
        <v>30</v>
      </c>
      <c r="AX728" s="13" t="s">
        <v>74</v>
      </c>
      <c r="AY728" s="245" t="s">
        <v>278</v>
      </c>
    </row>
    <row r="729" s="13" customFormat="1">
      <c r="A729" s="13"/>
      <c r="B729" s="235"/>
      <c r="C729" s="236"/>
      <c r="D729" s="237" t="s">
        <v>285</v>
      </c>
      <c r="E729" s="238" t="s">
        <v>1</v>
      </c>
      <c r="F729" s="239" t="s">
        <v>1307</v>
      </c>
      <c r="G729" s="236"/>
      <c r="H729" s="240">
        <v>-2.3100000000000001</v>
      </c>
      <c r="I729" s="236"/>
      <c r="J729" s="236"/>
      <c r="K729" s="236"/>
      <c r="L729" s="241"/>
      <c r="M729" s="242"/>
      <c r="N729" s="243"/>
      <c r="O729" s="243"/>
      <c r="P729" s="243"/>
      <c r="Q729" s="243"/>
      <c r="R729" s="243"/>
      <c r="S729" s="243"/>
      <c r="T729" s="24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5" t="s">
        <v>285</v>
      </c>
      <c r="AU729" s="245" t="s">
        <v>83</v>
      </c>
      <c r="AV729" s="13" t="s">
        <v>83</v>
      </c>
      <c r="AW729" s="13" t="s">
        <v>30</v>
      </c>
      <c r="AX729" s="13" t="s">
        <v>74</v>
      </c>
      <c r="AY729" s="245" t="s">
        <v>278</v>
      </c>
    </row>
    <row r="730" s="13" customFormat="1">
      <c r="A730" s="13"/>
      <c r="B730" s="235"/>
      <c r="C730" s="236"/>
      <c r="D730" s="237" t="s">
        <v>285</v>
      </c>
      <c r="E730" s="238" t="s">
        <v>1</v>
      </c>
      <c r="F730" s="239" t="s">
        <v>1005</v>
      </c>
      <c r="G730" s="236"/>
      <c r="H730" s="240">
        <v>-1.5760000000000001</v>
      </c>
      <c r="I730" s="236"/>
      <c r="J730" s="236"/>
      <c r="K730" s="236"/>
      <c r="L730" s="241"/>
      <c r="M730" s="242"/>
      <c r="N730" s="243"/>
      <c r="O730" s="243"/>
      <c r="P730" s="243"/>
      <c r="Q730" s="243"/>
      <c r="R730" s="243"/>
      <c r="S730" s="243"/>
      <c r="T730" s="24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5" t="s">
        <v>285</v>
      </c>
      <c r="AU730" s="245" t="s">
        <v>83</v>
      </c>
      <c r="AV730" s="13" t="s">
        <v>83</v>
      </c>
      <c r="AW730" s="13" t="s">
        <v>30</v>
      </c>
      <c r="AX730" s="13" t="s">
        <v>74</v>
      </c>
      <c r="AY730" s="245" t="s">
        <v>278</v>
      </c>
    </row>
    <row r="731" s="13" customFormat="1">
      <c r="A731" s="13"/>
      <c r="B731" s="235"/>
      <c r="C731" s="236"/>
      <c r="D731" s="237" t="s">
        <v>285</v>
      </c>
      <c r="E731" s="238" t="s">
        <v>1</v>
      </c>
      <c r="F731" s="239" t="s">
        <v>1012</v>
      </c>
      <c r="G731" s="236"/>
      <c r="H731" s="240">
        <v>-3.52</v>
      </c>
      <c r="I731" s="236"/>
      <c r="J731" s="236"/>
      <c r="K731" s="236"/>
      <c r="L731" s="241"/>
      <c r="M731" s="242"/>
      <c r="N731" s="243"/>
      <c r="O731" s="243"/>
      <c r="P731" s="243"/>
      <c r="Q731" s="243"/>
      <c r="R731" s="243"/>
      <c r="S731" s="243"/>
      <c r="T731" s="24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5" t="s">
        <v>285</v>
      </c>
      <c r="AU731" s="245" t="s">
        <v>83</v>
      </c>
      <c r="AV731" s="13" t="s">
        <v>83</v>
      </c>
      <c r="AW731" s="13" t="s">
        <v>30</v>
      </c>
      <c r="AX731" s="13" t="s">
        <v>74</v>
      </c>
      <c r="AY731" s="245" t="s">
        <v>278</v>
      </c>
    </row>
    <row r="732" s="13" customFormat="1">
      <c r="A732" s="13"/>
      <c r="B732" s="235"/>
      <c r="C732" s="236"/>
      <c r="D732" s="237" t="s">
        <v>285</v>
      </c>
      <c r="E732" s="238" t="s">
        <v>1</v>
      </c>
      <c r="F732" s="239" t="s">
        <v>1012</v>
      </c>
      <c r="G732" s="236"/>
      <c r="H732" s="240">
        <v>-3.52</v>
      </c>
      <c r="I732" s="236"/>
      <c r="J732" s="236"/>
      <c r="K732" s="236"/>
      <c r="L732" s="241"/>
      <c r="M732" s="242"/>
      <c r="N732" s="243"/>
      <c r="O732" s="243"/>
      <c r="P732" s="243"/>
      <c r="Q732" s="243"/>
      <c r="R732" s="243"/>
      <c r="S732" s="243"/>
      <c r="T732" s="24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5" t="s">
        <v>285</v>
      </c>
      <c r="AU732" s="245" t="s">
        <v>83</v>
      </c>
      <c r="AV732" s="13" t="s">
        <v>83</v>
      </c>
      <c r="AW732" s="13" t="s">
        <v>30</v>
      </c>
      <c r="AX732" s="13" t="s">
        <v>74</v>
      </c>
      <c r="AY732" s="245" t="s">
        <v>278</v>
      </c>
    </row>
    <row r="733" s="13" customFormat="1">
      <c r="A733" s="13"/>
      <c r="B733" s="235"/>
      <c r="C733" s="236"/>
      <c r="D733" s="237" t="s">
        <v>285</v>
      </c>
      <c r="E733" s="238" t="s">
        <v>1</v>
      </c>
      <c r="F733" s="239" t="s">
        <v>1327</v>
      </c>
      <c r="G733" s="236"/>
      <c r="H733" s="240">
        <v>-5.7199999999999998</v>
      </c>
      <c r="I733" s="236"/>
      <c r="J733" s="236"/>
      <c r="K733" s="236"/>
      <c r="L733" s="241"/>
      <c r="M733" s="242"/>
      <c r="N733" s="243"/>
      <c r="O733" s="243"/>
      <c r="P733" s="243"/>
      <c r="Q733" s="243"/>
      <c r="R733" s="243"/>
      <c r="S733" s="243"/>
      <c r="T733" s="24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5" t="s">
        <v>285</v>
      </c>
      <c r="AU733" s="245" t="s">
        <v>83</v>
      </c>
      <c r="AV733" s="13" t="s">
        <v>83</v>
      </c>
      <c r="AW733" s="13" t="s">
        <v>30</v>
      </c>
      <c r="AX733" s="13" t="s">
        <v>74</v>
      </c>
      <c r="AY733" s="245" t="s">
        <v>278</v>
      </c>
    </row>
    <row r="734" s="13" customFormat="1">
      <c r="A734" s="13"/>
      <c r="B734" s="235"/>
      <c r="C734" s="236"/>
      <c r="D734" s="237" t="s">
        <v>285</v>
      </c>
      <c r="E734" s="238" t="s">
        <v>1</v>
      </c>
      <c r="F734" s="239" t="s">
        <v>1333</v>
      </c>
      <c r="G734" s="236"/>
      <c r="H734" s="240">
        <v>-3.2759999999999998</v>
      </c>
      <c r="I734" s="236"/>
      <c r="J734" s="236"/>
      <c r="K734" s="236"/>
      <c r="L734" s="241"/>
      <c r="M734" s="242"/>
      <c r="N734" s="243"/>
      <c r="O734" s="243"/>
      <c r="P734" s="243"/>
      <c r="Q734" s="243"/>
      <c r="R734" s="243"/>
      <c r="S734" s="243"/>
      <c r="T734" s="24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5" t="s">
        <v>285</v>
      </c>
      <c r="AU734" s="245" t="s">
        <v>83</v>
      </c>
      <c r="AV734" s="13" t="s">
        <v>83</v>
      </c>
      <c r="AW734" s="13" t="s">
        <v>30</v>
      </c>
      <c r="AX734" s="13" t="s">
        <v>74</v>
      </c>
      <c r="AY734" s="245" t="s">
        <v>278</v>
      </c>
    </row>
    <row r="735" s="13" customFormat="1">
      <c r="A735" s="13"/>
      <c r="B735" s="235"/>
      <c r="C735" s="236"/>
      <c r="D735" s="237" t="s">
        <v>285</v>
      </c>
      <c r="E735" s="238" t="s">
        <v>1</v>
      </c>
      <c r="F735" s="239" t="s">
        <v>1333</v>
      </c>
      <c r="G735" s="236"/>
      <c r="H735" s="240">
        <v>-3.2759999999999998</v>
      </c>
      <c r="I735" s="236"/>
      <c r="J735" s="236"/>
      <c r="K735" s="236"/>
      <c r="L735" s="241"/>
      <c r="M735" s="242"/>
      <c r="N735" s="243"/>
      <c r="O735" s="243"/>
      <c r="P735" s="243"/>
      <c r="Q735" s="243"/>
      <c r="R735" s="243"/>
      <c r="S735" s="243"/>
      <c r="T735" s="24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5" t="s">
        <v>285</v>
      </c>
      <c r="AU735" s="245" t="s">
        <v>83</v>
      </c>
      <c r="AV735" s="13" t="s">
        <v>83</v>
      </c>
      <c r="AW735" s="13" t="s">
        <v>30</v>
      </c>
      <c r="AX735" s="13" t="s">
        <v>74</v>
      </c>
      <c r="AY735" s="245" t="s">
        <v>278</v>
      </c>
    </row>
    <row r="736" s="13" customFormat="1">
      <c r="A736" s="13"/>
      <c r="B736" s="235"/>
      <c r="C736" s="236"/>
      <c r="D736" s="237" t="s">
        <v>285</v>
      </c>
      <c r="E736" s="238" t="s">
        <v>1</v>
      </c>
      <c r="F736" s="239" t="s">
        <v>1213</v>
      </c>
      <c r="G736" s="236"/>
      <c r="H736" s="240">
        <v>-1.6799999999999999</v>
      </c>
      <c r="I736" s="236"/>
      <c r="J736" s="236"/>
      <c r="K736" s="236"/>
      <c r="L736" s="241"/>
      <c r="M736" s="242"/>
      <c r="N736" s="243"/>
      <c r="O736" s="243"/>
      <c r="P736" s="243"/>
      <c r="Q736" s="243"/>
      <c r="R736" s="243"/>
      <c r="S736" s="243"/>
      <c r="T736" s="24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5" t="s">
        <v>285</v>
      </c>
      <c r="AU736" s="245" t="s">
        <v>83</v>
      </c>
      <c r="AV736" s="13" t="s">
        <v>83</v>
      </c>
      <c r="AW736" s="13" t="s">
        <v>30</v>
      </c>
      <c r="AX736" s="13" t="s">
        <v>74</v>
      </c>
      <c r="AY736" s="245" t="s">
        <v>278</v>
      </c>
    </row>
    <row r="737" s="13" customFormat="1">
      <c r="A737" s="13"/>
      <c r="B737" s="235"/>
      <c r="C737" s="236"/>
      <c r="D737" s="237" t="s">
        <v>285</v>
      </c>
      <c r="E737" s="238" t="s">
        <v>1</v>
      </c>
      <c r="F737" s="239" t="s">
        <v>1324</v>
      </c>
      <c r="G737" s="236"/>
      <c r="H737" s="240">
        <v>-2.52</v>
      </c>
      <c r="I737" s="236"/>
      <c r="J737" s="236"/>
      <c r="K737" s="236"/>
      <c r="L737" s="241"/>
      <c r="M737" s="242"/>
      <c r="N737" s="243"/>
      <c r="O737" s="243"/>
      <c r="P737" s="243"/>
      <c r="Q737" s="243"/>
      <c r="R737" s="243"/>
      <c r="S737" s="243"/>
      <c r="T737" s="24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5" t="s">
        <v>285</v>
      </c>
      <c r="AU737" s="245" t="s">
        <v>83</v>
      </c>
      <c r="AV737" s="13" t="s">
        <v>83</v>
      </c>
      <c r="AW737" s="13" t="s">
        <v>30</v>
      </c>
      <c r="AX737" s="13" t="s">
        <v>74</v>
      </c>
      <c r="AY737" s="245" t="s">
        <v>278</v>
      </c>
    </row>
    <row r="738" s="13" customFormat="1">
      <c r="A738" s="13"/>
      <c r="B738" s="235"/>
      <c r="C738" s="236"/>
      <c r="D738" s="237" t="s">
        <v>285</v>
      </c>
      <c r="E738" s="238" t="s">
        <v>1</v>
      </c>
      <c r="F738" s="239" t="s">
        <v>1005</v>
      </c>
      <c r="G738" s="236"/>
      <c r="H738" s="240">
        <v>-1.5760000000000001</v>
      </c>
      <c r="I738" s="236"/>
      <c r="J738" s="236"/>
      <c r="K738" s="236"/>
      <c r="L738" s="241"/>
      <c r="M738" s="242"/>
      <c r="N738" s="243"/>
      <c r="O738" s="243"/>
      <c r="P738" s="243"/>
      <c r="Q738" s="243"/>
      <c r="R738" s="243"/>
      <c r="S738" s="243"/>
      <c r="T738" s="24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5" t="s">
        <v>285</v>
      </c>
      <c r="AU738" s="245" t="s">
        <v>83</v>
      </c>
      <c r="AV738" s="13" t="s">
        <v>83</v>
      </c>
      <c r="AW738" s="13" t="s">
        <v>30</v>
      </c>
      <c r="AX738" s="13" t="s">
        <v>74</v>
      </c>
      <c r="AY738" s="245" t="s">
        <v>278</v>
      </c>
    </row>
    <row r="739" s="13" customFormat="1">
      <c r="A739" s="13"/>
      <c r="B739" s="235"/>
      <c r="C739" s="236"/>
      <c r="D739" s="237" t="s">
        <v>285</v>
      </c>
      <c r="E739" s="238" t="s">
        <v>1</v>
      </c>
      <c r="F739" s="239" t="s">
        <v>1009</v>
      </c>
      <c r="G739" s="236"/>
      <c r="H739" s="240">
        <v>-2.1669999999999998</v>
      </c>
      <c r="I739" s="236"/>
      <c r="J739" s="236"/>
      <c r="K739" s="236"/>
      <c r="L739" s="241"/>
      <c r="M739" s="242"/>
      <c r="N739" s="243"/>
      <c r="O739" s="243"/>
      <c r="P739" s="243"/>
      <c r="Q739" s="243"/>
      <c r="R739" s="243"/>
      <c r="S739" s="243"/>
      <c r="T739" s="24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5" t="s">
        <v>285</v>
      </c>
      <c r="AU739" s="245" t="s">
        <v>83</v>
      </c>
      <c r="AV739" s="13" t="s">
        <v>83</v>
      </c>
      <c r="AW739" s="13" t="s">
        <v>30</v>
      </c>
      <c r="AX739" s="13" t="s">
        <v>74</v>
      </c>
      <c r="AY739" s="245" t="s">
        <v>278</v>
      </c>
    </row>
    <row r="740" s="13" customFormat="1">
      <c r="A740" s="13"/>
      <c r="B740" s="235"/>
      <c r="C740" s="236"/>
      <c r="D740" s="237" t="s">
        <v>285</v>
      </c>
      <c r="E740" s="238" t="s">
        <v>1</v>
      </c>
      <c r="F740" s="239" t="s">
        <v>1012</v>
      </c>
      <c r="G740" s="236"/>
      <c r="H740" s="240">
        <v>-3.52</v>
      </c>
      <c r="I740" s="236"/>
      <c r="J740" s="236"/>
      <c r="K740" s="236"/>
      <c r="L740" s="241"/>
      <c r="M740" s="242"/>
      <c r="N740" s="243"/>
      <c r="O740" s="243"/>
      <c r="P740" s="243"/>
      <c r="Q740" s="243"/>
      <c r="R740" s="243"/>
      <c r="S740" s="243"/>
      <c r="T740" s="24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5" t="s">
        <v>285</v>
      </c>
      <c r="AU740" s="245" t="s">
        <v>83</v>
      </c>
      <c r="AV740" s="13" t="s">
        <v>83</v>
      </c>
      <c r="AW740" s="13" t="s">
        <v>30</v>
      </c>
      <c r="AX740" s="13" t="s">
        <v>74</v>
      </c>
      <c r="AY740" s="245" t="s">
        <v>278</v>
      </c>
    </row>
    <row r="741" s="13" customFormat="1">
      <c r="A741" s="13"/>
      <c r="B741" s="235"/>
      <c r="C741" s="236"/>
      <c r="D741" s="237" t="s">
        <v>285</v>
      </c>
      <c r="E741" s="238" t="s">
        <v>1</v>
      </c>
      <c r="F741" s="239" t="s">
        <v>1005</v>
      </c>
      <c r="G741" s="236"/>
      <c r="H741" s="240">
        <v>-1.5760000000000001</v>
      </c>
      <c r="I741" s="236"/>
      <c r="J741" s="236"/>
      <c r="K741" s="236"/>
      <c r="L741" s="241"/>
      <c r="M741" s="242"/>
      <c r="N741" s="243"/>
      <c r="O741" s="243"/>
      <c r="P741" s="243"/>
      <c r="Q741" s="243"/>
      <c r="R741" s="243"/>
      <c r="S741" s="243"/>
      <c r="T741" s="24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5" t="s">
        <v>285</v>
      </c>
      <c r="AU741" s="245" t="s">
        <v>83</v>
      </c>
      <c r="AV741" s="13" t="s">
        <v>83</v>
      </c>
      <c r="AW741" s="13" t="s">
        <v>30</v>
      </c>
      <c r="AX741" s="13" t="s">
        <v>74</v>
      </c>
      <c r="AY741" s="245" t="s">
        <v>278</v>
      </c>
    </row>
    <row r="742" s="13" customFormat="1">
      <c r="A742" s="13"/>
      <c r="B742" s="235"/>
      <c r="C742" s="236"/>
      <c r="D742" s="237" t="s">
        <v>285</v>
      </c>
      <c r="E742" s="238" t="s">
        <v>1</v>
      </c>
      <c r="F742" s="239" t="s">
        <v>1009</v>
      </c>
      <c r="G742" s="236"/>
      <c r="H742" s="240">
        <v>-2.1669999999999998</v>
      </c>
      <c r="I742" s="236"/>
      <c r="J742" s="236"/>
      <c r="K742" s="236"/>
      <c r="L742" s="241"/>
      <c r="M742" s="242"/>
      <c r="N742" s="243"/>
      <c r="O742" s="243"/>
      <c r="P742" s="243"/>
      <c r="Q742" s="243"/>
      <c r="R742" s="243"/>
      <c r="S742" s="243"/>
      <c r="T742" s="24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5" t="s">
        <v>285</v>
      </c>
      <c r="AU742" s="245" t="s">
        <v>83</v>
      </c>
      <c r="AV742" s="13" t="s">
        <v>83</v>
      </c>
      <c r="AW742" s="13" t="s">
        <v>30</v>
      </c>
      <c r="AX742" s="13" t="s">
        <v>74</v>
      </c>
      <c r="AY742" s="245" t="s">
        <v>278</v>
      </c>
    </row>
    <row r="743" s="13" customFormat="1">
      <c r="A743" s="13"/>
      <c r="B743" s="235"/>
      <c r="C743" s="236"/>
      <c r="D743" s="237" t="s">
        <v>285</v>
      </c>
      <c r="E743" s="238" t="s">
        <v>1</v>
      </c>
      <c r="F743" s="239" t="s">
        <v>1005</v>
      </c>
      <c r="G743" s="236"/>
      <c r="H743" s="240">
        <v>-1.5760000000000001</v>
      </c>
      <c r="I743" s="236"/>
      <c r="J743" s="236"/>
      <c r="K743" s="236"/>
      <c r="L743" s="241"/>
      <c r="M743" s="242"/>
      <c r="N743" s="243"/>
      <c r="O743" s="243"/>
      <c r="P743" s="243"/>
      <c r="Q743" s="243"/>
      <c r="R743" s="243"/>
      <c r="S743" s="243"/>
      <c r="T743" s="24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5" t="s">
        <v>285</v>
      </c>
      <c r="AU743" s="245" t="s">
        <v>83</v>
      </c>
      <c r="AV743" s="13" t="s">
        <v>83</v>
      </c>
      <c r="AW743" s="13" t="s">
        <v>30</v>
      </c>
      <c r="AX743" s="13" t="s">
        <v>74</v>
      </c>
      <c r="AY743" s="245" t="s">
        <v>278</v>
      </c>
    </row>
    <row r="744" s="13" customFormat="1">
      <c r="A744" s="13"/>
      <c r="B744" s="235"/>
      <c r="C744" s="236"/>
      <c r="D744" s="237" t="s">
        <v>285</v>
      </c>
      <c r="E744" s="238" t="s">
        <v>1</v>
      </c>
      <c r="F744" s="239" t="s">
        <v>1005</v>
      </c>
      <c r="G744" s="236"/>
      <c r="H744" s="240">
        <v>-1.5760000000000001</v>
      </c>
      <c r="I744" s="236"/>
      <c r="J744" s="236"/>
      <c r="K744" s="236"/>
      <c r="L744" s="241"/>
      <c r="M744" s="242"/>
      <c r="N744" s="243"/>
      <c r="O744" s="243"/>
      <c r="P744" s="243"/>
      <c r="Q744" s="243"/>
      <c r="R744" s="243"/>
      <c r="S744" s="243"/>
      <c r="T744" s="24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5" t="s">
        <v>285</v>
      </c>
      <c r="AU744" s="245" t="s">
        <v>83</v>
      </c>
      <c r="AV744" s="13" t="s">
        <v>83</v>
      </c>
      <c r="AW744" s="13" t="s">
        <v>30</v>
      </c>
      <c r="AX744" s="13" t="s">
        <v>74</v>
      </c>
      <c r="AY744" s="245" t="s">
        <v>278</v>
      </c>
    </row>
    <row r="745" s="13" customFormat="1">
      <c r="A745" s="13"/>
      <c r="B745" s="235"/>
      <c r="C745" s="236"/>
      <c r="D745" s="237" t="s">
        <v>285</v>
      </c>
      <c r="E745" s="238" t="s">
        <v>1</v>
      </c>
      <c r="F745" s="239" t="s">
        <v>1005</v>
      </c>
      <c r="G745" s="236"/>
      <c r="H745" s="240">
        <v>-1.5760000000000001</v>
      </c>
      <c r="I745" s="236"/>
      <c r="J745" s="236"/>
      <c r="K745" s="236"/>
      <c r="L745" s="241"/>
      <c r="M745" s="242"/>
      <c r="N745" s="243"/>
      <c r="O745" s="243"/>
      <c r="P745" s="243"/>
      <c r="Q745" s="243"/>
      <c r="R745" s="243"/>
      <c r="S745" s="243"/>
      <c r="T745" s="24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5" t="s">
        <v>285</v>
      </c>
      <c r="AU745" s="245" t="s">
        <v>83</v>
      </c>
      <c r="AV745" s="13" t="s">
        <v>83</v>
      </c>
      <c r="AW745" s="13" t="s">
        <v>30</v>
      </c>
      <c r="AX745" s="13" t="s">
        <v>74</v>
      </c>
      <c r="AY745" s="245" t="s">
        <v>278</v>
      </c>
    </row>
    <row r="746" s="13" customFormat="1">
      <c r="A746" s="13"/>
      <c r="B746" s="235"/>
      <c r="C746" s="236"/>
      <c r="D746" s="237" t="s">
        <v>285</v>
      </c>
      <c r="E746" s="238" t="s">
        <v>1</v>
      </c>
      <c r="F746" s="239" t="s">
        <v>1303</v>
      </c>
      <c r="G746" s="236"/>
      <c r="H746" s="240">
        <v>-4.8399999999999999</v>
      </c>
      <c r="I746" s="236"/>
      <c r="J746" s="236"/>
      <c r="K746" s="236"/>
      <c r="L746" s="241"/>
      <c r="M746" s="242"/>
      <c r="N746" s="243"/>
      <c r="O746" s="243"/>
      <c r="P746" s="243"/>
      <c r="Q746" s="243"/>
      <c r="R746" s="243"/>
      <c r="S746" s="243"/>
      <c r="T746" s="24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5" t="s">
        <v>285</v>
      </c>
      <c r="AU746" s="245" t="s">
        <v>83</v>
      </c>
      <c r="AV746" s="13" t="s">
        <v>83</v>
      </c>
      <c r="AW746" s="13" t="s">
        <v>30</v>
      </c>
      <c r="AX746" s="13" t="s">
        <v>74</v>
      </c>
      <c r="AY746" s="245" t="s">
        <v>278</v>
      </c>
    </row>
    <row r="747" s="13" customFormat="1">
      <c r="A747" s="13"/>
      <c r="B747" s="235"/>
      <c r="C747" s="236"/>
      <c r="D747" s="237" t="s">
        <v>285</v>
      </c>
      <c r="E747" s="238" t="s">
        <v>1</v>
      </c>
      <c r="F747" s="239" t="s">
        <v>1012</v>
      </c>
      <c r="G747" s="236"/>
      <c r="H747" s="240">
        <v>-3.52</v>
      </c>
      <c r="I747" s="236"/>
      <c r="J747" s="236"/>
      <c r="K747" s="236"/>
      <c r="L747" s="241"/>
      <c r="M747" s="242"/>
      <c r="N747" s="243"/>
      <c r="O747" s="243"/>
      <c r="P747" s="243"/>
      <c r="Q747" s="243"/>
      <c r="R747" s="243"/>
      <c r="S747" s="243"/>
      <c r="T747" s="24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5" t="s">
        <v>285</v>
      </c>
      <c r="AU747" s="245" t="s">
        <v>83</v>
      </c>
      <c r="AV747" s="13" t="s">
        <v>83</v>
      </c>
      <c r="AW747" s="13" t="s">
        <v>30</v>
      </c>
      <c r="AX747" s="13" t="s">
        <v>74</v>
      </c>
      <c r="AY747" s="245" t="s">
        <v>278</v>
      </c>
    </row>
    <row r="748" s="13" customFormat="1">
      <c r="A748" s="13"/>
      <c r="B748" s="235"/>
      <c r="C748" s="236"/>
      <c r="D748" s="237" t="s">
        <v>285</v>
      </c>
      <c r="E748" s="238" t="s">
        <v>1</v>
      </c>
      <c r="F748" s="239" t="s">
        <v>1005</v>
      </c>
      <c r="G748" s="236"/>
      <c r="H748" s="240">
        <v>-1.5760000000000001</v>
      </c>
      <c r="I748" s="236"/>
      <c r="J748" s="236"/>
      <c r="K748" s="236"/>
      <c r="L748" s="241"/>
      <c r="M748" s="242"/>
      <c r="N748" s="243"/>
      <c r="O748" s="243"/>
      <c r="P748" s="243"/>
      <c r="Q748" s="243"/>
      <c r="R748" s="243"/>
      <c r="S748" s="243"/>
      <c r="T748" s="24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5" t="s">
        <v>285</v>
      </c>
      <c r="AU748" s="245" t="s">
        <v>83</v>
      </c>
      <c r="AV748" s="13" t="s">
        <v>83</v>
      </c>
      <c r="AW748" s="13" t="s">
        <v>30</v>
      </c>
      <c r="AX748" s="13" t="s">
        <v>74</v>
      </c>
      <c r="AY748" s="245" t="s">
        <v>278</v>
      </c>
    </row>
    <row r="749" s="15" customFormat="1">
      <c r="A749" s="15"/>
      <c r="B749" s="256"/>
      <c r="C749" s="257"/>
      <c r="D749" s="237" t="s">
        <v>285</v>
      </c>
      <c r="E749" s="258" t="s">
        <v>1</v>
      </c>
      <c r="F749" s="259" t="s">
        <v>597</v>
      </c>
      <c r="G749" s="257"/>
      <c r="H749" s="260">
        <v>-729.23400000000004</v>
      </c>
      <c r="I749" s="257"/>
      <c r="J749" s="257"/>
      <c r="K749" s="257"/>
      <c r="L749" s="261"/>
      <c r="M749" s="262"/>
      <c r="N749" s="263"/>
      <c r="O749" s="263"/>
      <c r="P749" s="263"/>
      <c r="Q749" s="263"/>
      <c r="R749" s="263"/>
      <c r="S749" s="263"/>
      <c r="T749" s="264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65" t="s">
        <v>285</v>
      </c>
      <c r="AU749" s="265" t="s">
        <v>83</v>
      </c>
      <c r="AV749" s="15" t="s">
        <v>91</v>
      </c>
      <c r="AW749" s="15" t="s">
        <v>30</v>
      </c>
      <c r="AX749" s="15" t="s">
        <v>74</v>
      </c>
      <c r="AY749" s="265" t="s">
        <v>278</v>
      </c>
    </row>
    <row r="750" s="14" customFormat="1">
      <c r="A750" s="14"/>
      <c r="B750" s="246"/>
      <c r="C750" s="247"/>
      <c r="D750" s="237" t="s">
        <v>285</v>
      </c>
      <c r="E750" s="248" t="s">
        <v>1</v>
      </c>
      <c r="F750" s="249" t="s">
        <v>287</v>
      </c>
      <c r="G750" s="247"/>
      <c r="H750" s="250">
        <v>2231.0810000000101</v>
      </c>
      <c r="I750" s="247"/>
      <c r="J750" s="247"/>
      <c r="K750" s="247"/>
      <c r="L750" s="251"/>
      <c r="M750" s="252"/>
      <c r="N750" s="253"/>
      <c r="O750" s="253"/>
      <c r="P750" s="253"/>
      <c r="Q750" s="253"/>
      <c r="R750" s="253"/>
      <c r="S750" s="253"/>
      <c r="T750" s="25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5" t="s">
        <v>285</v>
      </c>
      <c r="AU750" s="255" t="s">
        <v>83</v>
      </c>
      <c r="AV750" s="14" t="s">
        <v>116</v>
      </c>
      <c r="AW750" s="14" t="s">
        <v>30</v>
      </c>
      <c r="AX750" s="14" t="s">
        <v>81</v>
      </c>
      <c r="AY750" s="255" t="s">
        <v>278</v>
      </c>
    </row>
    <row r="751" s="2" customFormat="1" ht="24.15" customHeight="1">
      <c r="A751" s="33"/>
      <c r="B751" s="34"/>
      <c r="C751" s="222" t="s">
        <v>635</v>
      </c>
      <c r="D751" s="222" t="s">
        <v>280</v>
      </c>
      <c r="E751" s="223" t="s">
        <v>1334</v>
      </c>
      <c r="F751" s="224" t="s">
        <v>1335</v>
      </c>
      <c r="G751" s="225" t="s">
        <v>318</v>
      </c>
      <c r="H751" s="226">
        <v>2227.2629999999999</v>
      </c>
      <c r="I751" s="227">
        <v>280</v>
      </c>
      <c r="J751" s="227">
        <f>ROUND(I751*H751,2)</f>
        <v>623633.64000000001</v>
      </c>
      <c r="K751" s="228"/>
      <c r="L751" s="39"/>
      <c r="M751" s="229" t="s">
        <v>1</v>
      </c>
      <c r="N751" s="230" t="s">
        <v>39</v>
      </c>
      <c r="O751" s="231">
        <v>0.35999999999999999</v>
      </c>
      <c r="P751" s="231">
        <f>O751*H751</f>
        <v>801.81467999999995</v>
      </c>
      <c r="Q751" s="231">
        <v>0.0043800000000000002</v>
      </c>
      <c r="R751" s="231">
        <f>Q751*H751</f>
        <v>9.7554119400000001</v>
      </c>
      <c r="S751" s="231">
        <v>0</v>
      </c>
      <c r="T751" s="232">
        <f>S751*H751</f>
        <v>0</v>
      </c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R751" s="233" t="s">
        <v>116</v>
      </c>
      <c r="AT751" s="233" t="s">
        <v>280</v>
      </c>
      <c r="AU751" s="233" t="s">
        <v>83</v>
      </c>
      <c r="AY751" s="18" t="s">
        <v>278</v>
      </c>
      <c r="BE751" s="234">
        <f>IF(N751="základní",J751,0)</f>
        <v>623633.64000000001</v>
      </c>
      <c r="BF751" s="234">
        <f>IF(N751="snížená",J751,0)</f>
        <v>0</v>
      </c>
      <c r="BG751" s="234">
        <f>IF(N751="zákl. přenesená",J751,0)</f>
        <v>0</v>
      </c>
      <c r="BH751" s="234">
        <f>IF(N751="sníž. přenesená",J751,0)</f>
        <v>0</v>
      </c>
      <c r="BI751" s="234">
        <f>IF(N751="nulová",J751,0)</f>
        <v>0</v>
      </c>
      <c r="BJ751" s="18" t="s">
        <v>81</v>
      </c>
      <c r="BK751" s="234">
        <f>ROUND(I751*H751,2)</f>
        <v>623633.64000000001</v>
      </c>
      <c r="BL751" s="18" t="s">
        <v>116</v>
      </c>
      <c r="BM751" s="233" t="s">
        <v>1336</v>
      </c>
    </row>
    <row r="752" s="13" customFormat="1">
      <c r="A752" s="13"/>
      <c r="B752" s="235"/>
      <c r="C752" s="236"/>
      <c r="D752" s="237" t="s">
        <v>285</v>
      </c>
      <c r="E752" s="238" t="s">
        <v>1</v>
      </c>
      <c r="F752" s="239" t="s">
        <v>1219</v>
      </c>
      <c r="G752" s="236"/>
      <c r="H752" s="240">
        <v>90.724000000000004</v>
      </c>
      <c r="I752" s="236"/>
      <c r="J752" s="236"/>
      <c r="K752" s="236"/>
      <c r="L752" s="241"/>
      <c r="M752" s="242"/>
      <c r="N752" s="243"/>
      <c r="O752" s="243"/>
      <c r="P752" s="243"/>
      <c r="Q752" s="243"/>
      <c r="R752" s="243"/>
      <c r="S752" s="243"/>
      <c r="T752" s="24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5" t="s">
        <v>285</v>
      </c>
      <c r="AU752" s="245" t="s">
        <v>83</v>
      </c>
      <c r="AV752" s="13" t="s">
        <v>83</v>
      </c>
      <c r="AW752" s="13" t="s">
        <v>30</v>
      </c>
      <c r="AX752" s="13" t="s">
        <v>74</v>
      </c>
      <c r="AY752" s="245" t="s">
        <v>278</v>
      </c>
    </row>
    <row r="753" s="13" customFormat="1">
      <c r="A753" s="13"/>
      <c r="B753" s="235"/>
      <c r="C753" s="236"/>
      <c r="D753" s="237" t="s">
        <v>285</v>
      </c>
      <c r="E753" s="238" t="s">
        <v>1</v>
      </c>
      <c r="F753" s="239" t="s">
        <v>1221</v>
      </c>
      <c r="G753" s="236"/>
      <c r="H753" s="240">
        <v>51.768000000000001</v>
      </c>
      <c r="I753" s="236"/>
      <c r="J753" s="236"/>
      <c r="K753" s="236"/>
      <c r="L753" s="241"/>
      <c r="M753" s="242"/>
      <c r="N753" s="243"/>
      <c r="O753" s="243"/>
      <c r="P753" s="243"/>
      <c r="Q753" s="243"/>
      <c r="R753" s="243"/>
      <c r="S753" s="243"/>
      <c r="T753" s="24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5" t="s">
        <v>285</v>
      </c>
      <c r="AU753" s="245" t="s">
        <v>83</v>
      </c>
      <c r="AV753" s="13" t="s">
        <v>83</v>
      </c>
      <c r="AW753" s="13" t="s">
        <v>30</v>
      </c>
      <c r="AX753" s="13" t="s">
        <v>74</v>
      </c>
      <c r="AY753" s="245" t="s">
        <v>278</v>
      </c>
    </row>
    <row r="754" s="13" customFormat="1">
      <c r="A754" s="13"/>
      <c r="B754" s="235"/>
      <c r="C754" s="236"/>
      <c r="D754" s="237" t="s">
        <v>285</v>
      </c>
      <c r="E754" s="238" t="s">
        <v>1</v>
      </c>
      <c r="F754" s="239" t="s">
        <v>1223</v>
      </c>
      <c r="G754" s="236"/>
      <c r="H754" s="240">
        <v>47.304000000000002</v>
      </c>
      <c r="I754" s="236"/>
      <c r="J754" s="236"/>
      <c r="K754" s="236"/>
      <c r="L754" s="241"/>
      <c r="M754" s="242"/>
      <c r="N754" s="243"/>
      <c r="O754" s="243"/>
      <c r="P754" s="243"/>
      <c r="Q754" s="243"/>
      <c r="R754" s="243"/>
      <c r="S754" s="243"/>
      <c r="T754" s="24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5" t="s">
        <v>285</v>
      </c>
      <c r="AU754" s="245" t="s">
        <v>83</v>
      </c>
      <c r="AV754" s="13" t="s">
        <v>83</v>
      </c>
      <c r="AW754" s="13" t="s">
        <v>30</v>
      </c>
      <c r="AX754" s="13" t="s">
        <v>74</v>
      </c>
      <c r="AY754" s="245" t="s">
        <v>278</v>
      </c>
    </row>
    <row r="755" s="13" customFormat="1">
      <c r="A755" s="13"/>
      <c r="B755" s="235"/>
      <c r="C755" s="236"/>
      <c r="D755" s="237" t="s">
        <v>285</v>
      </c>
      <c r="E755" s="238" t="s">
        <v>1</v>
      </c>
      <c r="F755" s="239" t="s">
        <v>1224</v>
      </c>
      <c r="G755" s="236"/>
      <c r="H755" s="240">
        <v>63.216000000000001</v>
      </c>
      <c r="I755" s="236"/>
      <c r="J755" s="236"/>
      <c r="K755" s="236"/>
      <c r="L755" s="241"/>
      <c r="M755" s="242"/>
      <c r="N755" s="243"/>
      <c r="O755" s="243"/>
      <c r="P755" s="243"/>
      <c r="Q755" s="243"/>
      <c r="R755" s="243"/>
      <c r="S755" s="243"/>
      <c r="T755" s="24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5" t="s">
        <v>285</v>
      </c>
      <c r="AU755" s="245" t="s">
        <v>83</v>
      </c>
      <c r="AV755" s="13" t="s">
        <v>83</v>
      </c>
      <c r="AW755" s="13" t="s">
        <v>30</v>
      </c>
      <c r="AX755" s="13" t="s">
        <v>74</v>
      </c>
      <c r="AY755" s="245" t="s">
        <v>278</v>
      </c>
    </row>
    <row r="756" s="13" customFormat="1">
      <c r="A756" s="13"/>
      <c r="B756" s="235"/>
      <c r="C756" s="236"/>
      <c r="D756" s="237" t="s">
        <v>285</v>
      </c>
      <c r="E756" s="238" t="s">
        <v>1</v>
      </c>
      <c r="F756" s="239" t="s">
        <v>1226</v>
      </c>
      <c r="G756" s="236"/>
      <c r="H756" s="240">
        <v>70.920000000000002</v>
      </c>
      <c r="I756" s="236"/>
      <c r="J756" s="236"/>
      <c r="K756" s="236"/>
      <c r="L756" s="241"/>
      <c r="M756" s="242"/>
      <c r="N756" s="243"/>
      <c r="O756" s="243"/>
      <c r="P756" s="243"/>
      <c r="Q756" s="243"/>
      <c r="R756" s="243"/>
      <c r="S756" s="243"/>
      <c r="T756" s="24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5" t="s">
        <v>285</v>
      </c>
      <c r="AU756" s="245" t="s">
        <v>83</v>
      </c>
      <c r="AV756" s="13" t="s">
        <v>83</v>
      </c>
      <c r="AW756" s="13" t="s">
        <v>30</v>
      </c>
      <c r="AX756" s="13" t="s">
        <v>74</v>
      </c>
      <c r="AY756" s="245" t="s">
        <v>278</v>
      </c>
    </row>
    <row r="757" s="13" customFormat="1">
      <c r="A757" s="13"/>
      <c r="B757" s="235"/>
      <c r="C757" s="236"/>
      <c r="D757" s="237" t="s">
        <v>285</v>
      </c>
      <c r="E757" s="238" t="s">
        <v>1</v>
      </c>
      <c r="F757" s="239" t="s">
        <v>1228</v>
      </c>
      <c r="G757" s="236"/>
      <c r="H757" s="240">
        <v>58.32</v>
      </c>
      <c r="I757" s="236"/>
      <c r="J757" s="236"/>
      <c r="K757" s="236"/>
      <c r="L757" s="241"/>
      <c r="M757" s="242"/>
      <c r="N757" s="243"/>
      <c r="O757" s="243"/>
      <c r="P757" s="243"/>
      <c r="Q757" s="243"/>
      <c r="R757" s="243"/>
      <c r="S757" s="243"/>
      <c r="T757" s="24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5" t="s">
        <v>285</v>
      </c>
      <c r="AU757" s="245" t="s">
        <v>83</v>
      </c>
      <c r="AV757" s="13" t="s">
        <v>83</v>
      </c>
      <c r="AW757" s="13" t="s">
        <v>30</v>
      </c>
      <c r="AX757" s="13" t="s">
        <v>74</v>
      </c>
      <c r="AY757" s="245" t="s">
        <v>278</v>
      </c>
    </row>
    <row r="758" s="13" customFormat="1">
      <c r="A758" s="13"/>
      <c r="B758" s="235"/>
      <c r="C758" s="236"/>
      <c r="D758" s="237" t="s">
        <v>285</v>
      </c>
      <c r="E758" s="238" t="s">
        <v>1</v>
      </c>
      <c r="F758" s="239" t="s">
        <v>1230</v>
      </c>
      <c r="G758" s="236"/>
      <c r="H758" s="240">
        <v>58.32</v>
      </c>
      <c r="I758" s="236"/>
      <c r="J758" s="236"/>
      <c r="K758" s="236"/>
      <c r="L758" s="241"/>
      <c r="M758" s="242"/>
      <c r="N758" s="243"/>
      <c r="O758" s="243"/>
      <c r="P758" s="243"/>
      <c r="Q758" s="243"/>
      <c r="R758" s="243"/>
      <c r="S758" s="243"/>
      <c r="T758" s="24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5" t="s">
        <v>285</v>
      </c>
      <c r="AU758" s="245" t="s">
        <v>83</v>
      </c>
      <c r="AV758" s="13" t="s">
        <v>83</v>
      </c>
      <c r="AW758" s="13" t="s">
        <v>30</v>
      </c>
      <c r="AX758" s="13" t="s">
        <v>74</v>
      </c>
      <c r="AY758" s="245" t="s">
        <v>278</v>
      </c>
    </row>
    <row r="759" s="13" customFormat="1">
      <c r="A759" s="13"/>
      <c r="B759" s="235"/>
      <c r="C759" s="236"/>
      <c r="D759" s="237" t="s">
        <v>285</v>
      </c>
      <c r="E759" s="238" t="s">
        <v>1</v>
      </c>
      <c r="F759" s="239" t="s">
        <v>1232</v>
      </c>
      <c r="G759" s="236"/>
      <c r="H759" s="240">
        <v>59.759999999999998</v>
      </c>
      <c r="I759" s="236"/>
      <c r="J759" s="236"/>
      <c r="K759" s="236"/>
      <c r="L759" s="241"/>
      <c r="M759" s="242"/>
      <c r="N759" s="243"/>
      <c r="O759" s="243"/>
      <c r="P759" s="243"/>
      <c r="Q759" s="243"/>
      <c r="R759" s="243"/>
      <c r="S759" s="243"/>
      <c r="T759" s="24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5" t="s">
        <v>285</v>
      </c>
      <c r="AU759" s="245" t="s">
        <v>83</v>
      </c>
      <c r="AV759" s="13" t="s">
        <v>83</v>
      </c>
      <c r="AW759" s="13" t="s">
        <v>30</v>
      </c>
      <c r="AX759" s="13" t="s">
        <v>74</v>
      </c>
      <c r="AY759" s="245" t="s">
        <v>278</v>
      </c>
    </row>
    <row r="760" s="13" customFormat="1">
      <c r="A760" s="13"/>
      <c r="B760" s="235"/>
      <c r="C760" s="236"/>
      <c r="D760" s="237" t="s">
        <v>285</v>
      </c>
      <c r="E760" s="238" t="s">
        <v>1</v>
      </c>
      <c r="F760" s="239" t="s">
        <v>1234</v>
      </c>
      <c r="G760" s="236"/>
      <c r="H760" s="240">
        <v>75.239999999999995</v>
      </c>
      <c r="I760" s="236"/>
      <c r="J760" s="236"/>
      <c r="K760" s="236"/>
      <c r="L760" s="241"/>
      <c r="M760" s="242"/>
      <c r="N760" s="243"/>
      <c r="O760" s="243"/>
      <c r="P760" s="243"/>
      <c r="Q760" s="243"/>
      <c r="R760" s="243"/>
      <c r="S760" s="243"/>
      <c r="T760" s="24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5" t="s">
        <v>285</v>
      </c>
      <c r="AU760" s="245" t="s">
        <v>83</v>
      </c>
      <c r="AV760" s="13" t="s">
        <v>83</v>
      </c>
      <c r="AW760" s="13" t="s">
        <v>30</v>
      </c>
      <c r="AX760" s="13" t="s">
        <v>74</v>
      </c>
      <c r="AY760" s="245" t="s">
        <v>278</v>
      </c>
    </row>
    <row r="761" s="13" customFormat="1">
      <c r="A761" s="13"/>
      <c r="B761" s="235"/>
      <c r="C761" s="236"/>
      <c r="D761" s="237" t="s">
        <v>285</v>
      </c>
      <c r="E761" s="238" t="s">
        <v>1</v>
      </c>
      <c r="F761" s="239" t="s">
        <v>1236</v>
      </c>
      <c r="G761" s="236"/>
      <c r="H761" s="240">
        <v>41.039999999999999</v>
      </c>
      <c r="I761" s="236"/>
      <c r="J761" s="236"/>
      <c r="K761" s="236"/>
      <c r="L761" s="241"/>
      <c r="M761" s="242"/>
      <c r="N761" s="243"/>
      <c r="O761" s="243"/>
      <c r="P761" s="243"/>
      <c r="Q761" s="243"/>
      <c r="R761" s="243"/>
      <c r="S761" s="243"/>
      <c r="T761" s="24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5" t="s">
        <v>285</v>
      </c>
      <c r="AU761" s="245" t="s">
        <v>83</v>
      </c>
      <c r="AV761" s="13" t="s">
        <v>83</v>
      </c>
      <c r="AW761" s="13" t="s">
        <v>30</v>
      </c>
      <c r="AX761" s="13" t="s">
        <v>74</v>
      </c>
      <c r="AY761" s="245" t="s">
        <v>278</v>
      </c>
    </row>
    <row r="762" s="13" customFormat="1">
      <c r="A762" s="13"/>
      <c r="B762" s="235"/>
      <c r="C762" s="236"/>
      <c r="D762" s="237" t="s">
        <v>285</v>
      </c>
      <c r="E762" s="238" t="s">
        <v>1</v>
      </c>
      <c r="F762" s="239" t="s">
        <v>1238</v>
      </c>
      <c r="G762" s="236"/>
      <c r="H762" s="240">
        <v>50.241999999999997</v>
      </c>
      <c r="I762" s="236"/>
      <c r="J762" s="236"/>
      <c r="K762" s="236"/>
      <c r="L762" s="241"/>
      <c r="M762" s="242"/>
      <c r="N762" s="243"/>
      <c r="O762" s="243"/>
      <c r="P762" s="243"/>
      <c r="Q762" s="243"/>
      <c r="R762" s="243"/>
      <c r="S762" s="243"/>
      <c r="T762" s="24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5" t="s">
        <v>285</v>
      </c>
      <c r="AU762" s="245" t="s">
        <v>83</v>
      </c>
      <c r="AV762" s="13" t="s">
        <v>83</v>
      </c>
      <c r="AW762" s="13" t="s">
        <v>30</v>
      </c>
      <c r="AX762" s="13" t="s">
        <v>74</v>
      </c>
      <c r="AY762" s="245" t="s">
        <v>278</v>
      </c>
    </row>
    <row r="763" s="13" customFormat="1">
      <c r="A763" s="13"/>
      <c r="B763" s="235"/>
      <c r="C763" s="236"/>
      <c r="D763" s="237" t="s">
        <v>285</v>
      </c>
      <c r="E763" s="238" t="s">
        <v>1</v>
      </c>
      <c r="F763" s="239" t="s">
        <v>1239</v>
      </c>
      <c r="G763" s="236"/>
      <c r="H763" s="240">
        <v>49.5</v>
      </c>
      <c r="I763" s="236"/>
      <c r="J763" s="236"/>
      <c r="K763" s="236"/>
      <c r="L763" s="241"/>
      <c r="M763" s="242"/>
      <c r="N763" s="243"/>
      <c r="O763" s="243"/>
      <c r="P763" s="243"/>
      <c r="Q763" s="243"/>
      <c r="R763" s="243"/>
      <c r="S763" s="243"/>
      <c r="T763" s="244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5" t="s">
        <v>285</v>
      </c>
      <c r="AU763" s="245" t="s">
        <v>83</v>
      </c>
      <c r="AV763" s="13" t="s">
        <v>83</v>
      </c>
      <c r="AW763" s="13" t="s">
        <v>30</v>
      </c>
      <c r="AX763" s="13" t="s">
        <v>74</v>
      </c>
      <c r="AY763" s="245" t="s">
        <v>278</v>
      </c>
    </row>
    <row r="764" s="13" customFormat="1">
      <c r="A764" s="13"/>
      <c r="B764" s="235"/>
      <c r="C764" s="236"/>
      <c r="D764" s="237" t="s">
        <v>285</v>
      </c>
      <c r="E764" s="238" t="s">
        <v>1</v>
      </c>
      <c r="F764" s="239" t="s">
        <v>1240</v>
      </c>
      <c r="G764" s="236"/>
      <c r="H764" s="240">
        <v>65.138000000000005</v>
      </c>
      <c r="I764" s="236"/>
      <c r="J764" s="236"/>
      <c r="K764" s="236"/>
      <c r="L764" s="241"/>
      <c r="M764" s="242"/>
      <c r="N764" s="243"/>
      <c r="O764" s="243"/>
      <c r="P764" s="243"/>
      <c r="Q764" s="243"/>
      <c r="R764" s="243"/>
      <c r="S764" s="243"/>
      <c r="T764" s="24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5" t="s">
        <v>285</v>
      </c>
      <c r="AU764" s="245" t="s">
        <v>83</v>
      </c>
      <c r="AV764" s="13" t="s">
        <v>83</v>
      </c>
      <c r="AW764" s="13" t="s">
        <v>30</v>
      </c>
      <c r="AX764" s="13" t="s">
        <v>74</v>
      </c>
      <c r="AY764" s="245" t="s">
        <v>278</v>
      </c>
    </row>
    <row r="765" s="13" customFormat="1">
      <c r="A765" s="13"/>
      <c r="B765" s="235"/>
      <c r="C765" s="236"/>
      <c r="D765" s="237" t="s">
        <v>285</v>
      </c>
      <c r="E765" s="238" t="s">
        <v>1</v>
      </c>
      <c r="F765" s="239" t="s">
        <v>1242</v>
      </c>
      <c r="G765" s="236"/>
      <c r="H765" s="240">
        <v>65.858000000000004</v>
      </c>
      <c r="I765" s="236"/>
      <c r="J765" s="236"/>
      <c r="K765" s="236"/>
      <c r="L765" s="241"/>
      <c r="M765" s="242"/>
      <c r="N765" s="243"/>
      <c r="O765" s="243"/>
      <c r="P765" s="243"/>
      <c r="Q765" s="243"/>
      <c r="R765" s="243"/>
      <c r="S765" s="243"/>
      <c r="T765" s="244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5" t="s">
        <v>285</v>
      </c>
      <c r="AU765" s="245" t="s">
        <v>83</v>
      </c>
      <c r="AV765" s="13" t="s">
        <v>83</v>
      </c>
      <c r="AW765" s="13" t="s">
        <v>30</v>
      </c>
      <c r="AX765" s="13" t="s">
        <v>74</v>
      </c>
      <c r="AY765" s="245" t="s">
        <v>278</v>
      </c>
    </row>
    <row r="766" s="13" customFormat="1">
      <c r="A766" s="13"/>
      <c r="B766" s="235"/>
      <c r="C766" s="236"/>
      <c r="D766" s="237" t="s">
        <v>285</v>
      </c>
      <c r="E766" s="238" t="s">
        <v>1</v>
      </c>
      <c r="F766" s="239" t="s">
        <v>1244</v>
      </c>
      <c r="G766" s="236"/>
      <c r="H766" s="240">
        <v>52.582000000000001</v>
      </c>
      <c r="I766" s="236"/>
      <c r="J766" s="236"/>
      <c r="K766" s="236"/>
      <c r="L766" s="241"/>
      <c r="M766" s="242"/>
      <c r="N766" s="243"/>
      <c r="O766" s="243"/>
      <c r="P766" s="243"/>
      <c r="Q766" s="243"/>
      <c r="R766" s="243"/>
      <c r="S766" s="243"/>
      <c r="T766" s="24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5" t="s">
        <v>285</v>
      </c>
      <c r="AU766" s="245" t="s">
        <v>83</v>
      </c>
      <c r="AV766" s="13" t="s">
        <v>83</v>
      </c>
      <c r="AW766" s="13" t="s">
        <v>30</v>
      </c>
      <c r="AX766" s="13" t="s">
        <v>74</v>
      </c>
      <c r="AY766" s="245" t="s">
        <v>278</v>
      </c>
    </row>
    <row r="767" s="13" customFormat="1">
      <c r="A767" s="13"/>
      <c r="B767" s="235"/>
      <c r="C767" s="236"/>
      <c r="D767" s="237" t="s">
        <v>285</v>
      </c>
      <c r="E767" s="238" t="s">
        <v>1</v>
      </c>
      <c r="F767" s="239" t="s">
        <v>1246</v>
      </c>
      <c r="G767" s="236"/>
      <c r="H767" s="240">
        <v>75.599999999999994</v>
      </c>
      <c r="I767" s="236"/>
      <c r="J767" s="236"/>
      <c r="K767" s="236"/>
      <c r="L767" s="241"/>
      <c r="M767" s="242"/>
      <c r="N767" s="243"/>
      <c r="O767" s="243"/>
      <c r="P767" s="243"/>
      <c r="Q767" s="243"/>
      <c r="R767" s="243"/>
      <c r="S767" s="243"/>
      <c r="T767" s="24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5" t="s">
        <v>285</v>
      </c>
      <c r="AU767" s="245" t="s">
        <v>83</v>
      </c>
      <c r="AV767" s="13" t="s">
        <v>83</v>
      </c>
      <c r="AW767" s="13" t="s">
        <v>30</v>
      </c>
      <c r="AX767" s="13" t="s">
        <v>74</v>
      </c>
      <c r="AY767" s="245" t="s">
        <v>278</v>
      </c>
    </row>
    <row r="768" s="13" customFormat="1">
      <c r="A768" s="13"/>
      <c r="B768" s="235"/>
      <c r="C768" s="236"/>
      <c r="D768" s="237" t="s">
        <v>285</v>
      </c>
      <c r="E768" s="238" t="s">
        <v>1</v>
      </c>
      <c r="F768" s="239" t="s">
        <v>1248</v>
      </c>
      <c r="G768" s="236"/>
      <c r="H768" s="240">
        <v>70.560000000000002</v>
      </c>
      <c r="I768" s="236"/>
      <c r="J768" s="236"/>
      <c r="K768" s="236"/>
      <c r="L768" s="241"/>
      <c r="M768" s="242"/>
      <c r="N768" s="243"/>
      <c r="O768" s="243"/>
      <c r="P768" s="243"/>
      <c r="Q768" s="243"/>
      <c r="R768" s="243"/>
      <c r="S768" s="243"/>
      <c r="T768" s="244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5" t="s">
        <v>285</v>
      </c>
      <c r="AU768" s="245" t="s">
        <v>83</v>
      </c>
      <c r="AV768" s="13" t="s">
        <v>83</v>
      </c>
      <c r="AW768" s="13" t="s">
        <v>30</v>
      </c>
      <c r="AX768" s="13" t="s">
        <v>74</v>
      </c>
      <c r="AY768" s="245" t="s">
        <v>278</v>
      </c>
    </row>
    <row r="769" s="13" customFormat="1">
      <c r="A769" s="13"/>
      <c r="B769" s="235"/>
      <c r="C769" s="236"/>
      <c r="D769" s="237" t="s">
        <v>285</v>
      </c>
      <c r="E769" s="238" t="s">
        <v>1</v>
      </c>
      <c r="F769" s="239" t="s">
        <v>1249</v>
      </c>
      <c r="G769" s="236"/>
      <c r="H769" s="240">
        <v>79.920000000000002</v>
      </c>
      <c r="I769" s="236"/>
      <c r="J769" s="236"/>
      <c r="K769" s="236"/>
      <c r="L769" s="241"/>
      <c r="M769" s="242"/>
      <c r="N769" s="243"/>
      <c r="O769" s="243"/>
      <c r="P769" s="243"/>
      <c r="Q769" s="243"/>
      <c r="R769" s="243"/>
      <c r="S769" s="243"/>
      <c r="T769" s="24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5" t="s">
        <v>285</v>
      </c>
      <c r="AU769" s="245" t="s">
        <v>83</v>
      </c>
      <c r="AV769" s="13" t="s">
        <v>83</v>
      </c>
      <c r="AW769" s="13" t="s">
        <v>30</v>
      </c>
      <c r="AX769" s="13" t="s">
        <v>74</v>
      </c>
      <c r="AY769" s="245" t="s">
        <v>278</v>
      </c>
    </row>
    <row r="770" s="13" customFormat="1">
      <c r="A770" s="13"/>
      <c r="B770" s="235"/>
      <c r="C770" s="236"/>
      <c r="D770" s="237" t="s">
        <v>285</v>
      </c>
      <c r="E770" s="238" t="s">
        <v>1</v>
      </c>
      <c r="F770" s="239" t="s">
        <v>1251</v>
      </c>
      <c r="G770" s="236"/>
      <c r="H770" s="240">
        <v>61.200000000000003</v>
      </c>
      <c r="I770" s="236"/>
      <c r="J770" s="236"/>
      <c r="K770" s="236"/>
      <c r="L770" s="241"/>
      <c r="M770" s="242"/>
      <c r="N770" s="243"/>
      <c r="O770" s="243"/>
      <c r="P770" s="243"/>
      <c r="Q770" s="243"/>
      <c r="R770" s="243"/>
      <c r="S770" s="243"/>
      <c r="T770" s="24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5" t="s">
        <v>285</v>
      </c>
      <c r="AU770" s="245" t="s">
        <v>83</v>
      </c>
      <c r="AV770" s="13" t="s">
        <v>83</v>
      </c>
      <c r="AW770" s="13" t="s">
        <v>30</v>
      </c>
      <c r="AX770" s="13" t="s">
        <v>74</v>
      </c>
      <c r="AY770" s="245" t="s">
        <v>278</v>
      </c>
    </row>
    <row r="771" s="13" customFormat="1">
      <c r="A771" s="13"/>
      <c r="B771" s="235"/>
      <c r="C771" s="236"/>
      <c r="D771" s="237" t="s">
        <v>285</v>
      </c>
      <c r="E771" s="238" t="s">
        <v>1</v>
      </c>
      <c r="F771" s="239" t="s">
        <v>1252</v>
      </c>
      <c r="G771" s="236"/>
      <c r="H771" s="240">
        <v>62.640000000000001</v>
      </c>
      <c r="I771" s="236"/>
      <c r="J771" s="236"/>
      <c r="K771" s="236"/>
      <c r="L771" s="241"/>
      <c r="M771" s="242"/>
      <c r="N771" s="243"/>
      <c r="O771" s="243"/>
      <c r="P771" s="243"/>
      <c r="Q771" s="243"/>
      <c r="R771" s="243"/>
      <c r="S771" s="243"/>
      <c r="T771" s="244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5" t="s">
        <v>285</v>
      </c>
      <c r="AU771" s="245" t="s">
        <v>83</v>
      </c>
      <c r="AV771" s="13" t="s">
        <v>83</v>
      </c>
      <c r="AW771" s="13" t="s">
        <v>30</v>
      </c>
      <c r="AX771" s="13" t="s">
        <v>74</v>
      </c>
      <c r="AY771" s="245" t="s">
        <v>278</v>
      </c>
    </row>
    <row r="772" s="13" customFormat="1">
      <c r="A772" s="13"/>
      <c r="B772" s="235"/>
      <c r="C772" s="236"/>
      <c r="D772" s="237" t="s">
        <v>285</v>
      </c>
      <c r="E772" s="238" t="s">
        <v>1</v>
      </c>
      <c r="F772" s="239" t="s">
        <v>1253</v>
      </c>
      <c r="G772" s="236"/>
      <c r="H772" s="240">
        <v>43.560000000000002</v>
      </c>
      <c r="I772" s="236"/>
      <c r="J772" s="236"/>
      <c r="K772" s="236"/>
      <c r="L772" s="241"/>
      <c r="M772" s="242"/>
      <c r="N772" s="243"/>
      <c r="O772" s="243"/>
      <c r="P772" s="243"/>
      <c r="Q772" s="243"/>
      <c r="R772" s="243"/>
      <c r="S772" s="243"/>
      <c r="T772" s="244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5" t="s">
        <v>285</v>
      </c>
      <c r="AU772" s="245" t="s">
        <v>83</v>
      </c>
      <c r="AV772" s="13" t="s">
        <v>83</v>
      </c>
      <c r="AW772" s="13" t="s">
        <v>30</v>
      </c>
      <c r="AX772" s="13" t="s">
        <v>74</v>
      </c>
      <c r="AY772" s="245" t="s">
        <v>278</v>
      </c>
    </row>
    <row r="773" s="13" customFormat="1">
      <c r="A773" s="13"/>
      <c r="B773" s="235"/>
      <c r="C773" s="236"/>
      <c r="D773" s="237" t="s">
        <v>285</v>
      </c>
      <c r="E773" s="238" t="s">
        <v>1</v>
      </c>
      <c r="F773" s="239" t="s">
        <v>1256</v>
      </c>
      <c r="G773" s="236"/>
      <c r="H773" s="240">
        <v>61.920000000000002</v>
      </c>
      <c r="I773" s="236"/>
      <c r="J773" s="236"/>
      <c r="K773" s="236"/>
      <c r="L773" s="241"/>
      <c r="M773" s="242"/>
      <c r="N773" s="243"/>
      <c r="O773" s="243"/>
      <c r="P773" s="243"/>
      <c r="Q773" s="243"/>
      <c r="R773" s="243"/>
      <c r="S773" s="243"/>
      <c r="T773" s="244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5" t="s">
        <v>285</v>
      </c>
      <c r="AU773" s="245" t="s">
        <v>83</v>
      </c>
      <c r="AV773" s="13" t="s">
        <v>83</v>
      </c>
      <c r="AW773" s="13" t="s">
        <v>30</v>
      </c>
      <c r="AX773" s="13" t="s">
        <v>74</v>
      </c>
      <c r="AY773" s="245" t="s">
        <v>278</v>
      </c>
    </row>
    <row r="774" s="13" customFormat="1">
      <c r="A774" s="13"/>
      <c r="B774" s="235"/>
      <c r="C774" s="236"/>
      <c r="D774" s="237" t="s">
        <v>285</v>
      </c>
      <c r="E774" s="238" t="s">
        <v>1</v>
      </c>
      <c r="F774" s="239" t="s">
        <v>1257</v>
      </c>
      <c r="G774" s="236"/>
      <c r="H774" s="240">
        <v>54.345999999999997</v>
      </c>
      <c r="I774" s="236"/>
      <c r="J774" s="236"/>
      <c r="K774" s="236"/>
      <c r="L774" s="241"/>
      <c r="M774" s="242"/>
      <c r="N774" s="243"/>
      <c r="O774" s="243"/>
      <c r="P774" s="243"/>
      <c r="Q774" s="243"/>
      <c r="R774" s="243"/>
      <c r="S774" s="243"/>
      <c r="T774" s="24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5" t="s">
        <v>285</v>
      </c>
      <c r="AU774" s="245" t="s">
        <v>83</v>
      </c>
      <c r="AV774" s="13" t="s">
        <v>83</v>
      </c>
      <c r="AW774" s="13" t="s">
        <v>30</v>
      </c>
      <c r="AX774" s="13" t="s">
        <v>74</v>
      </c>
      <c r="AY774" s="245" t="s">
        <v>278</v>
      </c>
    </row>
    <row r="775" s="13" customFormat="1">
      <c r="A775" s="13"/>
      <c r="B775" s="235"/>
      <c r="C775" s="236"/>
      <c r="D775" s="237" t="s">
        <v>285</v>
      </c>
      <c r="E775" s="238" t="s">
        <v>1</v>
      </c>
      <c r="F775" s="239" t="s">
        <v>1259</v>
      </c>
      <c r="G775" s="236"/>
      <c r="H775" s="240">
        <v>134.42400000000001</v>
      </c>
      <c r="I775" s="236"/>
      <c r="J775" s="236"/>
      <c r="K775" s="236"/>
      <c r="L775" s="241"/>
      <c r="M775" s="242"/>
      <c r="N775" s="243"/>
      <c r="O775" s="243"/>
      <c r="P775" s="243"/>
      <c r="Q775" s="243"/>
      <c r="R775" s="243"/>
      <c r="S775" s="243"/>
      <c r="T775" s="24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5" t="s">
        <v>285</v>
      </c>
      <c r="AU775" s="245" t="s">
        <v>83</v>
      </c>
      <c r="AV775" s="13" t="s">
        <v>83</v>
      </c>
      <c r="AW775" s="13" t="s">
        <v>30</v>
      </c>
      <c r="AX775" s="13" t="s">
        <v>74</v>
      </c>
      <c r="AY775" s="245" t="s">
        <v>278</v>
      </c>
    </row>
    <row r="776" s="13" customFormat="1">
      <c r="A776" s="13"/>
      <c r="B776" s="235"/>
      <c r="C776" s="236"/>
      <c r="D776" s="237" t="s">
        <v>285</v>
      </c>
      <c r="E776" s="238" t="s">
        <v>1</v>
      </c>
      <c r="F776" s="239" t="s">
        <v>1260</v>
      </c>
      <c r="G776" s="236"/>
      <c r="H776" s="240">
        <v>81</v>
      </c>
      <c r="I776" s="236"/>
      <c r="J776" s="236"/>
      <c r="K776" s="236"/>
      <c r="L776" s="241"/>
      <c r="M776" s="242"/>
      <c r="N776" s="243"/>
      <c r="O776" s="243"/>
      <c r="P776" s="243"/>
      <c r="Q776" s="243"/>
      <c r="R776" s="243"/>
      <c r="S776" s="243"/>
      <c r="T776" s="24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5" t="s">
        <v>285</v>
      </c>
      <c r="AU776" s="245" t="s">
        <v>83</v>
      </c>
      <c r="AV776" s="13" t="s">
        <v>83</v>
      </c>
      <c r="AW776" s="13" t="s">
        <v>30</v>
      </c>
      <c r="AX776" s="13" t="s">
        <v>74</v>
      </c>
      <c r="AY776" s="245" t="s">
        <v>278</v>
      </c>
    </row>
    <row r="777" s="13" customFormat="1">
      <c r="A777" s="13"/>
      <c r="B777" s="235"/>
      <c r="C777" s="236"/>
      <c r="D777" s="237" t="s">
        <v>285</v>
      </c>
      <c r="E777" s="238" t="s">
        <v>1</v>
      </c>
      <c r="F777" s="239" t="s">
        <v>1261</v>
      </c>
      <c r="G777" s="236"/>
      <c r="H777" s="240">
        <v>29.879999999999999</v>
      </c>
      <c r="I777" s="236"/>
      <c r="J777" s="236"/>
      <c r="K777" s="236"/>
      <c r="L777" s="241"/>
      <c r="M777" s="242"/>
      <c r="N777" s="243"/>
      <c r="O777" s="243"/>
      <c r="P777" s="243"/>
      <c r="Q777" s="243"/>
      <c r="R777" s="243"/>
      <c r="S777" s="243"/>
      <c r="T777" s="244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5" t="s">
        <v>285</v>
      </c>
      <c r="AU777" s="245" t="s">
        <v>83</v>
      </c>
      <c r="AV777" s="13" t="s">
        <v>83</v>
      </c>
      <c r="AW777" s="13" t="s">
        <v>30</v>
      </c>
      <c r="AX777" s="13" t="s">
        <v>74</v>
      </c>
      <c r="AY777" s="245" t="s">
        <v>278</v>
      </c>
    </row>
    <row r="778" s="13" customFormat="1">
      <c r="A778" s="13"/>
      <c r="B778" s="235"/>
      <c r="C778" s="236"/>
      <c r="D778" s="237" t="s">
        <v>285</v>
      </c>
      <c r="E778" s="238" t="s">
        <v>1</v>
      </c>
      <c r="F778" s="239" t="s">
        <v>1262</v>
      </c>
      <c r="G778" s="236"/>
      <c r="H778" s="240">
        <v>55.079999999999998</v>
      </c>
      <c r="I778" s="236"/>
      <c r="J778" s="236"/>
      <c r="K778" s="236"/>
      <c r="L778" s="241"/>
      <c r="M778" s="242"/>
      <c r="N778" s="243"/>
      <c r="O778" s="243"/>
      <c r="P778" s="243"/>
      <c r="Q778" s="243"/>
      <c r="R778" s="243"/>
      <c r="S778" s="243"/>
      <c r="T778" s="24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5" t="s">
        <v>285</v>
      </c>
      <c r="AU778" s="245" t="s">
        <v>83</v>
      </c>
      <c r="AV778" s="13" t="s">
        <v>83</v>
      </c>
      <c r="AW778" s="13" t="s">
        <v>30</v>
      </c>
      <c r="AX778" s="13" t="s">
        <v>74</v>
      </c>
      <c r="AY778" s="245" t="s">
        <v>278</v>
      </c>
    </row>
    <row r="779" s="13" customFormat="1">
      <c r="A779" s="13"/>
      <c r="B779" s="235"/>
      <c r="C779" s="236"/>
      <c r="D779" s="237" t="s">
        <v>285</v>
      </c>
      <c r="E779" s="238" t="s">
        <v>1</v>
      </c>
      <c r="F779" s="239" t="s">
        <v>1263</v>
      </c>
      <c r="G779" s="236"/>
      <c r="H779" s="240">
        <v>27</v>
      </c>
      <c r="I779" s="236"/>
      <c r="J779" s="236"/>
      <c r="K779" s="236"/>
      <c r="L779" s="241"/>
      <c r="M779" s="242"/>
      <c r="N779" s="243"/>
      <c r="O779" s="243"/>
      <c r="P779" s="243"/>
      <c r="Q779" s="243"/>
      <c r="R779" s="243"/>
      <c r="S779" s="243"/>
      <c r="T779" s="244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5" t="s">
        <v>285</v>
      </c>
      <c r="AU779" s="245" t="s">
        <v>83</v>
      </c>
      <c r="AV779" s="13" t="s">
        <v>83</v>
      </c>
      <c r="AW779" s="13" t="s">
        <v>30</v>
      </c>
      <c r="AX779" s="13" t="s">
        <v>74</v>
      </c>
      <c r="AY779" s="245" t="s">
        <v>278</v>
      </c>
    </row>
    <row r="780" s="13" customFormat="1">
      <c r="A780" s="13"/>
      <c r="B780" s="235"/>
      <c r="C780" s="236"/>
      <c r="D780" s="237" t="s">
        <v>285</v>
      </c>
      <c r="E780" s="238" t="s">
        <v>1</v>
      </c>
      <c r="F780" s="239" t="s">
        <v>1264</v>
      </c>
      <c r="G780" s="236"/>
      <c r="H780" s="240">
        <v>36</v>
      </c>
      <c r="I780" s="236"/>
      <c r="J780" s="236"/>
      <c r="K780" s="236"/>
      <c r="L780" s="241"/>
      <c r="M780" s="242"/>
      <c r="N780" s="243"/>
      <c r="O780" s="243"/>
      <c r="P780" s="243"/>
      <c r="Q780" s="243"/>
      <c r="R780" s="243"/>
      <c r="S780" s="243"/>
      <c r="T780" s="24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5" t="s">
        <v>285</v>
      </c>
      <c r="AU780" s="245" t="s">
        <v>83</v>
      </c>
      <c r="AV780" s="13" t="s">
        <v>83</v>
      </c>
      <c r="AW780" s="13" t="s">
        <v>30</v>
      </c>
      <c r="AX780" s="13" t="s">
        <v>74</v>
      </c>
      <c r="AY780" s="245" t="s">
        <v>278</v>
      </c>
    </row>
    <row r="781" s="13" customFormat="1">
      <c r="A781" s="13"/>
      <c r="B781" s="235"/>
      <c r="C781" s="236"/>
      <c r="D781" s="237" t="s">
        <v>285</v>
      </c>
      <c r="E781" s="238" t="s">
        <v>1</v>
      </c>
      <c r="F781" s="239" t="s">
        <v>1265</v>
      </c>
      <c r="G781" s="236"/>
      <c r="H781" s="240">
        <v>68.760000000000005</v>
      </c>
      <c r="I781" s="236"/>
      <c r="J781" s="236"/>
      <c r="K781" s="236"/>
      <c r="L781" s="241"/>
      <c r="M781" s="242"/>
      <c r="N781" s="243"/>
      <c r="O781" s="243"/>
      <c r="P781" s="243"/>
      <c r="Q781" s="243"/>
      <c r="R781" s="243"/>
      <c r="S781" s="243"/>
      <c r="T781" s="24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5" t="s">
        <v>285</v>
      </c>
      <c r="AU781" s="245" t="s">
        <v>83</v>
      </c>
      <c r="AV781" s="13" t="s">
        <v>83</v>
      </c>
      <c r="AW781" s="13" t="s">
        <v>30</v>
      </c>
      <c r="AX781" s="13" t="s">
        <v>74</v>
      </c>
      <c r="AY781" s="245" t="s">
        <v>278</v>
      </c>
    </row>
    <row r="782" s="13" customFormat="1">
      <c r="A782" s="13"/>
      <c r="B782" s="235"/>
      <c r="C782" s="236"/>
      <c r="D782" s="237" t="s">
        <v>285</v>
      </c>
      <c r="E782" s="238" t="s">
        <v>1</v>
      </c>
      <c r="F782" s="239" t="s">
        <v>1266</v>
      </c>
      <c r="G782" s="236"/>
      <c r="H782" s="240">
        <v>76.140000000000001</v>
      </c>
      <c r="I782" s="236"/>
      <c r="J782" s="236"/>
      <c r="K782" s="236"/>
      <c r="L782" s="241"/>
      <c r="M782" s="242"/>
      <c r="N782" s="243"/>
      <c r="O782" s="243"/>
      <c r="P782" s="243"/>
      <c r="Q782" s="243"/>
      <c r="R782" s="243"/>
      <c r="S782" s="243"/>
      <c r="T782" s="24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5" t="s">
        <v>285</v>
      </c>
      <c r="AU782" s="245" t="s">
        <v>83</v>
      </c>
      <c r="AV782" s="13" t="s">
        <v>83</v>
      </c>
      <c r="AW782" s="13" t="s">
        <v>30</v>
      </c>
      <c r="AX782" s="13" t="s">
        <v>74</v>
      </c>
      <c r="AY782" s="245" t="s">
        <v>278</v>
      </c>
    </row>
    <row r="783" s="13" customFormat="1">
      <c r="A783" s="13"/>
      <c r="B783" s="235"/>
      <c r="C783" s="236"/>
      <c r="D783" s="237" t="s">
        <v>285</v>
      </c>
      <c r="E783" s="238" t="s">
        <v>1</v>
      </c>
      <c r="F783" s="239" t="s">
        <v>1267</v>
      </c>
      <c r="G783" s="236"/>
      <c r="H783" s="240">
        <v>102.24</v>
      </c>
      <c r="I783" s="236"/>
      <c r="J783" s="236"/>
      <c r="K783" s="236"/>
      <c r="L783" s="241"/>
      <c r="M783" s="242"/>
      <c r="N783" s="243"/>
      <c r="O783" s="243"/>
      <c r="P783" s="243"/>
      <c r="Q783" s="243"/>
      <c r="R783" s="243"/>
      <c r="S783" s="243"/>
      <c r="T783" s="24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5" t="s">
        <v>285</v>
      </c>
      <c r="AU783" s="245" t="s">
        <v>83</v>
      </c>
      <c r="AV783" s="13" t="s">
        <v>83</v>
      </c>
      <c r="AW783" s="13" t="s">
        <v>30</v>
      </c>
      <c r="AX783" s="13" t="s">
        <v>74</v>
      </c>
      <c r="AY783" s="245" t="s">
        <v>278</v>
      </c>
    </row>
    <row r="784" s="13" customFormat="1">
      <c r="A784" s="13"/>
      <c r="B784" s="235"/>
      <c r="C784" s="236"/>
      <c r="D784" s="237" t="s">
        <v>285</v>
      </c>
      <c r="E784" s="238" t="s">
        <v>1</v>
      </c>
      <c r="F784" s="239" t="s">
        <v>1268</v>
      </c>
      <c r="G784" s="236"/>
      <c r="H784" s="240">
        <v>59.759999999999998</v>
      </c>
      <c r="I784" s="236"/>
      <c r="J784" s="236"/>
      <c r="K784" s="236"/>
      <c r="L784" s="241"/>
      <c r="M784" s="242"/>
      <c r="N784" s="243"/>
      <c r="O784" s="243"/>
      <c r="P784" s="243"/>
      <c r="Q784" s="243"/>
      <c r="R784" s="243"/>
      <c r="S784" s="243"/>
      <c r="T784" s="24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5" t="s">
        <v>285</v>
      </c>
      <c r="AU784" s="245" t="s">
        <v>83</v>
      </c>
      <c r="AV784" s="13" t="s">
        <v>83</v>
      </c>
      <c r="AW784" s="13" t="s">
        <v>30</v>
      </c>
      <c r="AX784" s="13" t="s">
        <v>74</v>
      </c>
      <c r="AY784" s="245" t="s">
        <v>278</v>
      </c>
    </row>
    <row r="785" s="13" customFormat="1">
      <c r="A785" s="13"/>
      <c r="B785" s="235"/>
      <c r="C785" s="236"/>
      <c r="D785" s="237" t="s">
        <v>285</v>
      </c>
      <c r="E785" s="238" t="s">
        <v>1</v>
      </c>
      <c r="F785" s="239" t="s">
        <v>1269</v>
      </c>
      <c r="G785" s="236"/>
      <c r="H785" s="240">
        <v>34.200000000000003</v>
      </c>
      <c r="I785" s="236"/>
      <c r="J785" s="236"/>
      <c r="K785" s="236"/>
      <c r="L785" s="241"/>
      <c r="M785" s="242"/>
      <c r="N785" s="243"/>
      <c r="O785" s="243"/>
      <c r="P785" s="243"/>
      <c r="Q785" s="243"/>
      <c r="R785" s="243"/>
      <c r="S785" s="243"/>
      <c r="T785" s="244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5" t="s">
        <v>285</v>
      </c>
      <c r="AU785" s="245" t="s">
        <v>83</v>
      </c>
      <c r="AV785" s="13" t="s">
        <v>83</v>
      </c>
      <c r="AW785" s="13" t="s">
        <v>30</v>
      </c>
      <c r="AX785" s="13" t="s">
        <v>74</v>
      </c>
      <c r="AY785" s="245" t="s">
        <v>278</v>
      </c>
    </row>
    <row r="786" s="13" customFormat="1">
      <c r="A786" s="13"/>
      <c r="B786" s="235"/>
      <c r="C786" s="236"/>
      <c r="D786" s="237" t="s">
        <v>285</v>
      </c>
      <c r="E786" s="238" t="s">
        <v>1</v>
      </c>
      <c r="F786" s="239" t="s">
        <v>1270</v>
      </c>
      <c r="G786" s="236"/>
      <c r="H786" s="240">
        <v>42.479999999999997</v>
      </c>
      <c r="I786" s="236"/>
      <c r="J786" s="236"/>
      <c r="K786" s="236"/>
      <c r="L786" s="241"/>
      <c r="M786" s="242"/>
      <c r="N786" s="243"/>
      <c r="O786" s="243"/>
      <c r="P786" s="243"/>
      <c r="Q786" s="243"/>
      <c r="R786" s="243"/>
      <c r="S786" s="243"/>
      <c r="T786" s="24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5" t="s">
        <v>285</v>
      </c>
      <c r="AU786" s="245" t="s">
        <v>83</v>
      </c>
      <c r="AV786" s="13" t="s">
        <v>83</v>
      </c>
      <c r="AW786" s="13" t="s">
        <v>30</v>
      </c>
      <c r="AX786" s="13" t="s">
        <v>74</v>
      </c>
      <c r="AY786" s="245" t="s">
        <v>278</v>
      </c>
    </row>
    <row r="787" s="13" customFormat="1">
      <c r="A787" s="13"/>
      <c r="B787" s="235"/>
      <c r="C787" s="236"/>
      <c r="D787" s="237" t="s">
        <v>285</v>
      </c>
      <c r="E787" s="238" t="s">
        <v>1</v>
      </c>
      <c r="F787" s="239" t="s">
        <v>1271</v>
      </c>
      <c r="G787" s="236"/>
      <c r="H787" s="240">
        <v>26.640000000000001</v>
      </c>
      <c r="I787" s="236"/>
      <c r="J787" s="236"/>
      <c r="K787" s="236"/>
      <c r="L787" s="241"/>
      <c r="M787" s="242"/>
      <c r="N787" s="243"/>
      <c r="O787" s="243"/>
      <c r="P787" s="243"/>
      <c r="Q787" s="243"/>
      <c r="R787" s="243"/>
      <c r="S787" s="243"/>
      <c r="T787" s="24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5" t="s">
        <v>285</v>
      </c>
      <c r="AU787" s="245" t="s">
        <v>83</v>
      </c>
      <c r="AV787" s="13" t="s">
        <v>83</v>
      </c>
      <c r="AW787" s="13" t="s">
        <v>30</v>
      </c>
      <c r="AX787" s="13" t="s">
        <v>74</v>
      </c>
      <c r="AY787" s="245" t="s">
        <v>278</v>
      </c>
    </row>
    <row r="788" s="13" customFormat="1">
      <c r="A788" s="13"/>
      <c r="B788" s="235"/>
      <c r="C788" s="236"/>
      <c r="D788" s="237" t="s">
        <v>285</v>
      </c>
      <c r="E788" s="238" t="s">
        <v>1</v>
      </c>
      <c r="F788" s="239" t="s">
        <v>1272</v>
      </c>
      <c r="G788" s="236"/>
      <c r="H788" s="240">
        <v>27.719999999999999</v>
      </c>
      <c r="I788" s="236"/>
      <c r="J788" s="236"/>
      <c r="K788" s="236"/>
      <c r="L788" s="241"/>
      <c r="M788" s="242"/>
      <c r="N788" s="243"/>
      <c r="O788" s="243"/>
      <c r="P788" s="243"/>
      <c r="Q788" s="243"/>
      <c r="R788" s="243"/>
      <c r="S788" s="243"/>
      <c r="T788" s="24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5" t="s">
        <v>285</v>
      </c>
      <c r="AU788" s="245" t="s">
        <v>83</v>
      </c>
      <c r="AV788" s="13" t="s">
        <v>83</v>
      </c>
      <c r="AW788" s="13" t="s">
        <v>30</v>
      </c>
      <c r="AX788" s="13" t="s">
        <v>74</v>
      </c>
      <c r="AY788" s="245" t="s">
        <v>278</v>
      </c>
    </row>
    <row r="789" s="13" customFormat="1">
      <c r="A789" s="13"/>
      <c r="B789" s="235"/>
      <c r="C789" s="236"/>
      <c r="D789" s="237" t="s">
        <v>285</v>
      </c>
      <c r="E789" s="238" t="s">
        <v>1</v>
      </c>
      <c r="F789" s="239" t="s">
        <v>1273</v>
      </c>
      <c r="G789" s="236"/>
      <c r="H789" s="240">
        <v>32.399999999999999</v>
      </c>
      <c r="I789" s="236"/>
      <c r="J789" s="236"/>
      <c r="K789" s="236"/>
      <c r="L789" s="241"/>
      <c r="M789" s="242"/>
      <c r="N789" s="243"/>
      <c r="O789" s="243"/>
      <c r="P789" s="243"/>
      <c r="Q789" s="243"/>
      <c r="R789" s="243"/>
      <c r="S789" s="243"/>
      <c r="T789" s="244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5" t="s">
        <v>285</v>
      </c>
      <c r="AU789" s="245" t="s">
        <v>83</v>
      </c>
      <c r="AV789" s="13" t="s">
        <v>83</v>
      </c>
      <c r="AW789" s="13" t="s">
        <v>30</v>
      </c>
      <c r="AX789" s="13" t="s">
        <v>74</v>
      </c>
      <c r="AY789" s="245" t="s">
        <v>278</v>
      </c>
    </row>
    <row r="790" s="13" customFormat="1">
      <c r="A790" s="13"/>
      <c r="B790" s="235"/>
      <c r="C790" s="236"/>
      <c r="D790" s="237" t="s">
        <v>285</v>
      </c>
      <c r="E790" s="238" t="s">
        <v>1</v>
      </c>
      <c r="F790" s="239" t="s">
        <v>1274</v>
      </c>
      <c r="G790" s="236"/>
      <c r="H790" s="240">
        <v>81</v>
      </c>
      <c r="I790" s="236"/>
      <c r="J790" s="236"/>
      <c r="K790" s="236"/>
      <c r="L790" s="241"/>
      <c r="M790" s="242"/>
      <c r="N790" s="243"/>
      <c r="O790" s="243"/>
      <c r="P790" s="243"/>
      <c r="Q790" s="243"/>
      <c r="R790" s="243"/>
      <c r="S790" s="243"/>
      <c r="T790" s="244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5" t="s">
        <v>285</v>
      </c>
      <c r="AU790" s="245" t="s">
        <v>83</v>
      </c>
      <c r="AV790" s="13" t="s">
        <v>83</v>
      </c>
      <c r="AW790" s="13" t="s">
        <v>30</v>
      </c>
      <c r="AX790" s="13" t="s">
        <v>74</v>
      </c>
      <c r="AY790" s="245" t="s">
        <v>278</v>
      </c>
    </row>
    <row r="791" s="13" customFormat="1">
      <c r="A791" s="13"/>
      <c r="B791" s="235"/>
      <c r="C791" s="236"/>
      <c r="D791" s="237" t="s">
        <v>285</v>
      </c>
      <c r="E791" s="238" t="s">
        <v>1</v>
      </c>
      <c r="F791" s="239" t="s">
        <v>1275</v>
      </c>
      <c r="G791" s="236"/>
      <c r="H791" s="240">
        <v>46.533999999999999</v>
      </c>
      <c r="I791" s="236"/>
      <c r="J791" s="236"/>
      <c r="K791" s="236"/>
      <c r="L791" s="241"/>
      <c r="M791" s="242"/>
      <c r="N791" s="243"/>
      <c r="O791" s="243"/>
      <c r="P791" s="243"/>
      <c r="Q791" s="243"/>
      <c r="R791" s="243"/>
      <c r="S791" s="243"/>
      <c r="T791" s="24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5" t="s">
        <v>285</v>
      </c>
      <c r="AU791" s="245" t="s">
        <v>83</v>
      </c>
      <c r="AV791" s="13" t="s">
        <v>83</v>
      </c>
      <c r="AW791" s="13" t="s">
        <v>30</v>
      </c>
      <c r="AX791" s="13" t="s">
        <v>74</v>
      </c>
      <c r="AY791" s="245" t="s">
        <v>278</v>
      </c>
    </row>
    <row r="792" s="13" customFormat="1">
      <c r="A792" s="13"/>
      <c r="B792" s="235"/>
      <c r="C792" s="236"/>
      <c r="D792" s="237" t="s">
        <v>285</v>
      </c>
      <c r="E792" s="238" t="s">
        <v>1</v>
      </c>
      <c r="F792" s="239" t="s">
        <v>1276</v>
      </c>
      <c r="G792" s="236"/>
      <c r="H792" s="240">
        <v>74.159999999999997</v>
      </c>
      <c r="I792" s="236"/>
      <c r="J792" s="236"/>
      <c r="K792" s="236"/>
      <c r="L792" s="241"/>
      <c r="M792" s="242"/>
      <c r="N792" s="243"/>
      <c r="O792" s="243"/>
      <c r="P792" s="243"/>
      <c r="Q792" s="243"/>
      <c r="R792" s="243"/>
      <c r="S792" s="243"/>
      <c r="T792" s="244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5" t="s">
        <v>285</v>
      </c>
      <c r="AU792" s="245" t="s">
        <v>83</v>
      </c>
      <c r="AV792" s="13" t="s">
        <v>83</v>
      </c>
      <c r="AW792" s="13" t="s">
        <v>30</v>
      </c>
      <c r="AX792" s="13" t="s">
        <v>74</v>
      </c>
      <c r="AY792" s="245" t="s">
        <v>278</v>
      </c>
    </row>
    <row r="793" s="15" customFormat="1">
      <c r="A793" s="15"/>
      <c r="B793" s="256"/>
      <c r="C793" s="257"/>
      <c r="D793" s="237" t="s">
        <v>285</v>
      </c>
      <c r="E793" s="258" t="s">
        <v>1</v>
      </c>
      <c r="F793" s="259" t="s">
        <v>524</v>
      </c>
      <c r="G793" s="257"/>
      <c r="H793" s="260">
        <v>2445.096</v>
      </c>
      <c r="I793" s="257"/>
      <c r="J793" s="257"/>
      <c r="K793" s="257"/>
      <c r="L793" s="261"/>
      <c r="M793" s="262"/>
      <c r="N793" s="263"/>
      <c r="O793" s="263"/>
      <c r="P793" s="263"/>
      <c r="Q793" s="263"/>
      <c r="R793" s="263"/>
      <c r="S793" s="263"/>
      <c r="T793" s="264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65" t="s">
        <v>285</v>
      </c>
      <c r="AU793" s="265" t="s">
        <v>83</v>
      </c>
      <c r="AV793" s="15" t="s">
        <v>91</v>
      </c>
      <c r="AW793" s="15" t="s">
        <v>30</v>
      </c>
      <c r="AX793" s="15" t="s">
        <v>74</v>
      </c>
      <c r="AY793" s="265" t="s">
        <v>278</v>
      </c>
    </row>
    <row r="794" s="13" customFormat="1">
      <c r="A794" s="13"/>
      <c r="B794" s="235"/>
      <c r="C794" s="236"/>
      <c r="D794" s="237" t="s">
        <v>285</v>
      </c>
      <c r="E794" s="238" t="s">
        <v>1</v>
      </c>
      <c r="F794" s="239" t="s">
        <v>1282</v>
      </c>
      <c r="G794" s="236"/>
      <c r="H794" s="240">
        <v>50.759999999999998</v>
      </c>
      <c r="I794" s="236"/>
      <c r="J794" s="236"/>
      <c r="K794" s="236"/>
      <c r="L794" s="241"/>
      <c r="M794" s="242"/>
      <c r="N794" s="243"/>
      <c r="O794" s="243"/>
      <c r="P794" s="243"/>
      <c r="Q794" s="243"/>
      <c r="R794" s="243"/>
      <c r="S794" s="243"/>
      <c r="T794" s="24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5" t="s">
        <v>285</v>
      </c>
      <c r="AU794" s="245" t="s">
        <v>83</v>
      </c>
      <c r="AV794" s="13" t="s">
        <v>83</v>
      </c>
      <c r="AW794" s="13" t="s">
        <v>30</v>
      </c>
      <c r="AX794" s="13" t="s">
        <v>74</v>
      </c>
      <c r="AY794" s="245" t="s">
        <v>278</v>
      </c>
    </row>
    <row r="795" s="13" customFormat="1">
      <c r="A795" s="13"/>
      <c r="B795" s="235"/>
      <c r="C795" s="236"/>
      <c r="D795" s="237" t="s">
        <v>285</v>
      </c>
      <c r="E795" s="238" t="s">
        <v>1</v>
      </c>
      <c r="F795" s="239" t="s">
        <v>1285</v>
      </c>
      <c r="G795" s="236"/>
      <c r="H795" s="240">
        <v>27</v>
      </c>
      <c r="I795" s="236"/>
      <c r="J795" s="236"/>
      <c r="K795" s="236"/>
      <c r="L795" s="241"/>
      <c r="M795" s="242"/>
      <c r="N795" s="243"/>
      <c r="O795" s="243"/>
      <c r="P795" s="243"/>
      <c r="Q795" s="243"/>
      <c r="R795" s="243"/>
      <c r="S795" s="243"/>
      <c r="T795" s="244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5" t="s">
        <v>285</v>
      </c>
      <c r="AU795" s="245" t="s">
        <v>83</v>
      </c>
      <c r="AV795" s="13" t="s">
        <v>83</v>
      </c>
      <c r="AW795" s="13" t="s">
        <v>30</v>
      </c>
      <c r="AX795" s="13" t="s">
        <v>74</v>
      </c>
      <c r="AY795" s="245" t="s">
        <v>278</v>
      </c>
    </row>
    <row r="796" s="13" customFormat="1">
      <c r="A796" s="13"/>
      <c r="B796" s="235"/>
      <c r="C796" s="236"/>
      <c r="D796" s="237" t="s">
        <v>285</v>
      </c>
      <c r="E796" s="238" t="s">
        <v>1</v>
      </c>
      <c r="F796" s="239" t="s">
        <v>1289</v>
      </c>
      <c r="G796" s="236"/>
      <c r="H796" s="240">
        <v>27.359999999999999</v>
      </c>
      <c r="I796" s="236"/>
      <c r="J796" s="236"/>
      <c r="K796" s="236"/>
      <c r="L796" s="241"/>
      <c r="M796" s="242"/>
      <c r="N796" s="243"/>
      <c r="O796" s="243"/>
      <c r="P796" s="243"/>
      <c r="Q796" s="243"/>
      <c r="R796" s="243"/>
      <c r="S796" s="243"/>
      <c r="T796" s="244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5" t="s">
        <v>285</v>
      </c>
      <c r="AU796" s="245" t="s">
        <v>83</v>
      </c>
      <c r="AV796" s="13" t="s">
        <v>83</v>
      </c>
      <c r="AW796" s="13" t="s">
        <v>30</v>
      </c>
      <c r="AX796" s="13" t="s">
        <v>74</v>
      </c>
      <c r="AY796" s="245" t="s">
        <v>278</v>
      </c>
    </row>
    <row r="797" s="13" customFormat="1">
      <c r="A797" s="13"/>
      <c r="B797" s="235"/>
      <c r="C797" s="236"/>
      <c r="D797" s="237" t="s">
        <v>285</v>
      </c>
      <c r="E797" s="238" t="s">
        <v>1</v>
      </c>
      <c r="F797" s="239" t="s">
        <v>1290</v>
      </c>
      <c r="G797" s="236"/>
      <c r="H797" s="240">
        <v>96.840000000000003</v>
      </c>
      <c r="I797" s="236"/>
      <c r="J797" s="236"/>
      <c r="K797" s="236"/>
      <c r="L797" s="241"/>
      <c r="M797" s="242"/>
      <c r="N797" s="243"/>
      <c r="O797" s="243"/>
      <c r="P797" s="243"/>
      <c r="Q797" s="243"/>
      <c r="R797" s="243"/>
      <c r="S797" s="243"/>
      <c r="T797" s="244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5" t="s">
        <v>285</v>
      </c>
      <c r="AU797" s="245" t="s">
        <v>83</v>
      </c>
      <c r="AV797" s="13" t="s">
        <v>83</v>
      </c>
      <c r="AW797" s="13" t="s">
        <v>30</v>
      </c>
      <c r="AX797" s="13" t="s">
        <v>74</v>
      </c>
      <c r="AY797" s="245" t="s">
        <v>278</v>
      </c>
    </row>
    <row r="798" s="13" customFormat="1">
      <c r="A798" s="13"/>
      <c r="B798" s="235"/>
      <c r="C798" s="236"/>
      <c r="D798" s="237" t="s">
        <v>285</v>
      </c>
      <c r="E798" s="238" t="s">
        <v>1</v>
      </c>
      <c r="F798" s="239" t="s">
        <v>1291</v>
      </c>
      <c r="G798" s="236"/>
      <c r="H798" s="240">
        <v>81</v>
      </c>
      <c r="I798" s="236"/>
      <c r="J798" s="236"/>
      <c r="K798" s="236"/>
      <c r="L798" s="241"/>
      <c r="M798" s="242"/>
      <c r="N798" s="243"/>
      <c r="O798" s="243"/>
      <c r="P798" s="243"/>
      <c r="Q798" s="243"/>
      <c r="R798" s="243"/>
      <c r="S798" s="243"/>
      <c r="T798" s="244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5" t="s">
        <v>285</v>
      </c>
      <c r="AU798" s="245" t="s">
        <v>83</v>
      </c>
      <c r="AV798" s="13" t="s">
        <v>83</v>
      </c>
      <c r="AW798" s="13" t="s">
        <v>30</v>
      </c>
      <c r="AX798" s="13" t="s">
        <v>74</v>
      </c>
      <c r="AY798" s="245" t="s">
        <v>278</v>
      </c>
    </row>
    <row r="799" s="13" customFormat="1">
      <c r="A799" s="13"/>
      <c r="B799" s="235"/>
      <c r="C799" s="236"/>
      <c r="D799" s="237" t="s">
        <v>285</v>
      </c>
      <c r="E799" s="238" t="s">
        <v>1</v>
      </c>
      <c r="F799" s="239" t="s">
        <v>1292</v>
      </c>
      <c r="G799" s="236"/>
      <c r="H799" s="240">
        <v>34.200000000000003</v>
      </c>
      <c r="I799" s="236"/>
      <c r="J799" s="236"/>
      <c r="K799" s="236"/>
      <c r="L799" s="241"/>
      <c r="M799" s="242"/>
      <c r="N799" s="243"/>
      <c r="O799" s="243"/>
      <c r="P799" s="243"/>
      <c r="Q799" s="243"/>
      <c r="R799" s="243"/>
      <c r="S799" s="243"/>
      <c r="T799" s="244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5" t="s">
        <v>285</v>
      </c>
      <c r="AU799" s="245" t="s">
        <v>83</v>
      </c>
      <c r="AV799" s="13" t="s">
        <v>83</v>
      </c>
      <c r="AW799" s="13" t="s">
        <v>30</v>
      </c>
      <c r="AX799" s="13" t="s">
        <v>74</v>
      </c>
      <c r="AY799" s="245" t="s">
        <v>278</v>
      </c>
    </row>
    <row r="800" s="13" customFormat="1">
      <c r="A800" s="13"/>
      <c r="B800" s="235"/>
      <c r="C800" s="236"/>
      <c r="D800" s="237" t="s">
        <v>285</v>
      </c>
      <c r="E800" s="238" t="s">
        <v>1</v>
      </c>
      <c r="F800" s="239" t="s">
        <v>1293</v>
      </c>
      <c r="G800" s="236"/>
      <c r="H800" s="240">
        <v>55.799999999999997</v>
      </c>
      <c r="I800" s="236"/>
      <c r="J800" s="236"/>
      <c r="K800" s="236"/>
      <c r="L800" s="241"/>
      <c r="M800" s="242"/>
      <c r="N800" s="243"/>
      <c r="O800" s="243"/>
      <c r="P800" s="243"/>
      <c r="Q800" s="243"/>
      <c r="R800" s="243"/>
      <c r="S800" s="243"/>
      <c r="T800" s="24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5" t="s">
        <v>285</v>
      </c>
      <c r="AU800" s="245" t="s">
        <v>83</v>
      </c>
      <c r="AV800" s="13" t="s">
        <v>83</v>
      </c>
      <c r="AW800" s="13" t="s">
        <v>30</v>
      </c>
      <c r="AX800" s="13" t="s">
        <v>74</v>
      </c>
      <c r="AY800" s="245" t="s">
        <v>278</v>
      </c>
    </row>
    <row r="801" s="13" customFormat="1">
      <c r="A801" s="13"/>
      <c r="B801" s="235"/>
      <c r="C801" s="236"/>
      <c r="D801" s="237" t="s">
        <v>285</v>
      </c>
      <c r="E801" s="238" t="s">
        <v>1</v>
      </c>
      <c r="F801" s="239" t="s">
        <v>1294</v>
      </c>
      <c r="G801" s="236"/>
      <c r="H801" s="240">
        <v>59.039999999999999</v>
      </c>
      <c r="I801" s="236"/>
      <c r="J801" s="236"/>
      <c r="K801" s="236"/>
      <c r="L801" s="241"/>
      <c r="M801" s="242"/>
      <c r="N801" s="243"/>
      <c r="O801" s="243"/>
      <c r="P801" s="243"/>
      <c r="Q801" s="243"/>
      <c r="R801" s="243"/>
      <c r="S801" s="243"/>
      <c r="T801" s="244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5" t="s">
        <v>285</v>
      </c>
      <c r="AU801" s="245" t="s">
        <v>83</v>
      </c>
      <c r="AV801" s="13" t="s">
        <v>83</v>
      </c>
      <c r="AW801" s="13" t="s">
        <v>30</v>
      </c>
      <c r="AX801" s="13" t="s">
        <v>74</v>
      </c>
      <c r="AY801" s="245" t="s">
        <v>278</v>
      </c>
    </row>
    <row r="802" s="13" customFormat="1">
      <c r="A802" s="13"/>
      <c r="B802" s="235"/>
      <c r="C802" s="236"/>
      <c r="D802" s="237" t="s">
        <v>285</v>
      </c>
      <c r="E802" s="238" t="s">
        <v>1</v>
      </c>
      <c r="F802" s="239" t="s">
        <v>1295</v>
      </c>
      <c r="G802" s="236"/>
      <c r="H802" s="240">
        <v>55.439999999999998</v>
      </c>
      <c r="I802" s="236"/>
      <c r="J802" s="236"/>
      <c r="K802" s="236"/>
      <c r="L802" s="241"/>
      <c r="M802" s="242"/>
      <c r="N802" s="243"/>
      <c r="O802" s="243"/>
      <c r="P802" s="243"/>
      <c r="Q802" s="243"/>
      <c r="R802" s="243"/>
      <c r="S802" s="243"/>
      <c r="T802" s="244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5" t="s">
        <v>285</v>
      </c>
      <c r="AU802" s="245" t="s">
        <v>83</v>
      </c>
      <c r="AV802" s="13" t="s">
        <v>83</v>
      </c>
      <c r="AW802" s="13" t="s">
        <v>30</v>
      </c>
      <c r="AX802" s="13" t="s">
        <v>74</v>
      </c>
      <c r="AY802" s="245" t="s">
        <v>278</v>
      </c>
    </row>
    <row r="803" s="13" customFormat="1">
      <c r="A803" s="13"/>
      <c r="B803" s="235"/>
      <c r="C803" s="236"/>
      <c r="D803" s="237" t="s">
        <v>285</v>
      </c>
      <c r="E803" s="238" t="s">
        <v>1</v>
      </c>
      <c r="F803" s="239" t="s">
        <v>1296</v>
      </c>
      <c r="G803" s="236"/>
      <c r="H803" s="240">
        <v>90.719999999999999</v>
      </c>
      <c r="I803" s="236"/>
      <c r="J803" s="236"/>
      <c r="K803" s="236"/>
      <c r="L803" s="241"/>
      <c r="M803" s="242"/>
      <c r="N803" s="243"/>
      <c r="O803" s="243"/>
      <c r="P803" s="243"/>
      <c r="Q803" s="243"/>
      <c r="R803" s="243"/>
      <c r="S803" s="243"/>
      <c r="T803" s="244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5" t="s">
        <v>285</v>
      </c>
      <c r="AU803" s="245" t="s">
        <v>83</v>
      </c>
      <c r="AV803" s="13" t="s">
        <v>83</v>
      </c>
      <c r="AW803" s="13" t="s">
        <v>30</v>
      </c>
      <c r="AX803" s="13" t="s">
        <v>74</v>
      </c>
      <c r="AY803" s="245" t="s">
        <v>278</v>
      </c>
    </row>
    <row r="804" s="13" customFormat="1">
      <c r="A804" s="13"/>
      <c r="B804" s="235"/>
      <c r="C804" s="236"/>
      <c r="D804" s="237" t="s">
        <v>285</v>
      </c>
      <c r="E804" s="238" t="s">
        <v>1</v>
      </c>
      <c r="F804" s="239" t="s">
        <v>1297</v>
      </c>
      <c r="G804" s="236"/>
      <c r="H804" s="240">
        <v>71.640000000000001</v>
      </c>
      <c r="I804" s="236"/>
      <c r="J804" s="236"/>
      <c r="K804" s="236"/>
      <c r="L804" s="241"/>
      <c r="M804" s="242"/>
      <c r="N804" s="243"/>
      <c r="O804" s="243"/>
      <c r="P804" s="243"/>
      <c r="Q804" s="243"/>
      <c r="R804" s="243"/>
      <c r="S804" s="243"/>
      <c r="T804" s="24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5" t="s">
        <v>285</v>
      </c>
      <c r="AU804" s="245" t="s">
        <v>83</v>
      </c>
      <c r="AV804" s="13" t="s">
        <v>83</v>
      </c>
      <c r="AW804" s="13" t="s">
        <v>30</v>
      </c>
      <c r="AX804" s="13" t="s">
        <v>74</v>
      </c>
      <c r="AY804" s="245" t="s">
        <v>278</v>
      </c>
    </row>
    <row r="805" s="13" customFormat="1">
      <c r="A805" s="13"/>
      <c r="B805" s="235"/>
      <c r="C805" s="236"/>
      <c r="D805" s="237" t="s">
        <v>285</v>
      </c>
      <c r="E805" s="238" t="s">
        <v>1</v>
      </c>
      <c r="F805" s="239" t="s">
        <v>1298</v>
      </c>
      <c r="G805" s="236"/>
      <c r="H805" s="240">
        <v>56.304000000000002</v>
      </c>
      <c r="I805" s="236"/>
      <c r="J805" s="236"/>
      <c r="K805" s="236"/>
      <c r="L805" s="241"/>
      <c r="M805" s="242"/>
      <c r="N805" s="243"/>
      <c r="O805" s="243"/>
      <c r="P805" s="243"/>
      <c r="Q805" s="243"/>
      <c r="R805" s="243"/>
      <c r="S805" s="243"/>
      <c r="T805" s="244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5" t="s">
        <v>285</v>
      </c>
      <c r="AU805" s="245" t="s">
        <v>83</v>
      </c>
      <c r="AV805" s="13" t="s">
        <v>83</v>
      </c>
      <c r="AW805" s="13" t="s">
        <v>30</v>
      </c>
      <c r="AX805" s="13" t="s">
        <v>74</v>
      </c>
      <c r="AY805" s="245" t="s">
        <v>278</v>
      </c>
    </row>
    <row r="806" s="13" customFormat="1">
      <c r="A806" s="13"/>
      <c r="B806" s="235"/>
      <c r="C806" s="236"/>
      <c r="D806" s="237" t="s">
        <v>285</v>
      </c>
      <c r="E806" s="238" t="s">
        <v>1</v>
      </c>
      <c r="F806" s="239" t="s">
        <v>1299</v>
      </c>
      <c r="G806" s="236"/>
      <c r="H806" s="240">
        <v>53.993000000000002</v>
      </c>
      <c r="I806" s="236"/>
      <c r="J806" s="236"/>
      <c r="K806" s="236"/>
      <c r="L806" s="241"/>
      <c r="M806" s="242"/>
      <c r="N806" s="243"/>
      <c r="O806" s="243"/>
      <c r="P806" s="243"/>
      <c r="Q806" s="243"/>
      <c r="R806" s="243"/>
      <c r="S806" s="243"/>
      <c r="T806" s="24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5" t="s">
        <v>285</v>
      </c>
      <c r="AU806" s="245" t="s">
        <v>83</v>
      </c>
      <c r="AV806" s="13" t="s">
        <v>83</v>
      </c>
      <c r="AW806" s="13" t="s">
        <v>30</v>
      </c>
      <c r="AX806" s="13" t="s">
        <v>74</v>
      </c>
      <c r="AY806" s="245" t="s">
        <v>278</v>
      </c>
    </row>
    <row r="807" s="13" customFormat="1">
      <c r="A807" s="13"/>
      <c r="B807" s="235"/>
      <c r="C807" s="236"/>
      <c r="D807" s="237" t="s">
        <v>285</v>
      </c>
      <c r="E807" s="238" t="s">
        <v>1</v>
      </c>
      <c r="F807" s="239" t="s">
        <v>1300</v>
      </c>
      <c r="G807" s="236"/>
      <c r="H807" s="240">
        <v>41.399999999999999</v>
      </c>
      <c r="I807" s="236"/>
      <c r="J807" s="236"/>
      <c r="K807" s="236"/>
      <c r="L807" s="241"/>
      <c r="M807" s="242"/>
      <c r="N807" s="243"/>
      <c r="O807" s="243"/>
      <c r="P807" s="243"/>
      <c r="Q807" s="243"/>
      <c r="R807" s="243"/>
      <c r="S807" s="243"/>
      <c r="T807" s="24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5" t="s">
        <v>285</v>
      </c>
      <c r="AU807" s="245" t="s">
        <v>83</v>
      </c>
      <c r="AV807" s="13" t="s">
        <v>83</v>
      </c>
      <c r="AW807" s="13" t="s">
        <v>30</v>
      </c>
      <c r="AX807" s="13" t="s">
        <v>74</v>
      </c>
      <c r="AY807" s="245" t="s">
        <v>278</v>
      </c>
    </row>
    <row r="808" s="15" customFormat="1">
      <c r="A808" s="15"/>
      <c r="B808" s="256"/>
      <c r="C808" s="257"/>
      <c r="D808" s="237" t="s">
        <v>285</v>
      </c>
      <c r="E808" s="258" t="s">
        <v>1</v>
      </c>
      <c r="F808" s="259" t="s">
        <v>545</v>
      </c>
      <c r="G808" s="257"/>
      <c r="H808" s="260">
        <v>801.49699999999996</v>
      </c>
      <c r="I808" s="257"/>
      <c r="J808" s="257"/>
      <c r="K808" s="257"/>
      <c r="L808" s="261"/>
      <c r="M808" s="262"/>
      <c r="N808" s="263"/>
      <c r="O808" s="263"/>
      <c r="P808" s="263"/>
      <c r="Q808" s="263"/>
      <c r="R808" s="263"/>
      <c r="S808" s="263"/>
      <c r="T808" s="264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65" t="s">
        <v>285</v>
      </c>
      <c r="AU808" s="265" t="s">
        <v>83</v>
      </c>
      <c r="AV808" s="15" t="s">
        <v>91</v>
      </c>
      <c r="AW808" s="15" t="s">
        <v>30</v>
      </c>
      <c r="AX808" s="15" t="s">
        <v>74</v>
      </c>
      <c r="AY808" s="265" t="s">
        <v>278</v>
      </c>
    </row>
    <row r="809" s="13" customFormat="1">
      <c r="A809" s="13"/>
      <c r="B809" s="235"/>
      <c r="C809" s="236"/>
      <c r="D809" s="237" t="s">
        <v>285</v>
      </c>
      <c r="E809" s="238" t="s">
        <v>1</v>
      </c>
      <c r="F809" s="239" t="s">
        <v>1337</v>
      </c>
      <c r="G809" s="236"/>
      <c r="H809" s="240">
        <v>-1019.33</v>
      </c>
      <c r="I809" s="236"/>
      <c r="J809" s="236"/>
      <c r="K809" s="236"/>
      <c r="L809" s="241"/>
      <c r="M809" s="242"/>
      <c r="N809" s="243"/>
      <c r="O809" s="243"/>
      <c r="P809" s="243"/>
      <c r="Q809" s="243"/>
      <c r="R809" s="243"/>
      <c r="S809" s="243"/>
      <c r="T809" s="244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5" t="s">
        <v>285</v>
      </c>
      <c r="AU809" s="245" t="s">
        <v>83</v>
      </c>
      <c r="AV809" s="13" t="s">
        <v>83</v>
      </c>
      <c r="AW809" s="13" t="s">
        <v>30</v>
      </c>
      <c r="AX809" s="13" t="s">
        <v>74</v>
      </c>
      <c r="AY809" s="245" t="s">
        <v>278</v>
      </c>
    </row>
    <row r="810" s="15" customFormat="1">
      <c r="A810" s="15"/>
      <c r="B810" s="256"/>
      <c r="C810" s="257"/>
      <c r="D810" s="237" t="s">
        <v>285</v>
      </c>
      <c r="E810" s="258" t="s">
        <v>1</v>
      </c>
      <c r="F810" s="259" t="s">
        <v>1302</v>
      </c>
      <c r="G810" s="257"/>
      <c r="H810" s="260">
        <v>-1019.33</v>
      </c>
      <c r="I810" s="257"/>
      <c r="J810" s="257"/>
      <c r="K810" s="257"/>
      <c r="L810" s="261"/>
      <c r="M810" s="262"/>
      <c r="N810" s="263"/>
      <c r="O810" s="263"/>
      <c r="P810" s="263"/>
      <c r="Q810" s="263"/>
      <c r="R810" s="263"/>
      <c r="S810" s="263"/>
      <c r="T810" s="264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65" t="s">
        <v>285</v>
      </c>
      <c r="AU810" s="265" t="s">
        <v>83</v>
      </c>
      <c r="AV810" s="15" t="s">
        <v>91</v>
      </c>
      <c r="AW810" s="15" t="s">
        <v>30</v>
      </c>
      <c r="AX810" s="15" t="s">
        <v>74</v>
      </c>
      <c r="AY810" s="265" t="s">
        <v>278</v>
      </c>
    </row>
    <row r="811" s="14" customFormat="1">
      <c r="A811" s="14"/>
      <c r="B811" s="246"/>
      <c r="C811" s="247"/>
      <c r="D811" s="237" t="s">
        <v>285</v>
      </c>
      <c r="E811" s="248" t="s">
        <v>1</v>
      </c>
      <c r="F811" s="249" t="s">
        <v>287</v>
      </c>
      <c r="G811" s="247"/>
      <c r="H811" s="250">
        <v>2227.2629999999999</v>
      </c>
      <c r="I811" s="247"/>
      <c r="J811" s="247"/>
      <c r="K811" s="247"/>
      <c r="L811" s="251"/>
      <c r="M811" s="252"/>
      <c r="N811" s="253"/>
      <c r="O811" s="253"/>
      <c r="P811" s="253"/>
      <c r="Q811" s="253"/>
      <c r="R811" s="253"/>
      <c r="S811" s="253"/>
      <c r="T811" s="25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5" t="s">
        <v>285</v>
      </c>
      <c r="AU811" s="255" t="s">
        <v>83</v>
      </c>
      <c r="AV811" s="14" t="s">
        <v>116</v>
      </c>
      <c r="AW811" s="14" t="s">
        <v>30</v>
      </c>
      <c r="AX811" s="14" t="s">
        <v>81</v>
      </c>
      <c r="AY811" s="255" t="s">
        <v>278</v>
      </c>
    </row>
    <row r="812" s="2" customFormat="1" ht="24.15" customHeight="1">
      <c r="A812" s="33"/>
      <c r="B812" s="34"/>
      <c r="C812" s="222" t="s">
        <v>640</v>
      </c>
      <c r="D812" s="222" t="s">
        <v>280</v>
      </c>
      <c r="E812" s="223" t="s">
        <v>1338</v>
      </c>
      <c r="F812" s="224" t="s">
        <v>1339</v>
      </c>
      <c r="G812" s="225" t="s">
        <v>318</v>
      </c>
      <c r="H812" s="226">
        <v>1754.6569999999999</v>
      </c>
      <c r="I812" s="227">
        <v>654</v>
      </c>
      <c r="J812" s="227">
        <f>ROUND(I812*H812,2)</f>
        <v>1147545.6799999999</v>
      </c>
      <c r="K812" s="228"/>
      <c r="L812" s="39"/>
      <c r="M812" s="229" t="s">
        <v>1</v>
      </c>
      <c r="N812" s="230" t="s">
        <v>39</v>
      </c>
      <c r="O812" s="231">
        <v>0.44</v>
      </c>
      <c r="P812" s="231">
        <f>O812*H812</f>
        <v>772.04908</v>
      </c>
      <c r="Q812" s="231">
        <v>0.021000000000000001</v>
      </c>
      <c r="R812" s="231">
        <f>Q812*H812</f>
        <v>36.847797</v>
      </c>
      <c r="S812" s="231">
        <v>0</v>
      </c>
      <c r="T812" s="232">
        <f>S812*H812</f>
        <v>0</v>
      </c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R812" s="233" t="s">
        <v>116</v>
      </c>
      <c r="AT812" s="233" t="s">
        <v>280</v>
      </c>
      <c r="AU812" s="233" t="s">
        <v>83</v>
      </c>
      <c r="AY812" s="18" t="s">
        <v>278</v>
      </c>
      <c r="BE812" s="234">
        <f>IF(N812="základní",J812,0)</f>
        <v>1147545.6799999999</v>
      </c>
      <c r="BF812" s="234">
        <f>IF(N812="snížená",J812,0)</f>
        <v>0</v>
      </c>
      <c r="BG812" s="234">
        <f>IF(N812="zákl. přenesená",J812,0)</f>
        <v>0</v>
      </c>
      <c r="BH812" s="234">
        <f>IF(N812="sníž. přenesená",J812,0)</f>
        <v>0</v>
      </c>
      <c r="BI812" s="234">
        <f>IF(N812="nulová",J812,0)</f>
        <v>0</v>
      </c>
      <c r="BJ812" s="18" t="s">
        <v>81</v>
      </c>
      <c r="BK812" s="234">
        <f>ROUND(I812*H812,2)</f>
        <v>1147545.6799999999</v>
      </c>
      <c r="BL812" s="18" t="s">
        <v>116</v>
      </c>
      <c r="BM812" s="233" t="s">
        <v>1340</v>
      </c>
    </row>
    <row r="813" s="2" customFormat="1" ht="24.15" customHeight="1">
      <c r="A813" s="33"/>
      <c r="B813" s="34"/>
      <c r="C813" s="222" t="s">
        <v>650</v>
      </c>
      <c r="D813" s="222" t="s">
        <v>280</v>
      </c>
      <c r="E813" s="223" t="s">
        <v>1341</v>
      </c>
      <c r="F813" s="224" t="s">
        <v>1342</v>
      </c>
      <c r="G813" s="225" t="s">
        <v>318</v>
      </c>
      <c r="H813" s="226">
        <v>1754.6569999999999</v>
      </c>
      <c r="I813" s="227">
        <v>216</v>
      </c>
      <c r="J813" s="227">
        <f>ROUND(I813*H813,2)</f>
        <v>379005.90999999997</v>
      </c>
      <c r="K813" s="228"/>
      <c r="L813" s="39"/>
      <c r="M813" s="229" t="s">
        <v>1</v>
      </c>
      <c r="N813" s="230" t="s">
        <v>39</v>
      </c>
      <c r="O813" s="231">
        <v>0.27200000000000002</v>
      </c>
      <c r="P813" s="231">
        <f>O813*H813</f>
        <v>477.266704</v>
      </c>
      <c r="Q813" s="231">
        <v>0.0040000000000000001</v>
      </c>
      <c r="R813" s="231">
        <f>Q813*H813</f>
        <v>7.0186279999999996</v>
      </c>
      <c r="S813" s="231">
        <v>0</v>
      </c>
      <c r="T813" s="232">
        <f>S813*H813</f>
        <v>0</v>
      </c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R813" s="233" t="s">
        <v>116</v>
      </c>
      <c r="AT813" s="233" t="s">
        <v>280</v>
      </c>
      <c r="AU813" s="233" t="s">
        <v>83</v>
      </c>
      <c r="AY813" s="18" t="s">
        <v>278</v>
      </c>
      <c r="BE813" s="234">
        <f>IF(N813="základní",J813,0)</f>
        <v>379005.90999999997</v>
      </c>
      <c r="BF813" s="234">
        <f>IF(N813="snížená",J813,0)</f>
        <v>0</v>
      </c>
      <c r="BG813" s="234">
        <f>IF(N813="zákl. přenesená",J813,0)</f>
        <v>0</v>
      </c>
      <c r="BH813" s="234">
        <f>IF(N813="sníž. přenesená",J813,0)</f>
        <v>0</v>
      </c>
      <c r="BI813" s="234">
        <f>IF(N813="nulová",J813,0)</f>
        <v>0</v>
      </c>
      <c r="BJ813" s="18" t="s">
        <v>81</v>
      </c>
      <c r="BK813" s="234">
        <f>ROUND(I813*H813,2)</f>
        <v>379005.90999999997</v>
      </c>
      <c r="BL813" s="18" t="s">
        <v>116</v>
      </c>
      <c r="BM813" s="233" t="s">
        <v>1343</v>
      </c>
    </row>
    <row r="814" s="2" customFormat="1" ht="24.15" customHeight="1">
      <c r="A814" s="33"/>
      <c r="B814" s="34"/>
      <c r="C814" s="222" t="s">
        <v>666</v>
      </c>
      <c r="D814" s="222" t="s">
        <v>280</v>
      </c>
      <c r="E814" s="223" t="s">
        <v>1344</v>
      </c>
      <c r="F814" s="224" t="s">
        <v>1345</v>
      </c>
      <c r="G814" s="225" t="s">
        <v>318</v>
      </c>
      <c r="H814" s="226">
        <v>2227.2629999999999</v>
      </c>
      <c r="I814" s="227">
        <v>318</v>
      </c>
      <c r="J814" s="227">
        <f>ROUND(I814*H814,2)</f>
        <v>708269.63</v>
      </c>
      <c r="K814" s="228"/>
      <c r="L814" s="39"/>
      <c r="M814" s="229" t="s">
        <v>1</v>
      </c>
      <c r="N814" s="230" t="s">
        <v>39</v>
      </c>
      <c r="O814" s="231">
        <v>0.32000000000000001</v>
      </c>
      <c r="P814" s="231">
        <f>O814*H814</f>
        <v>712.72415999999998</v>
      </c>
      <c r="Q814" s="231">
        <v>0.01103</v>
      </c>
      <c r="R814" s="231">
        <f>Q814*H814</f>
        <v>24.56671089</v>
      </c>
      <c r="S814" s="231">
        <v>0</v>
      </c>
      <c r="T814" s="232">
        <f>S814*H814</f>
        <v>0</v>
      </c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R814" s="233" t="s">
        <v>116</v>
      </c>
      <c r="AT814" s="233" t="s">
        <v>280</v>
      </c>
      <c r="AU814" s="233" t="s">
        <v>83</v>
      </c>
      <c r="AY814" s="18" t="s">
        <v>278</v>
      </c>
      <c r="BE814" s="234">
        <f>IF(N814="základní",J814,0)</f>
        <v>708269.63</v>
      </c>
      <c r="BF814" s="234">
        <f>IF(N814="snížená",J814,0)</f>
        <v>0</v>
      </c>
      <c r="BG814" s="234">
        <f>IF(N814="zákl. přenesená",J814,0)</f>
        <v>0</v>
      </c>
      <c r="BH814" s="234">
        <f>IF(N814="sníž. přenesená",J814,0)</f>
        <v>0</v>
      </c>
      <c r="BI814" s="234">
        <f>IF(N814="nulová",J814,0)</f>
        <v>0</v>
      </c>
      <c r="BJ814" s="18" t="s">
        <v>81</v>
      </c>
      <c r="BK814" s="234">
        <f>ROUND(I814*H814,2)</f>
        <v>708269.63</v>
      </c>
      <c r="BL814" s="18" t="s">
        <v>116</v>
      </c>
      <c r="BM814" s="233" t="s">
        <v>1346</v>
      </c>
    </row>
    <row r="815" s="2" customFormat="1" ht="24.15" customHeight="1">
      <c r="A815" s="33"/>
      <c r="B815" s="34"/>
      <c r="C815" s="222" t="s">
        <v>672</v>
      </c>
      <c r="D815" s="222" t="s">
        <v>280</v>
      </c>
      <c r="E815" s="223" t="s">
        <v>1347</v>
      </c>
      <c r="F815" s="224" t="s">
        <v>1348</v>
      </c>
      <c r="G815" s="225" t="s">
        <v>318</v>
      </c>
      <c r="H815" s="226">
        <v>2227.2629999999999</v>
      </c>
      <c r="I815" s="227">
        <v>96.5</v>
      </c>
      <c r="J815" s="227">
        <f>ROUND(I815*H815,2)</f>
        <v>214930.88000000001</v>
      </c>
      <c r="K815" s="228"/>
      <c r="L815" s="39"/>
      <c r="M815" s="229" t="s">
        <v>1</v>
      </c>
      <c r="N815" s="230" t="s">
        <v>39</v>
      </c>
      <c r="O815" s="231">
        <v>0.059999999999999998</v>
      </c>
      <c r="P815" s="231">
        <f>O815*H815</f>
        <v>133.63577999999998</v>
      </c>
      <c r="Q815" s="231">
        <v>0.0055199999999999997</v>
      </c>
      <c r="R815" s="231">
        <f>Q815*H815</f>
        <v>12.29449176</v>
      </c>
      <c r="S815" s="231">
        <v>0</v>
      </c>
      <c r="T815" s="232">
        <f>S815*H815</f>
        <v>0</v>
      </c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R815" s="233" t="s">
        <v>116</v>
      </c>
      <c r="AT815" s="233" t="s">
        <v>280</v>
      </c>
      <c r="AU815" s="233" t="s">
        <v>83</v>
      </c>
      <c r="AY815" s="18" t="s">
        <v>278</v>
      </c>
      <c r="BE815" s="234">
        <f>IF(N815="základní",J815,0)</f>
        <v>214930.88000000001</v>
      </c>
      <c r="BF815" s="234">
        <f>IF(N815="snížená",J815,0)</f>
        <v>0</v>
      </c>
      <c r="BG815" s="234">
        <f>IF(N815="zákl. přenesená",J815,0)</f>
        <v>0</v>
      </c>
      <c r="BH815" s="234">
        <f>IF(N815="sníž. přenesená",J815,0)</f>
        <v>0</v>
      </c>
      <c r="BI815" s="234">
        <f>IF(N815="nulová",J815,0)</f>
        <v>0</v>
      </c>
      <c r="BJ815" s="18" t="s">
        <v>81</v>
      </c>
      <c r="BK815" s="234">
        <f>ROUND(I815*H815,2)</f>
        <v>214930.88000000001</v>
      </c>
      <c r="BL815" s="18" t="s">
        <v>116</v>
      </c>
      <c r="BM815" s="233" t="s">
        <v>1349</v>
      </c>
    </row>
    <row r="816" s="2" customFormat="1" ht="21.75" customHeight="1">
      <c r="A816" s="33"/>
      <c r="B816" s="34"/>
      <c r="C816" s="222" t="s">
        <v>679</v>
      </c>
      <c r="D816" s="222" t="s">
        <v>280</v>
      </c>
      <c r="E816" s="223" t="s">
        <v>1350</v>
      </c>
      <c r="F816" s="224" t="s">
        <v>1351</v>
      </c>
      <c r="G816" s="225" t="s">
        <v>407</v>
      </c>
      <c r="H816" s="226">
        <v>600</v>
      </c>
      <c r="I816" s="227">
        <v>20</v>
      </c>
      <c r="J816" s="227">
        <f>ROUND(I816*H816,2)</f>
        <v>12000</v>
      </c>
      <c r="K816" s="228"/>
      <c r="L816" s="39"/>
      <c r="M816" s="229" t="s">
        <v>1</v>
      </c>
      <c r="N816" s="230" t="s">
        <v>39</v>
      </c>
      <c r="O816" s="231">
        <v>0.01</v>
      </c>
      <c r="P816" s="231">
        <f>O816*H816</f>
        <v>6</v>
      </c>
      <c r="Q816" s="231">
        <v>0</v>
      </c>
      <c r="R816" s="231">
        <f>Q816*H816</f>
        <v>0</v>
      </c>
      <c r="S816" s="231">
        <v>0</v>
      </c>
      <c r="T816" s="232">
        <f>S816*H816</f>
        <v>0</v>
      </c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R816" s="233" t="s">
        <v>116</v>
      </c>
      <c r="AT816" s="233" t="s">
        <v>280</v>
      </c>
      <c r="AU816" s="233" t="s">
        <v>83</v>
      </c>
      <c r="AY816" s="18" t="s">
        <v>278</v>
      </c>
      <c r="BE816" s="234">
        <f>IF(N816="základní",J816,0)</f>
        <v>12000</v>
      </c>
      <c r="BF816" s="234">
        <f>IF(N816="snížená",J816,0)</f>
        <v>0</v>
      </c>
      <c r="BG816" s="234">
        <f>IF(N816="zákl. přenesená",J816,0)</f>
        <v>0</v>
      </c>
      <c r="BH816" s="234">
        <f>IF(N816="sníž. přenesená",J816,0)</f>
        <v>0</v>
      </c>
      <c r="BI816" s="234">
        <f>IF(N816="nulová",J816,0)</f>
        <v>0</v>
      </c>
      <c r="BJ816" s="18" t="s">
        <v>81</v>
      </c>
      <c r="BK816" s="234">
        <f>ROUND(I816*H816,2)</f>
        <v>12000</v>
      </c>
      <c r="BL816" s="18" t="s">
        <v>116</v>
      </c>
      <c r="BM816" s="233" t="s">
        <v>1352</v>
      </c>
    </row>
    <row r="817" s="2" customFormat="1" ht="33" customHeight="1">
      <c r="A817" s="33"/>
      <c r="B817" s="34"/>
      <c r="C817" s="222" t="s">
        <v>685</v>
      </c>
      <c r="D817" s="222" t="s">
        <v>280</v>
      </c>
      <c r="E817" s="223" t="s">
        <v>1353</v>
      </c>
      <c r="F817" s="224" t="s">
        <v>1354</v>
      </c>
      <c r="G817" s="225" t="s">
        <v>283</v>
      </c>
      <c r="H817" s="226">
        <v>51.381999999999998</v>
      </c>
      <c r="I817" s="227">
        <v>5190</v>
      </c>
      <c r="J817" s="227">
        <f>ROUND(I817*H817,2)</f>
        <v>266672.58000000002</v>
      </c>
      <c r="K817" s="228"/>
      <c r="L817" s="39"/>
      <c r="M817" s="229" t="s">
        <v>1</v>
      </c>
      <c r="N817" s="230" t="s">
        <v>39</v>
      </c>
      <c r="O817" s="231">
        <v>3.2130000000000001</v>
      </c>
      <c r="P817" s="231">
        <f>O817*H817</f>
        <v>165.09036599999999</v>
      </c>
      <c r="Q817" s="231">
        <v>2.3010199999999998</v>
      </c>
      <c r="R817" s="231">
        <f>Q817*H817</f>
        <v>118.23100963999998</v>
      </c>
      <c r="S817" s="231">
        <v>0</v>
      </c>
      <c r="T817" s="232">
        <f>S817*H817</f>
        <v>0</v>
      </c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R817" s="233" t="s">
        <v>116</v>
      </c>
      <c r="AT817" s="233" t="s">
        <v>280</v>
      </c>
      <c r="AU817" s="233" t="s">
        <v>83</v>
      </c>
      <c r="AY817" s="18" t="s">
        <v>278</v>
      </c>
      <c r="BE817" s="234">
        <f>IF(N817="základní",J817,0)</f>
        <v>266672.58000000002</v>
      </c>
      <c r="BF817" s="234">
        <f>IF(N817="snížená",J817,0)</f>
        <v>0</v>
      </c>
      <c r="BG817" s="234">
        <f>IF(N817="zákl. přenesená",J817,0)</f>
        <v>0</v>
      </c>
      <c r="BH817" s="234">
        <f>IF(N817="sníž. přenesená",J817,0)</f>
        <v>0</v>
      </c>
      <c r="BI817" s="234">
        <f>IF(N817="nulová",J817,0)</f>
        <v>0</v>
      </c>
      <c r="BJ817" s="18" t="s">
        <v>81</v>
      </c>
      <c r="BK817" s="234">
        <f>ROUND(I817*H817,2)</f>
        <v>266672.58000000002</v>
      </c>
      <c r="BL817" s="18" t="s">
        <v>116</v>
      </c>
      <c r="BM817" s="233" t="s">
        <v>1355</v>
      </c>
    </row>
    <row r="818" s="13" customFormat="1">
      <c r="A818" s="13"/>
      <c r="B818" s="235"/>
      <c r="C818" s="236"/>
      <c r="D818" s="237" t="s">
        <v>285</v>
      </c>
      <c r="E818" s="238" t="s">
        <v>1</v>
      </c>
      <c r="F818" s="239" t="s">
        <v>1356</v>
      </c>
      <c r="G818" s="236"/>
      <c r="H818" s="240">
        <v>51.381999999999998</v>
      </c>
      <c r="I818" s="236"/>
      <c r="J818" s="236"/>
      <c r="K818" s="236"/>
      <c r="L818" s="241"/>
      <c r="M818" s="242"/>
      <c r="N818" s="243"/>
      <c r="O818" s="243"/>
      <c r="P818" s="243"/>
      <c r="Q818" s="243"/>
      <c r="R818" s="243"/>
      <c r="S818" s="243"/>
      <c r="T818" s="24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5" t="s">
        <v>285</v>
      </c>
      <c r="AU818" s="245" t="s">
        <v>83</v>
      </c>
      <c r="AV818" s="13" t="s">
        <v>83</v>
      </c>
      <c r="AW818" s="13" t="s">
        <v>30</v>
      </c>
      <c r="AX818" s="13" t="s">
        <v>74</v>
      </c>
      <c r="AY818" s="245" t="s">
        <v>278</v>
      </c>
    </row>
    <row r="819" s="14" customFormat="1">
      <c r="A819" s="14"/>
      <c r="B819" s="246"/>
      <c r="C819" s="247"/>
      <c r="D819" s="237" t="s">
        <v>285</v>
      </c>
      <c r="E819" s="248" t="s">
        <v>1</v>
      </c>
      <c r="F819" s="249" t="s">
        <v>287</v>
      </c>
      <c r="G819" s="247"/>
      <c r="H819" s="250">
        <v>51.381999999999998</v>
      </c>
      <c r="I819" s="247"/>
      <c r="J819" s="247"/>
      <c r="K819" s="247"/>
      <c r="L819" s="251"/>
      <c r="M819" s="252"/>
      <c r="N819" s="253"/>
      <c r="O819" s="253"/>
      <c r="P819" s="253"/>
      <c r="Q819" s="253"/>
      <c r="R819" s="253"/>
      <c r="S819" s="253"/>
      <c r="T819" s="25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5" t="s">
        <v>285</v>
      </c>
      <c r="AU819" s="255" t="s">
        <v>83</v>
      </c>
      <c r="AV819" s="14" t="s">
        <v>116</v>
      </c>
      <c r="AW819" s="14" t="s">
        <v>30</v>
      </c>
      <c r="AX819" s="14" t="s">
        <v>81</v>
      </c>
      <c r="AY819" s="255" t="s">
        <v>278</v>
      </c>
    </row>
    <row r="820" s="2" customFormat="1" ht="24.15" customHeight="1">
      <c r="A820" s="33"/>
      <c r="B820" s="34"/>
      <c r="C820" s="222" t="s">
        <v>691</v>
      </c>
      <c r="D820" s="222" t="s">
        <v>280</v>
      </c>
      <c r="E820" s="223" t="s">
        <v>1357</v>
      </c>
      <c r="F820" s="224" t="s">
        <v>1358</v>
      </c>
      <c r="G820" s="225" t="s">
        <v>283</v>
      </c>
      <c r="H820" s="226">
        <v>51.156999999999996</v>
      </c>
      <c r="I820" s="227">
        <v>1280</v>
      </c>
      <c r="J820" s="227">
        <f>ROUND(I820*H820,2)</f>
        <v>65480.959999999999</v>
      </c>
      <c r="K820" s="228"/>
      <c r="L820" s="39"/>
      <c r="M820" s="229" t="s">
        <v>1</v>
      </c>
      <c r="N820" s="230" t="s">
        <v>39</v>
      </c>
      <c r="O820" s="231">
        <v>2.7000000000000002</v>
      </c>
      <c r="P820" s="231">
        <f>O820*H820</f>
        <v>138.12389999999999</v>
      </c>
      <c r="Q820" s="231">
        <v>0</v>
      </c>
      <c r="R820" s="231">
        <f>Q820*H820</f>
        <v>0</v>
      </c>
      <c r="S820" s="231">
        <v>0</v>
      </c>
      <c r="T820" s="232">
        <f>S820*H820</f>
        <v>0</v>
      </c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R820" s="233" t="s">
        <v>116</v>
      </c>
      <c r="AT820" s="233" t="s">
        <v>280</v>
      </c>
      <c r="AU820" s="233" t="s">
        <v>83</v>
      </c>
      <c r="AY820" s="18" t="s">
        <v>278</v>
      </c>
      <c r="BE820" s="234">
        <f>IF(N820="základní",J820,0)</f>
        <v>65480.959999999999</v>
      </c>
      <c r="BF820" s="234">
        <f>IF(N820="snížená",J820,0)</f>
        <v>0</v>
      </c>
      <c r="BG820" s="234">
        <f>IF(N820="zákl. přenesená",J820,0)</f>
        <v>0</v>
      </c>
      <c r="BH820" s="234">
        <f>IF(N820="sníž. přenesená",J820,0)</f>
        <v>0</v>
      </c>
      <c r="BI820" s="234">
        <f>IF(N820="nulová",J820,0)</f>
        <v>0</v>
      </c>
      <c r="BJ820" s="18" t="s">
        <v>81</v>
      </c>
      <c r="BK820" s="234">
        <f>ROUND(I820*H820,2)</f>
        <v>65480.959999999999</v>
      </c>
      <c r="BL820" s="18" t="s">
        <v>116</v>
      </c>
      <c r="BM820" s="233" t="s">
        <v>1359</v>
      </c>
    </row>
    <row r="821" s="13" customFormat="1">
      <c r="A821" s="13"/>
      <c r="B821" s="235"/>
      <c r="C821" s="236"/>
      <c r="D821" s="237" t="s">
        <v>285</v>
      </c>
      <c r="E821" s="238" t="s">
        <v>1</v>
      </c>
      <c r="F821" s="239" t="s">
        <v>1360</v>
      </c>
      <c r="G821" s="236"/>
      <c r="H821" s="240">
        <v>51.156999999999996</v>
      </c>
      <c r="I821" s="236"/>
      <c r="J821" s="236"/>
      <c r="K821" s="236"/>
      <c r="L821" s="241"/>
      <c r="M821" s="242"/>
      <c r="N821" s="243"/>
      <c r="O821" s="243"/>
      <c r="P821" s="243"/>
      <c r="Q821" s="243"/>
      <c r="R821" s="243"/>
      <c r="S821" s="243"/>
      <c r="T821" s="24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5" t="s">
        <v>285</v>
      </c>
      <c r="AU821" s="245" t="s">
        <v>83</v>
      </c>
      <c r="AV821" s="13" t="s">
        <v>83</v>
      </c>
      <c r="AW821" s="13" t="s">
        <v>30</v>
      </c>
      <c r="AX821" s="13" t="s">
        <v>74</v>
      </c>
      <c r="AY821" s="245" t="s">
        <v>278</v>
      </c>
    </row>
    <row r="822" s="14" customFormat="1">
      <c r="A822" s="14"/>
      <c r="B822" s="246"/>
      <c r="C822" s="247"/>
      <c r="D822" s="237" t="s">
        <v>285</v>
      </c>
      <c r="E822" s="248" t="s">
        <v>1</v>
      </c>
      <c r="F822" s="249" t="s">
        <v>287</v>
      </c>
      <c r="G822" s="247"/>
      <c r="H822" s="250">
        <v>51.156999999999996</v>
      </c>
      <c r="I822" s="247"/>
      <c r="J822" s="247"/>
      <c r="K822" s="247"/>
      <c r="L822" s="251"/>
      <c r="M822" s="252"/>
      <c r="N822" s="253"/>
      <c r="O822" s="253"/>
      <c r="P822" s="253"/>
      <c r="Q822" s="253"/>
      <c r="R822" s="253"/>
      <c r="S822" s="253"/>
      <c r="T822" s="25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5" t="s">
        <v>285</v>
      </c>
      <c r="AU822" s="255" t="s">
        <v>83</v>
      </c>
      <c r="AV822" s="14" t="s">
        <v>116</v>
      </c>
      <c r="AW822" s="14" t="s">
        <v>30</v>
      </c>
      <c r="AX822" s="14" t="s">
        <v>81</v>
      </c>
      <c r="AY822" s="255" t="s">
        <v>278</v>
      </c>
    </row>
    <row r="823" s="2" customFormat="1" ht="24.15" customHeight="1">
      <c r="A823" s="33"/>
      <c r="B823" s="34"/>
      <c r="C823" s="222" t="s">
        <v>697</v>
      </c>
      <c r="D823" s="222" t="s">
        <v>280</v>
      </c>
      <c r="E823" s="223" t="s">
        <v>1361</v>
      </c>
      <c r="F823" s="224" t="s">
        <v>1362</v>
      </c>
      <c r="G823" s="225" t="s">
        <v>283</v>
      </c>
      <c r="H823" s="226">
        <v>53.156999999999996</v>
      </c>
      <c r="I823" s="227">
        <v>307</v>
      </c>
      <c r="J823" s="227">
        <f>ROUND(I823*H823,2)</f>
        <v>16319.200000000001</v>
      </c>
      <c r="K823" s="228"/>
      <c r="L823" s="39"/>
      <c r="M823" s="229" t="s">
        <v>1</v>
      </c>
      <c r="N823" s="230" t="s">
        <v>39</v>
      </c>
      <c r="O823" s="231">
        <v>0.029999999999999999</v>
      </c>
      <c r="P823" s="231">
        <f>O823*H823</f>
        <v>1.5947099999999999</v>
      </c>
      <c r="Q823" s="231">
        <v>0.00091</v>
      </c>
      <c r="R823" s="231">
        <f>Q823*H823</f>
        <v>0.048372869999999998</v>
      </c>
      <c r="S823" s="231">
        <v>0</v>
      </c>
      <c r="T823" s="232">
        <f>S823*H823</f>
        <v>0</v>
      </c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R823" s="233" t="s">
        <v>116</v>
      </c>
      <c r="AT823" s="233" t="s">
        <v>280</v>
      </c>
      <c r="AU823" s="233" t="s">
        <v>83</v>
      </c>
      <c r="AY823" s="18" t="s">
        <v>278</v>
      </c>
      <c r="BE823" s="234">
        <f>IF(N823="základní",J823,0)</f>
        <v>16319.200000000001</v>
      </c>
      <c r="BF823" s="234">
        <f>IF(N823="snížená",J823,0)</f>
        <v>0</v>
      </c>
      <c r="BG823" s="234">
        <f>IF(N823="zákl. přenesená",J823,0)</f>
        <v>0</v>
      </c>
      <c r="BH823" s="234">
        <f>IF(N823="sníž. přenesená",J823,0)</f>
        <v>0</v>
      </c>
      <c r="BI823" s="234">
        <f>IF(N823="nulová",J823,0)</f>
        <v>0</v>
      </c>
      <c r="BJ823" s="18" t="s">
        <v>81</v>
      </c>
      <c r="BK823" s="234">
        <f>ROUND(I823*H823,2)</f>
        <v>16319.200000000001</v>
      </c>
      <c r="BL823" s="18" t="s">
        <v>116</v>
      </c>
      <c r="BM823" s="233" t="s">
        <v>1363</v>
      </c>
    </row>
    <row r="824" s="13" customFormat="1">
      <c r="A824" s="13"/>
      <c r="B824" s="235"/>
      <c r="C824" s="236"/>
      <c r="D824" s="237" t="s">
        <v>285</v>
      </c>
      <c r="E824" s="238" t="s">
        <v>1</v>
      </c>
      <c r="F824" s="239" t="s">
        <v>1364</v>
      </c>
      <c r="G824" s="236"/>
      <c r="H824" s="240">
        <v>53.156999999999996</v>
      </c>
      <c r="I824" s="236"/>
      <c r="J824" s="236"/>
      <c r="K824" s="236"/>
      <c r="L824" s="241"/>
      <c r="M824" s="242"/>
      <c r="N824" s="243"/>
      <c r="O824" s="243"/>
      <c r="P824" s="243"/>
      <c r="Q824" s="243"/>
      <c r="R824" s="243"/>
      <c r="S824" s="243"/>
      <c r="T824" s="24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5" t="s">
        <v>285</v>
      </c>
      <c r="AU824" s="245" t="s">
        <v>83</v>
      </c>
      <c r="AV824" s="13" t="s">
        <v>83</v>
      </c>
      <c r="AW824" s="13" t="s">
        <v>30</v>
      </c>
      <c r="AX824" s="13" t="s">
        <v>74</v>
      </c>
      <c r="AY824" s="245" t="s">
        <v>278</v>
      </c>
    </row>
    <row r="825" s="14" customFormat="1">
      <c r="A825" s="14"/>
      <c r="B825" s="246"/>
      <c r="C825" s="247"/>
      <c r="D825" s="237" t="s">
        <v>285</v>
      </c>
      <c r="E825" s="248" t="s">
        <v>1</v>
      </c>
      <c r="F825" s="249" t="s">
        <v>287</v>
      </c>
      <c r="G825" s="247"/>
      <c r="H825" s="250">
        <v>53.156999999999996</v>
      </c>
      <c r="I825" s="247"/>
      <c r="J825" s="247"/>
      <c r="K825" s="247"/>
      <c r="L825" s="251"/>
      <c r="M825" s="252"/>
      <c r="N825" s="253"/>
      <c r="O825" s="253"/>
      <c r="P825" s="253"/>
      <c r="Q825" s="253"/>
      <c r="R825" s="253"/>
      <c r="S825" s="253"/>
      <c r="T825" s="25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5" t="s">
        <v>285</v>
      </c>
      <c r="AU825" s="255" t="s">
        <v>83</v>
      </c>
      <c r="AV825" s="14" t="s">
        <v>116</v>
      </c>
      <c r="AW825" s="14" t="s">
        <v>30</v>
      </c>
      <c r="AX825" s="14" t="s">
        <v>81</v>
      </c>
      <c r="AY825" s="255" t="s">
        <v>278</v>
      </c>
    </row>
    <row r="826" s="2" customFormat="1" ht="16.5" customHeight="1">
      <c r="A826" s="33"/>
      <c r="B826" s="34"/>
      <c r="C826" s="222" t="s">
        <v>1365</v>
      </c>
      <c r="D826" s="222" t="s">
        <v>280</v>
      </c>
      <c r="E826" s="223" t="s">
        <v>1366</v>
      </c>
      <c r="F826" s="224" t="s">
        <v>1367</v>
      </c>
      <c r="G826" s="225" t="s">
        <v>318</v>
      </c>
      <c r="H826" s="226">
        <v>664.46000000000004</v>
      </c>
      <c r="I826" s="227">
        <v>15.5</v>
      </c>
      <c r="J826" s="227">
        <f>ROUND(I826*H826,2)</f>
        <v>10299.129999999999</v>
      </c>
      <c r="K826" s="228"/>
      <c r="L826" s="39"/>
      <c r="M826" s="229" t="s">
        <v>1</v>
      </c>
      <c r="N826" s="230" t="s">
        <v>39</v>
      </c>
      <c r="O826" s="231">
        <v>0.025000000000000001</v>
      </c>
      <c r="P826" s="231">
        <f>O826*H826</f>
        <v>16.611500000000003</v>
      </c>
      <c r="Q826" s="231">
        <v>0.00012999999999999999</v>
      </c>
      <c r="R826" s="231">
        <f>Q826*H826</f>
        <v>0.086379799999999993</v>
      </c>
      <c r="S826" s="231">
        <v>0</v>
      </c>
      <c r="T826" s="232">
        <f>S826*H826</f>
        <v>0</v>
      </c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R826" s="233" t="s">
        <v>116</v>
      </c>
      <c r="AT826" s="233" t="s">
        <v>280</v>
      </c>
      <c r="AU826" s="233" t="s">
        <v>83</v>
      </c>
      <c r="AY826" s="18" t="s">
        <v>278</v>
      </c>
      <c r="BE826" s="234">
        <f>IF(N826="základní",J826,0)</f>
        <v>10299.129999999999</v>
      </c>
      <c r="BF826" s="234">
        <f>IF(N826="snížená",J826,0)</f>
        <v>0</v>
      </c>
      <c r="BG826" s="234">
        <f>IF(N826="zákl. přenesená",J826,0)</f>
        <v>0</v>
      </c>
      <c r="BH826" s="234">
        <f>IF(N826="sníž. přenesená",J826,0)</f>
        <v>0</v>
      </c>
      <c r="BI826" s="234">
        <f>IF(N826="nulová",J826,0)</f>
        <v>0</v>
      </c>
      <c r="BJ826" s="18" t="s">
        <v>81</v>
      </c>
      <c r="BK826" s="234">
        <f>ROUND(I826*H826,2)</f>
        <v>10299.129999999999</v>
      </c>
      <c r="BL826" s="18" t="s">
        <v>116</v>
      </c>
      <c r="BM826" s="233" t="s">
        <v>1368</v>
      </c>
    </row>
    <row r="827" s="2" customFormat="1" ht="33" customHeight="1">
      <c r="A827" s="33"/>
      <c r="B827" s="34"/>
      <c r="C827" s="222" t="s">
        <v>1369</v>
      </c>
      <c r="D827" s="222" t="s">
        <v>280</v>
      </c>
      <c r="E827" s="223" t="s">
        <v>1370</v>
      </c>
      <c r="F827" s="224" t="s">
        <v>1371</v>
      </c>
      <c r="G827" s="225" t="s">
        <v>407</v>
      </c>
      <c r="H827" s="226">
        <v>438.63</v>
      </c>
      <c r="I827" s="227">
        <v>28.600000000000001</v>
      </c>
      <c r="J827" s="227">
        <f>ROUND(I827*H827,2)</f>
        <v>12544.82</v>
      </c>
      <c r="K827" s="228"/>
      <c r="L827" s="39"/>
      <c r="M827" s="229" t="s">
        <v>1</v>
      </c>
      <c r="N827" s="230" t="s">
        <v>39</v>
      </c>
      <c r="O827" s="231">
        <v>0.029999999999999999</v>
      </c>
      <c r="P827" s="231">
        <f>O827*H827</f>
        <v>13.158899999999999</v>
      </c>
      <c r="Q827" s="231">
        <v>2.0000000000000002E-05</v>
      </c>
      <c r="R827" s="231">
        <f>Q827*H827</f>
        <v>0.0087726000000000002</v>
      </c>
      <c r="S827" s="231">
        <v>0</v>
      </c>
      <c r="T827" s="232">
        <f>S827*H827</f>
        <v>0</v>
      </c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R827" s="233" t="s">
        <v>116</v>
      </c>
      <c r="AT827" s="233" t="s">
        <v>280</v>
      </c>
      <c r="AU827" s="233" t="s">
        <v>83</v>
      </c>
      <c r="AY827" s="18" t="s">
        <v>278</v>
      </c>
      <c r="BE827" s="234">
        <f>IF(N827="základní",J827,0)</f>
        <v>12544.82</v>
      </c>
      <c r="BF827" s="234">
        <f>IF(N827="snížená",J827,0)</f>
        <v>0</v>
      </c>
      <c r="BG827" s="234">
        <f>IF(N827="zákl. přenesená",J827,0)</f>
        <v>0</v>
      </c>
      <c r="BH827" s="234">
        <f>IF(N827="sníž. přenesená",J827,0)</f>
        <v>0</v>
      </c>
      <c r="BI827" s="234">
        <f>IF(N827="nulová",J827,0)</f>
        <v>0</v>
      </c>
      <c r="BJ827" s="18" t="s">
        <v>81</v>
      </c>
      <c r="BK827" s="234">
        <f>ROUND(I827*H827,2)</f>
        <v>12544.82</v>
      </c>
      <c r="BL827" s="18" t="s">
        <v>116</v>
      </c>
      <c r="BM827" s="233" t="s">
        <v>1372</v>
      </c>
    </row>
    <row r="828" s="12" customFormat="1" ht="22.8" customHeight="1">
      <c r="A828" s="12"/>
      <c r="B828" s="207"/>
      <c r="C828" s="208"/>
      <c r="D828" s="209" t="s">
        <v>73</v>
      </c>
      <c r="E828" s="220" t="s">
        <v>308</v>
      </c>
      <c r="F828" s="220" t="s">
        <v>309</v>
      </c>
      <c r="G828" s="208"/>
      <c r="H828" s="208"/>
      <c r="I828" s="208"/>
      <c r="J828" s="221">
        <f>BK828</f>
        <v>0</v>
      </c>
      <c r="K828" s="208"/>
      <c r="L828" s="212"/>
      <c r="M828" s="213"/>
      <c r="N828" s="214"/>
      <c r="O828" s="214"/>
      <c r="P828" s="215">
        <v>0</v>
      </c>
      <c r="Q828" s="214"/>
      <c r="R828" s="215">
        <v>0</v>
      </c>
      <c r="S828" s="214"/>
      <c r="T828" s="216">
        <v>0</v>
      </c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R828" s="217" t="s">
        <v>81</v>
      </c>
      <c r="AT828" s="218" t="s">
        <v>73</v>
      </c>
      <c r="AU828" s="218" t="s">
        <v>81</v>
      </c>
      <c r="AY828" s="217" t="s">
        <v>278</v>
      </c>
      <c r="BK828" s="219">
        <v>0</v>
      </c>
    </row>
    <row r="829" s="12" customFormat="1" ht="22.8" customHeight="1">
      <c r="A829" s="12"/>
      <c r="B829" s="207"/>
      <c r="C829" s="208"/>
      <c r="D829" s="209" t="s">
        <v>73</v>
      </c>
      <c r="E829" s="220" t="s">
        <v>1373</v>
      </c>
      <c r="F829" s="220" t="s">
        <v>1374</v>
      </c>
      <c r="G829" s="208"/>
      <c r="H829" s="208"/>
      <c r="I829" s="208"/>
      <c r="J829" s="221">
        <f>BK829</f>
        <v>157231.66</v>
      </c>
      <c r="K829" s="208"/>
      <c r="L829" s="212"/>
      <c r="M829" s="213"/>
      <c r="N829" s="214"/>
      <c r="O829" s="214"/>
      <c r="P829" s="215">
        <f>P830</f>
        <v>134.76999000000001</v>
      </c>
      <c r="Q829" s="214"/>
      <c r="R829" s="215">
        <f>R830</f>
        <v>0</v>
      </c>
      <c r="S829" s="214"/>
      <c r="T829" s="216">
        <f>T830</f>
        <v>0</v>
      </c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R829" s="217" t="s">
        <v>81</v>
      </c>
      <c r="AT829" s="218" t="s">
        <v>73</v>
      </c>
      <c r="AU829" s="218" t="s">
        <v>81</v>
      </c>
      <c r="AY829" s="217" t="s">
        <v>278</v>
      </c>
      <c r="BK829" s="219">
        <f>BK830</f>
        <v>157231.66</v>
      </c>
    </row>
    <row r="830" s="2" customFormat="1" ht="21.75" customHeight="1">
      <c r="A830" s="33"/>
      <c r="B830" s="34"/>
      <c r="C830" s="222" t="s">
        <v>703</v>
      </c>
      <c r="D830" s="222" t="s">
        <v>280</v>
      </c>
      <c r="E830" s="223" t="s">
        <v>1375</v>
      </c>
      <c r="F830" s="224" t="s">
        <v>1376</v>
      </c>
      <c r="G830" s="225" t="s">
        <v>301</v>
      </c>
      <c r="H830" s="226">
        <v>423.80500000000001</v>
      </c>
      <c r="I830" s="227">
        <v>371</v>
      </c>
      <c r="J830" s="227">
        <f>ROUND(I830*H830,2)</f>
        <v>157231.66</v>
      </c>
      <c r="K830" s="228"/>
      <c r="L830" s="39"/>
      <c r="M830" s="229" t="s">
        <v>1</v>
      </c>
      <c r="N830" s="230" t="s">
        <v>39</v>
      </c>
      <c r="O830" s="231">
        <v>0.318</v>
      </c>
      <c r="P830" s="231">
        <f>O830*H830</f>
        <v>134.76999000000001</v>
      </c>
      <c r="Q830" s="231">
        <v>0</v>
      </c>
      <c r="R830" s="231">
        <f>Q830*H830</f>
        <v>0</v>
      </c>
      <c r="S830" s="231">
        <v>0</v>
      </c>
      <c r="T830" s="232">
        <f>S830*H830</f>
        <v>0</v>
      </c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R830" s="233" t="s">
        <v>116</v>
      </c>
      <c r="AT830" s="233" t="s">
        <v>280</v>
      </c>
      <c r="AU830" s="233" t="s">
        <v>83</v>
      </c>
      <c r="AY830" s="18" t="s">
        <v>278</v>
      </c>
      <c r="BE830" s="234">
        <f>IF(N830="základní",J830,0)</f>
        <v>157231.66</v>
      </c>
      <c r="BF830" s="234">
        <f>IF(N830="snížená",J830,0)</f>
        <v>0</v>
      </c>
      <c r="BG830" s="234">
        <f>IF(N830="zákl. přenesená",J830,0)</f>
        <v>0</v>
      </c>
      <c r="BH830" s="234">
        <f>IF(N830="sníž. přenesená",J830,0)</f>
        <v>0</v>
      </c>
      <c r="BI830" s="234">
        <f>IF(N830="nulová",J830,0)</f>
        <v>0</v>
      </c>
      <c r="BJ830" s="18" t="s">
        <v>81</v>
      </c>
      <c r="BK830" s="234">
        <f>ROUND(I830*H830,2)</f>
        <v>157231.66</v>
      </c>
      <c r="BL830" s="18" t="s">
        <v>116</v>
      </c>
      <c r="BM830" s="233" t="s">
        <v>1377</v>
      </c>
    </row>
    <row r="831" s="12" customFormat="1" ht="25.92" customHeight="1">
      <c r="A831" s="12"/>
      <c r="B831" s="207"/>
      <c r="C831" s="208"/>
      <c r="D831" s="209" t="s">
        <v>73</v>
      </c>
      <c r="E831" s="210" t="s">
        <v>655</v>
      </c>
      <c r="F831" s="210" t="s">
        <v>656</v>
      </c>
      <c r="G831" s="208"/>
      <c r="H831" s="208"/>
      <c r="I831" s="208"/>
      <c r="J831" s="211">
        <f>BK831</f>
        <v>13627183.43</v>
      </c>
      <c r="K831" s="208"/>
      <c r="L831" s="212"/>
      <c r="M831" s="213"/>
      <c r="N831" s="214"/>
      <c r="O831" s="214"/>
      <c r="P831" s="215">
        <f>P832+P846+P852+P857+P919+P945+P958+P976+P991</f>
        <v>5284.9496950000002</v>
      </c>
      <c r="Q831" s="214"/>
      <c r="R831" s="215">
        <f>R832+R846+R852+R857+R919+R945+R958+R976+R991</f>
        <v>64.901451340000008</v>
      </c>
      <c r="S831" s="214"/>
      <c r="T831" s="216">
        <f>T832+T846+T852+T857+T919+T945+T958+T976+T991</f>
        <v>0</v>
      </c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R831" s="217" t="s">
        <v>83</v>
      </c>
      <c r="AT831" s="218" t="s">
        <v>73</v>
      </c>
      <c r="AU831" s="218" t="s">
        <v>74</v>
      </c>
      <c r="AY831" s="217" t="s">
        <v>278</v>
      </c>
      <c r="BK831" s="219">
        <f>BK832+BK846+BK852+BK857+BK919+BK945+BK958+BK976+BK991</f>
        <v>13627183.43</v>
      </c>
    </row>
    <row r="832" s="12" customFormat="1" ht="22.8" customHeight="1">
      <c r="A832" s="12"/>
      <c r="B832" s="207"/>
      <c r="C832" s="208"/>
      <c r="D832" s="209" t="s">
        <v>73</v>
      </c>
      <c r="E832" s="220" t="s">
        <v>657</v>
      </c>
      <c r="F832" s="220" t="s">
        <v>658</v>
      </c>
      <c r="G832" s="208"/>
      <c r="H832" s="208"/>
      <c r="I832" s="208"/>
      <c r="J832" s="221">
        <f>BK832</f>
        <v>223931.16999999998</v>
      </c>
      <c r="K832" s="208"/>
      <c r="L832" s="212"/>
      <c r="M832" s="213"/>
      <c r="N832" s="214"/>
      <c r="O832" s="214"/>
      <c r="P832" s="215">
        <f>SUM(P833:P845)</f>
        <v>170.42284199999997</v>
      </c>
      <c r="Q832" s="214"/>
      <c r="R832" s="215">
        <f>SUM(R833:R845)</f>
        <v>4.3590527999999997</v>
      </c>
      <c r="S832" s="214"/>
      <c r="T832" s="216">
        <f>SUM(T833:T845)</f>
        <v>0</v>
      </c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R832" s="217" t="s">
        <v>83</v>
      </c>
      <c r="AT832" s="218" t="s">
        <v>73</v>
      </c>
      <c r="AU832" s="218" t="s">
        <v>81</v>
      </c>
      <c r="AY832" s="217" t="s">
        <v>278</v>
      </c>
      <c r="BK832" s="219">
        <f>SUM(BK833:BK845)</f>
        <v>223931.16999999998</v>
      </c>
    </row>
    <row r="833" s="2" customFormat="1" ht="24.15" customHeight="1">
      <c r="A833" s="33"/>
      <c r="B833" s="34"/>
      <c r="C833" s="222" t="s">
        <v>709</v>
      </c>
      <c r="D833" s="222" t="s">
        <v>280</v>
      </c>
      <c r="E833" s="223" t="s">
        <v>1378</v>
      </c>
      <c r="F833" s="224" t="s">
        <v>1379</v>
      </c>
      <c r="G833" s="225" t="s">
        <v>318</v>
      </c>
      <c r="H833" s="226">
        <v>664.46000000000004</v>
      </c>
      <c r="I833" s="227">
        <v>12.4</v>
      </c>
      <c r="J833" s="227">
        <f>ROUND(I833*H833,2)</f>
        <v>8239.2999999999993</v>
      </c>
      <c r="K833" s="228"/>
      <c r="L833" s="39"/>
      <c r="M833" s="229" t="s">
        <v>1</v>
      </c>
      <c r="N833" s="230" t="s">
        <v>39</v>
      </c>
      <c r="O833" s="231">
        <v>0.024</v>
      </c>
      <c r="P833" s="231">
        <f>O833*H833</f>
        <v>15.947040000000001</v>
      </c>
      <c r="Q833" s="231">
        <v>0</v>
      </c>
      <c r="R833" s="231">
        <f>Q833*H833</f>
        <v>0</v>
      </c>
      <c r="S833" s="231">
        <v>0</v>
      </c>
      <c r="T833" s="232">
        <f>S833*H833</f>
        <v>0</v>
      </c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R833" s="233" t="s">
        <v>602</v>
      </c>
      <c r="AT833" s="233" t="s">
        <v>280</v>
      </c>
      <c r="AU833" s="233" t="s">
        <v>83</v>
      </c>
      <c r="AY833" s="18" t="s">
        <v>278</v>
      </c>
      <c r="BE833" s="234">
        <f>IF(N833="základní",J833,0)</f>
        <v>8239.2999999999993</v>
      </c>
      <c r="BF833" s="234">
        <f>IF(N833="snížená",J833,0)</f>
        <v>0</v>
      </c>
      <c r="BG833" s="234">
        <f>IF(N833="zákl. přenesená",J833,0)</f>
        <v>0</v>
      </c>
      <c r="BH833" s="234">
        <f>IF(N833="sníž. přenesená",J833,0)</f>
        <v>0</v>
      </c>
      <c r="BI833" s="234">
        <f>IF(N833="nulová",J833,0)</f>
        <v>0</v>
      </c>
      <c r="BJ833" s="18" t="s">
        <v>81</v>
      </c>
      <c r="BK833" s="234">
        <f>ROUND(I833*H833,2)</f>
        <v>8239.2999999999993</v>
      </c>
      <c r="BL833" s="18" t="s">
        <v>602</v>
      </c>
      <c r="BM833" s="233" t="s">
        <v>1380</v>
      </c>
    </row>
    <row r="834" s="13" customFormat="1">
      <c r="A834" s="13"/>
      <c r="B834" s="235"/>
      <c r="C834" s="236"/>
      <c r="D834" s="237" t="s">
        <v>285</v>
      </c>
      <c r="E834" s="238" t="s">
        <v>1</v>
      </c>
      <c r="F834" s="239" t="s">
        <v>663</v>
      </c>
      <c r="G834" s="236"/>
      <c r="H834" s="240">
        <v>664.46000000000004</v>
      </c>
      <c r="I834" s="236"/>
      <c r="J834" s="236"/>
      <c r="K834" s="236"/>
      <c r="L834" s="241"/>
      <c r="M834" s="242"/>
      <c r="N834" s="243"/>
      <c r="O834" s="243"/>
      <c r="P834" s="243"/>
      <c r="Q834" s="243"/>
      <c r="R834" s="243"/>
      <c r="S834" s="243"/>
      <c r="T834" s="24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5" t="s">
        <v>285</v>
      </c>
      <c r="AU834" s="245" t="s">
        <v>83</v>
      </c>
      <c r="AV834" s="13" t="s">
        <v>83</v>
      </c>
      <c r="AW834" s="13" t="s">
        <v>30</v>
      </c>
      <c r="AX834" s="13" t="s">
        <v>74</v>
      </c>
      <c r="AY834" s="245" t="s">
        <v>278</v>
      </c>
    </row>
    <row r="835" s="14" customFormat="1">
      <c r="A835" s="14"/>
      <c r="B835" s="246"/>
      <c r="C835" s="247"/>
      <c r="D835" s="237" t="s">
        <v>285</v>
      </c>
      <c r="E835" s="248" t="s">
        <v>1</v>
      </c>
      <c r="F835" s="249" t="s">
        <v>287</v>
      </c>
      <c r="G835" s="247"/>
      <c r="H835" s="250">
        <v>664.46000000000004</v>
      </c>
      <c r="I835" s="247"/>
      <c r="J835" s="247"/>
      <c r="K835" s="247"/>
      <c r="L835" s="251"/>
      <c r="M835" s="252"/>
      <c r="N835" s="253"/>
      <c r="O835" s="253"/>
      <c r="P835" s="253"/>
      <c r="Q835" s="253"/>
      <c r="R835" s="253"/>
      <c r="S835" s="253"/>
      <c r="T835" s="25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5" t="s">
        <v>285</v>
      </c>
      <c r="AU835" s="255" t="s">
        <v>83</v>
      </c>
      <c r="AV835" s="14" t="s">
        <v>116</v>
      </c>
      <c r="AW835" s="14" t="s">
        <v>30</v>
      </c>
      <c r="AX835" s="14" t="s">
        <v>81</v>
      </c>
      <c r="AY835" s="255" t="s">
        <v>278</v>
      </c>
    </row>
    <row r="836" s="2" customFormat="1" ht="16.5" customHeight="1">
      <c r="A836" s="33"/>
      <c r="B836" s="34"/>
      <c r="C836" s="269" t="s">
        <v>713</v>
      </c>
      <c r="D836" s="269" t="s">
        <v>1081</v>
      </c>
      <c r="E836" s="270" t="s">
        <v>1381</v>
      </c>
      <c r="F836" s="271" t="s">
        <v>1382</v>
      </c>
      <c r="G836" s="272" t="s">
        <v>301</v>
      </c>
      <c r="H836" s="273">
        <v>0.19900000000000001</v>
      </c>
      <c r="I836" s="274">
        <v>83100</v>
      </c>
      <c r="J836" s="274">
        <f>ROUND(I836*H836,2)</f>
        <v>16536.900000000001</v>
      </c>
      <c r="K836" s="275"/>
      <c r="L836" s="276"/>
      <c r="M836" s="277" t="s">
        <v>1</v>
      </c>
      <c r="N836" s="278" t="s">
        <v>39</v>
      </c>
      <c r="O836" s="231">
        <v>0</v>
      </c>
      <c r="P836" s="231">
        <f>O836*H836</f>
        <v>0</v>
      </c>
      <c r="Q836" s="231">
        <v>1</v>
      </c>
      <c r="R836" s="231">
        <f>Q836*H836</f>
        <v>0.19900000000000001</v>
      </c>
      <c r="S836" s="231">
        <v>0</v>
      </c>
      <c r="T836" s="232">
        <f>S836*H836</f>
        <v>0</v>
      </c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R836" s="233" t="s">
        <v>703</v>
      </c>
      <c r="AT836" s="233" t="s">
        <v>1081</v>
      </c>
      <c r="AU836" s="233" t="s">
        <v>83</v>
      </c>
      <c r="AY836" s="18" t="s">
        <v>278</v>
      </c>
      <c r="BE836" s="234">
        <f>IF(N836="základní",J836,0)</f>
        <v>16536.900000000001</v>
      </c>
      <c r="BF836" s="234">
        <f>IF(N836="snížená",J836,0)</f>
        <v>0</v>
      </c>
      <c r="BG836" s="234">
        <f>IF(N836="zákl. přenesená",J836,0)</f>
        <v>0</v>
      </c>
      <c r="BH836" s="234">
        <f>IF(N836="sníž. přenesená",J836,0)</f>
        <v>0</v>
      </c>
      <c r="BI836" s="234">
        <f>IF(N836="nulová",J836,0)</f>
        <v>0</v>
      </c>
      <c r="BJ836" s="18" t="s">
        <v>81</v>
      </c>
      <c r="BK836" s="234">
        <f>ROUND(I836*H836,2)</f>
        <v>16536.900000000001</v>
      </c>
      <c r="BL836" s="18" t="s">
        <v>602</v>
      </c>
      <c r="BM836" s="233" t="s">
        <v>1383</v>
      </c>
    </row>
    <row r="837" s="13" customFormat="1">
      <c r="A837" s="13"/>
      <c r="B837" s="235"/>
      <c r="C837" s="236"/>
      <c r="D837" s="237" t="s">
        <v>285</v>
      </c>
      <c r="E837" s="236"/>
      <c r="F837" s="239" t="s">
        <v>1384</v>
      </c>
      <c r="G837" s="236"/>
      <c r="H837" s="240">
        <v>0.19900000000000001</v>
      </c>
      <c r="I837" s="236"/>
      <c r="J837" s="236"/>
      <c r="K837" s="236"/>
      <c r="L837" s="241"/>
      <c r="M837" s="242"/>
      <c r="N837" s="243"/>
      <c r="O837" s="243"/>
      <c r="P837" s="243"/>
      <c r="Q837" s="243"/>
      <c r="R837" s="243"/>
      <c r="S837" s="243"/>
      <c r="T837" s="24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5" t="s">
        <v>285</v>
      </c>
      <c r="AU837" s="245" t="s">
        <v>83</v>
      </c>
      <c r="AV837" s="13" t="s">
        <v>83</v>
      </c>
      <c r="AW837" s="13" t="s">
        <v>4</v>
      </c>
      <c r="AX837" s="13" t="s">
        <v>81</v>
      </c>
      <c r="AY837" s="245" t="s">
        <v>278</v>
      </c>
    </row>
    <row r="838" s="2" customFormat="1" ht="24.15" customHeight="1">
      <c r="A838" s="33"/>
      <c r="B838" s="34"/>
      <c r="C838" s="222" t="s">
        <v>717</v>
      </c>
      <c r="D838" s="222" t="s">
        <v>280</v>
      </c>
      <c r="E838" s="223" t="s">
        <v>1385</v>
      </c>
      <c r="F838" s="224" t="s">
        <v>1386</v>
      </c>
      <c r="G838" s="225" t="s">
        <v>318</v>
      </c>
      <c r="H838" s="226">
        <v>664.46000000000004</v>
      </c>
      <c r="I838" s="227">
        <v>129</v>
      </c>
      <c r="J838" s="227">
        <f>ROUND(I838*H838,2)</f>
        <v>85715.339999999997</v>
      </c>
      <c r="K838" s="228"/>
      <c r="L838" s="39"/>
      <c r="M838" s="229" t="s">
        <v>1</v>
      </c>
      <c r="N838" s="230" t="s">
        <v>39</v>
      </c>
      <c r="O838" s="231">
        <v>0.222</v>
      </c>
      <c r="P838" s="231">
        <f>O838*H838</f>
        <v>147.51012</v>
      </c>
      <c r="Q838" s="231">
        <v>0.00040000000000000002</v>
      </c>
      <c r="R838" s="231">
        <f>Q838*H838</f>
        <v>0.26578400000000002</v>
      </c>
      <c r="S838" s="231">
        <v>0</v>
      </c>
      <c r="T838" s="232">
        <f>S838*H838</f>
        <v>0</v>
      </c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R838" s="233" t="s">
        <v>602</v>
      </c>
      <c r="AT838" s="233" t="s">
        <v>280</v>
      </c>
      <c r="AU838" s="233" t="s">
        <v>83</v>
      </c>
      <c r="AY838" s="18" t="s">
        <v>278</v>
      </c>
      <c r="BE838" s="234">
        <f>IF(N838="základní",J838,0)</f>
        <v>85715.339999999997</v>
      </c>
      <c r="BF838" s="234">
        <f>IF(N838="snížená",J838,0)</f>
        <v>0</v>
      </c>
      <c r="BG838" s="234">
        <f>IF(N838="zákl. přenesená",J838,0)</f>
        <v>0</v>
      </c>
      <c r="BH838" s="234">
        <f>IF(N838="sníž. přenesená",J838,0)</f>
        <v>0</v>
      </c>
      <c r="BI838" s="234">
        <f>IF(N838="nulová",J838,0)</f>
        <v>0</v>
      </c>
      <c r="BJ838" s="18" t="s">
        <v>81</v>
      </c>
      <c r="BK838" s="234">
        <f>ROUND(I838*H838,2)</f>
        <v>85715.339999999997</v>
      </c>
      <c r="BL838" s="18" t="s">
        <v>602</v>
      </c>
      <c r="BM838" s="233" t="s">
        <v>1387</v>
      </c>
    </row>
    <row r="839" s="13" customFormat="1">
      <c r="A839" s="13"/>
      <c r="B839" s="235"/>
      <c r="C839" s="236"/>
      <c r="D839" s="237" t="s">
        <v>285</v>
      </c>
      <c r="E839" s="238" t="s">
        <v>1</v>
      </c>
      <c r="F839" s="239" t="s">
        <v>663</v>
      </c>
      <c r="G839" s="236"/>
      <c r="H839" s="240">
        <v>664.46000000000004</v>
      </c>
      <c r="I839" s="236"/>
      <c r="J839" s="236"/>
      <c r="K839" s="236"/>
      <c r="L839" s="241"/>
      <c r="M839" s="242"/>
      <c r="N839" s="243"/>
      <c r="O839" s="243"/>
      <c r="P839" s="243"/>
      <c r="Q839" s="243"/>
      <c r="R839" s="243"/>
      <c r="S839" s="243"/>
      <c r="T839" s="24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5" t="s">
        <v>285</v>
      </c>
      <c r="AU839" s="245" t="s">
        <v>83</v>
      </c>
      <c r="AV839" s="13" t="s">
        <v>83</v>
      </c>
      <c r="AW839" s="13" t="s">
        <v>30</v>
      </c>
      <c r="AX839" s="13" t="s">
        <v>74</v>
      </c>
      <c r="AY839" s="245" t="s">
        <v>278</v>
      </c>
    </row>
    <row r="840" s="14" customFormat="1">
      <c r="A840" s="14"/>
      <c r="B840" s="246"/>
      <c r="C840" s="247"/>
      <c r="D840" s="237" t="s">
        <v>285</v>
      </c>
      <c r="E840" s="248" t="s">
        <v>1</v>
      </c>
      <c r="F840" s="249" t="s">
        <v>287</v>
      </c>
      <c r="G840" s="247"/>
      <c r="H840" s="250">
        <v>664.46000000000004</v>
      </c>
      <c r="I840" s="247"/>
      <c r="J840" s="247"/>
      <c r="K840" s="247"/>
      <c r="L840" s="251"/>
      <c r="M840" s="252"/>
      <c r="N840" s="253"/>
      <c r="O840" s="253"/>
      <c r="P840" s="253"/>
      <c r="Q840" s="253"/>
      <c r="R840" s="253"/>
      <c r="S840" s="253"/>
      <c r="T840" s="25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5" t="s">
        <v>285</v>
      </c>
      <c r="AU840" s="255" t="s">
        <v>83</v>
      </c>
      <c r="AV840" s="14" t="s">
        <v>116</v>
      </c>
      <c r="AW840" s="14" t="s">
        <v>30</v>
      </c>
      <c r="AX840" s="14" t="s">
        <v>81</v>
      </c>
      <c r="AY840" s="255" t="s">
        <v>278</v>
      </c>
    </row>
    <row r="841" s="2" customFormat="1" ht="37.8" customHeight="1">
      <c r="A841" s="33"/>
      <c r="B841" s="34"/>
      <c r="C841" s="269" t="s">
        <v>721</v>
      </c>
      <c r="D841" s="269" t="s">
        <v>1081</v>
      </c>
      <c r="E841" s="270" t="s">
        <v>1388</v>
      </c>
      <c r="F841" s="271" t="s">
        <v>1389</v>
      </c>
      <c r="G841" s="272" t="s">
        <v>318</v>
      </c>
      <c r="H841" s="273">
        <v>811.30600000000004</v>
      </c>
      <c r="I841" s="274">
        <v>133</v>
      </c>
      <c r="J841" s="274">
        <f>ROUND(I841*H841,2)</f>
        <v>107903.7</v>
      </c>
      <c r="K841" s="275"/>
      <c r="L841" s="276"/>
      <c r="M841" s="277" t="s">
        <v>1</v>
      </c>
      <c r="N841" s="278" t="s">
        <v>39</v>
      </c>
      <c r="O841" s="231">
        <v>0</v>
      </c>
      <c r="P841" s="231">
        <f>O841*H841</f>
        <v>0</v>
      </c>
      <c r="Q841" s="231">
        <v>0.0047999999999999996</v>
      </c>
      <c r="R841" s="231">
        <f>Q841*H841</f>
        <v>3.8942687999999999</v>
      </c>
      <c r="S841" s="231">
        <v>0</v>
      </c>
      <c r="T841" s="232">
        <f>S841*H841</f>
        <v>0</v>
      </c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R841" s="233" t="s">
        <v>703</v>
      </c>
      <c r="AT841" s="233" t="s">
        <v>1081</v>
      </c>
      <c r="AU841" s="233" t="s">
        <v>83</v>
      </c>
      <c r="AY841" s="18" t="s">
        <v>278</v>
      </c>
      <c r="BE841" s="234">
        <f>IF(N841="základní",J841,0)</f>
        <v>107903.7</v>
      </c>
      <c r="BF841" s="234">
        <f>IF(N841="snížená",J841,0)</f>
        <v>0</v>
      </c>
      <c r="BG841" s="234">
        <f>IF(N841="zákl. přenesená",J841,0)</f>
        <v>0</v>
      </c>
      <c r="BH841" s="234">
        <f>IF(N841="sníž. přenesená",J841,0)</f>
        <v>0</v>
      </c>
      <c r="BI841" s="234">
        <f>IF(N841="nulová",J841,0)</f>
        <v>0</v>
      </c>
      <c r="BJ841" s="18" t="s">
        <v>81</v>
      </c>
      <c r="BK841" s="234">
        <f>ROUND(I841*H841,2)</f>
        <v>107903.7</v>
      </c>
      <c r="BL841" s="18" t="s">
        <v>602</v>
      </c>
      <c r="BM841" s="233" t="s">
        <v>1390</v>
      </c>
    </row>
    <row r="842" s="13" customFormat="1">
      <c r="A842" s="13"/>
      <c r="B842" s="235"/>
      <c r="C842" s="236"/>
      <c r="D842" s="237" t="s">
        <v>285</v>
      </c>
      <c r="E842" s="238" t="s">
        <v>1</v>
      </c>
      <c r="F842" s="239" t="s">
        <v>663</v>
      </c>
      <c r="G842" s="236"/>
      <c r="H842" s="240">
        <v>664.46000000000004</v>
      </c>
      <c r="I842" s="236"/>
      <c r="J842" s="236"/>
      <c r="K842" s="236"/>
      <c r="L842" s="241"/>
      <c r="M842" s="242"/>
      <c r="N842" s="243"/>
      <c r="O842" s="243"/>
      <c r="P842" s="243"/>
      <c r="Q842" s="243"/>
      <c r="R842" s="243"/>
      <c r="S842" s="243"/>
      <c r="T842" s="244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5" t="s">
        <v>285</v>
      </c>
      <c r="AU842" s="245" t="s">
        <v>83</v>
      </c>
      <c r="AV842" s="13" t="s">
        <v>83</v>
      </c>
      <c r="AW842" s="13" t="s">
        <v>30</v>
      </c>
      <c r="AX842" s="13" t="s">
        <v>74</v>
      </c>
      <c r="AY842" s="245" t="s">
        <v>278</v>
      </c>
    </row>
    <row r="843" s="14" customFormat="1">
      <c r="A843" s="14"/>
      <c r="B843" s="246"/>
      <c r="C843" s="247"/>
      <c r="D843" s="237" t="s">
        <v>285</v>
      </c>
      <c r="E843" s="248" t="s">
        <v>1</v>
      </c>
      <c r="F843" s="249" t="s">
        <v>287</v>
      </c>
      <c r="G843" s="247"/>
      <c r="H843" s="250">
        <v>664.46000000000004</v>
      </c>
      <c r="I843" s="247"/>
      <c r="J843" s="247"/>
      <c r="K843" s="247"/>
      <c r="L843" s="251"/>
      <c r="M843" s="252"/>
      <c r="N843" s="253"/>
      <c r="O843" s="253"/>
      <c r="P843" s="253"/>
      <c r="Q843" s="253"/>
      <c r="R843" s="253"/>
      <c r="S843" s="253"/>
      <c r="T843" s="25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5" t="s">
        <v>285</v>
      </c>
      <c r="AU843" s="255" t="s">
        <v>83</v>
      </c>
      <c r="AV843" s="14" t="s">
        <v>116</v>
      </c>
      <c r="AW843" s="14" t="s">
        <v>30</v>
      </c>
      <c r="AX843" s="14" t="s">
        <v>81</v>
      </c>
      <c r="AY843" s="255" t="s">
        <v>278</v>
      </c>
    </row>
    <row r="844" s="13" customFormat="1">
      <c r="A844" s="13"/>
      <c r="B844" s="235"/>
      <c r="C844" s="236"/>
      <c r="D844" s="237" t="s">
        <v>285</v>
      </c>
      <c r="E844" s="236"/>
      <c r="F844" s="239" t="s">
        <v>1391</v>
      </c>
      <c r="G844" s="236"/>
      <c r="H844" s="240">
        <v>811.30600000000004</v>
      </c>
      <c r="I844" s="236"/>
      <c r="J844" s="236"/>
      <c r="K844" s="236"/>
      <c r="L844" s="241"/>
      <c r="M844" s="242"/>
      <c r="N844" s="243"/>
      <c r="O844" s="243"/>
      <c r="P844" s="243"/>
      <c r="Q844" s="243"/>
      <c r="R844" s="243"/>
      <c r="S844" s="243"/>
      <c r="T844" s="244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5" t="s">
        <v>285</v>
      </c>
      <c r="AU844" s="245" t="s">
        <v>83</v>
      </c>
      <c r="AV844" s="13" t="s">
        <v>83</v>
      </c>
      <c r="AW844" s="13" t="s">
        <v>4</v>
      </c>
      <c r="AX844" s="13" t="s">
        <v>81</v>
      </c>
      <c r="AY844" s="245" t="s">
        <v>278</v>
      </c>
    </row>
    <row r="845" s="2" customFormat="1" ht="33" customHeight="1">
      <c r="A845" s="33"/>
      <c r="B845" s="34"/>
      <c r="C845" s="222" t="s">
        <v>726</v>
      </c>
      <c r="D845" s="222" t="s">
        <v>280</v>
      </c>
      <c r="E845" s="223" t="s">
        <v>1392</v>
      </c>
      <c r="F845" s="224" t="s">
        <v>1393</v>
      </c>
      <c r="G845" s="225" t="s">
        <v>301</v>
      </c>
      <c r="H845" s="226">
        <v>4.359</v>
      </c>
      <c r="I845" s="227">
        <v>1270</v>
      </c>
      <c r="J845" s="227">
        <f>ROUND(I845*H845,2)</f>
        <v>5535.9300000000003</v>
      </c>
      <c r="K845" s="228"/>
      <c r="L845" s="39"/>
      <c r="M845" s="229" t="s">
        <v>1</v>
      </c>
      <c r="N845" s="230" t="s">
        <v>39</v>
      </c>
      <c r="O845" s="231">
        <v>1.5980000000000001</v>
      </c>
      <c r="P845" s="231">
        <f>O845*H845</f>
        <v>6.9656820000000002</v>
      </c>
      <c r="Q845" s="231">
        <v>0</v>
      </c>
      <c r="R845" s="231">
        <f>Q845*H845</f>
        <v>0</v>
      </c>
      <c r="S845" s="231">
        <v>0</v>
      </c>
      <c r="T845" s="232">
        <f>S845*H845</f>
        <v>0</v>
      </c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R845" s="233" t="s">
        <v>602</v>
      </c>
      <c r="AT845" s="233" t="s">
        <v>280</v>
      </c>
      <c r="AU845" s="233" t="s">
        <v>83</v>
      </c>
      <c r="AY845" s="18" t="s">
        <v>278</v>
      </c>
      <c r="BE845" s="234">
        <f>IF(N845="základní",J845,0)</f>
        <v>5535.9300000000003</v>
      </c>
      <c r="BF845" s="234">
        <f>IF(N845="snížená",J845,0)</f>
        <v>0</v>
      </c>
      <c r="BG845" s="234">
        <f>IF(N845="zákl. přenesená",J845,0)</f>
        <v>0</v>
      </c>
      <c r="BH845" s="234">
        <f>IF(N845="sníž. přenesená",J845,0)</f>
        <v>0</v>
      </c>
      <c r="BI845" s="234">
        <f>IF(N845="nulová",J845,0)</f>
        <v>0</v>
      </c>
      <c r="BJ845" s="18" t="s">
        <v>81</v>
      </c>
      <c r="BK845" s="234">
        <f>ROUND(I845*H845,2)</f>
        <v>5535.9300000000003</v>
      </c>
      <c r="BL845" s="18" t="s">
        <v>602</v>
      </c>
      <c r="BM845" s="233" t="s">
        <v>1394</v>
      </c>
    </row>
    <row r="846" s="12" customFormat="1" ht="22.8" customHeight="1">
      <c r="A846" s="12"/>
      <c r="B846" s="207"/>
      <c r="C846" s="208"/>
      <c r="D846" s="209" t="s">
        <v>73</v>
      </c>
      <c r="E846" s="220" t="s">
        <v>664</v>
      </c>
      <c r="F846" s="220" t="s">
        <v>665</v>
      </c>
      <c r="G846" s="208"/>
      <c r="H846" s="208"/>
      <c r="I846" s="208"/>
      <c r="J846" s="221">
        <f>BK846</f>
        <v>203111.04999999999</v>
      </c>
      <c r="K846" s="208"/>
      <c r="L846" s="212"/>
      <c r="M846" s="213"/>
      <c r="N846" s="214"/>
      <c r="O846" s="214"/>
      <c r="P846" s="215">
        <f>SUM(P847:P851)</f>
        <v>76.948324</v>
      </c>
      <c r="Q846" s="214"/>
      <c r="R846" s="215">
        <f>SUM(R847:R851)</f>
        <v>1.7442074999999999</v>
      </c>
      <c r="S846" s="214"/>
      <c r="T846" s="216">
        <f>SUM(T847:T851)</f>
        <v>0</v>
      </c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R846" s="217" t="s">
        <v>83</v>
      </c>
      <c r="AT846" s="218" t="s">
        <v>73</v>
      </c>
      <c r="AU846" s="218" t="s">
        <v>81</v>
      </c>
      <c r="AY846" s="217" t="s">
        <v>278</v>
      </c>
      <c r="BK846" s="219">
        <f>SUM(BK847:BK851)</f>
        <v>203111.04999999999</v>
      </c>
    </row>
    <row r="847" s="2" customFormat="1" ht="24.15" customHeight="1">
      <c r="A847" s="33"/>
      <c r="B847" s="34"/>
      <c r="C847" s="222" t="s">
        <v>730</v>
      </c>
      <c r="D847" s="222" t="s">
        <v>280</v>
      </c>
      <c r="E847" s="223" t="s">
        <v>1395</v>
      </c>
      <c r="F847" s="224" t="s">
        <v>1396</v>
      </c>
      <c r="G847" s="225" t="s">
        <v>318</v>
      </c>
      <c r="H847" s="226">
        <v>664.46000000000004</v>
      </c>
      <c r="I847" s="227">
        <v>51.5</v>
      </c>
      <c r="J847" s="227">
        <f>ROUND(I847*H847,2)</f>
        <v>34219.690000000002</v>
      </c>
      <c r="K847" s="228"/>
      <c r="L847" s="39"/>
      <c r="M847" s="229" t="s">
        <v>1</v>
      </c>
      <c r="N847" s="230" t="s">
        <v>39</v>
      </c>
      <c r="O847" s="231">
        <v>0.111</v>
      </c>
      <c r="P847" s="231">
        <f>O847*H847</f>
        <v>73.75506</v>
      </c>
      <c r="Q847" s="231">
        <v>0</v>
      </c>
      <c r="R847" s="231">
        <f>Q847*H847</f>
        <v>0</v>
      </c>
      <c r="S847" s="231">
        <v>0</v>
      </c>
      <c r="T847" s="232">
        <f>S847*H847</f>
        <v>0</v>
      </c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R847" s="233" t="s">
        <v>602</v>
      </c>
      <c r="AT847" s="233" t="s">
        <v>280</v>
      </c>
      <c r="AU847" s="233" t="s">
        <v>83</v>
      </c>
      <c r="AY847" s="18" t="s">
        <v>278</v>
      </c>
      <c r="BE847" s="234">
        <f>IF(N847="základní",J847,0)</f>
        <v>34219.690000000002</v>
      </c>
      <c r="BF847" s="234">
        <f>IF(N847="snížená",J847,0)</f>
        <v>0</v>
      </c>
      <c r="BG847" s="234">
        <f>IF(N847="zákl. přenesená",J847,0)</f>
        <v>0</v>
      </c>
      <c r="BH847" s="234">
        <f>IF(N847="sníž. přenesená",J847,0)</f>
        <v>0</v>
      </c>
      <c r="BI847" s="234">
        <f>IF(N847="nulová",J847,0)</f>
        <v>0</v>
      </c>
      <c r="BJ847" s="18" t="s">
        <v>81</v>
      </c>
      <c r="BK847" s="234">
        <f>ROUND(I847*H847,2)</f>
        <v>34219.690000000002</v>
      </c>
      <c r="BL847" s="18" t="s">
        <v>602</v>
      </c>
      <c r="BM847" s="233" t="s">
        <v>1397</v>
      </c>
    </row>
    <row r="848" s="13" customFormat="1">
      <c r="A848" s="13"/>
      <c r="B848" s="235"/>
      <c r="C848" s="236"/>
      <c r="D848" s="237" t="s">
        <v>285</v>
      </c>
      <c r="E848" s="238" t="s">
        <v>1</v>
      </c>
      <c r="F848" s="239" t="s">
        <v>663</v>
      </c>
      <c r="G848" s="236"/>
      <c r="H848" s="240">
        <v>664.46000000000004</v>
      </c>
      <c r="I848" s="236"/>
      <c r="J848" s="236"/>
      <c r="K848" s="236"/>
      <c r="L848" s="241"/>
      <c r="M848" s="242"/>
      <c r="N848" s="243"/>
      <c r="O848" s="243"/>
      <c r="P848" s="243"/>
      <c r="Q848" s="243"/>
      <c r="R848" s="243"/>
      <c r="S848" s="243"/>
      <c r="T848" s="244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5" t="s">
        <v>285</v>
      </c>
      <c r="AU848" s="245" t="s">
        <v>83</v>
      </c>
      <c r="AV848" s="13" t="s">
        <v>83</v>
      </c>
      <c r="AW848" s="13" t="s">
        <v>30</v>
      </c>
      <c r="AX848" s="13" t="s">
        <v>74</v>
      </c>
      <c r="AY848" s="245" t="s">
        <v>278</v>
      </c>
    </row>
    <row r="849" s="14" customFormat="1">
      <c r="A849" s="14"/>
      <c r="B849" s="246"/>
      <c r="C849" s="247"/>
      <c r="D849" s="237" t="s">
        <v>285</v>
      </c>
      <c r="E849" s="248" t="s">
        <v>1</v>
      </c>
      <c r="F849" s="249" t="s">
        <v>287</v>
      </c>
      <c r="G849" s="247"/>
      <c r="H849" s="250">
        <v>664.46000000000004</v>
      </c>
      <c r="I849" s="247"/>
      <c r="J849" s="247"/>
      <c r="K849" s="247"/>
      <c r="L849" s="251"/>
      <c r="M849" s="252"/>
      <c r="N849" s="253"/>
      <c r="O849" s="253"/>
      <c r="P849" s="253"/>
      <c r="Q849" s="253"/>
      <c r="R849" s="253"/>
      <c r="S849" s="253"/>
      <c r="T849" s="25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5" t="s">
        <v>285</v>
      </c>
      <c r="AU849" s="255" t="s">
        <v>83</v>
      </c>
      <c r="AV849" s="14" t="s">
        <v>116</v>
      </c>
      <c r="AW849" s="14" t="s">
        <v>30</v>
      </c>
      <c r="AX849" s="14" t="s">
        <v>81</v>
      </c>
      <c r="AY849" s="255" t="s">
        <v>278</v>
      </c>
    </row>
    <row r="850" s="2" customFormat="1" ht="24.15" customHeight="1">
      <c r="A850" s="33"/>
      <c r="B850" s="34"/>
      <c r="C850" s="269" t="s">
        <v>1398</v>
      </c>
      <c r="D850" s="269" t="s">
        <v>1081</v>
      </c>
      <c r="E850" s="270" t="s">
        <v>1399</v>
      </c>
      <c r="F850" s="271" t="s">
        <v>1400</v>
      </c>
      <c r="G850" s="272" t="s">
        <v>318</v>
      </c>
      <c r="H850" s="273">
        <v>697.68299999999999</v>
      </c>
      <c r="I850" s="274">
        <v>239</v>
      </c>
      <c r="J850" s="274">
        <f>ROUND(I850*H850,2)</f>
        <v>166746.23999999999</v>
      </c>
      <c r="K850" s="275"/>
      <c r="L850" s="276"/>
      <c r="M850" s="277" t="s">
        <v>1</v>
      </c>
      <c r="N850" s="278" t="s">
        <v>39</v>
      </c>
      <c r="O850" s="231">
        <v>0</v>
      </c>
      <c r="P850" s="231">
        <f>O850*H850</f>
        <v>0</v>
      </c>
      <c r="Q850" s="231">
        <v>0.0025000000000000001</v>
      </c>
      <c r="R850" s="231">
        <f>Q850*H850</f>
        <v>1.7442074999999999</v>
      </c>
      <c r="S850" s="231">
        <v>0</v>
      </c>
      <c r="T850" s="232">
        <f>S850*H850</f>
        <v>0</v>
      </c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R850" s="233" t="s">
        <v>703</v>
      </c>
      <c r="AT850" s="233" t="s">
        <v>1081</v>
      </c>
      <c r="AU850" s="233" t="s">
        <v>83</v>
      </c>
      <c r="AY850" s="18" t="s">
        <v>278</v>
      </c>
      <c r="BE850" s="234">
        <f>IF(N850="základní",J850,0)</f>
        <v>166746.23999999999</v>
      </c>
      <c r="BF850" s="234">
        <f>IF(N850="snížená",J850,0)</f>
        <v>0</v>
      </c>
      <c r="BG850" s="234">
        <f>IF(N850="zákl. přenesená",J850,0)</f>
        <v>0</v>
      </c>
      <c r="BH850" s="234">
        <f>IF(N850="sníž. přenesená",J850,0)</f>
        <v>0</v>
      </c>
      <c r="BI850" s="234">
        <f>IF(N850="nulová",J850,0)</f>
        <v>0</v>
      </c>
      <c r="BJ850" s="18" t="s">
        <v>81</v>
      </c>
      <c r="BK850" s="234">
        <f>ROUND(I850*H850,2)</f>
        <v>166746.23999999999</v>
      </c>
      <c r="BL850" s="18" t="s">
        <v>602</v>
      </c>
      <c r="BM850" s="233" t="s">
        <v>1401</v>
      </c>
    </row>
    <row r="851" s="2" customFormat="1" ht="24.15" customHeight="1">
      <c r="A851" s="33"/>
      <c r="B851" s="34"/>
      <c r="C851" s="222" t="s">
        <v>740</v>
      </c>
      <c r="D851" s="222" t="s">
        <v>280</v>
      </c>
      <c r="E851" s="223" t="s">
        <v>1402</v>
      </c>
      <c r="F851" s="224" t="s">
        <v>1403</v>
      </c>
      <c r="G851" s="225" t="s">
        <v>301</v>
      </c>
      <c r="H851" s="226">
        <v>1.744</v>
      </c>
      <c r="I851" s="227">
        <v>1230</v>
      </c>
      <c r="J851" s="227">
        <f>ROUND(I851*H851,2)</f>
        <v>2145.1199999999999</v>
      </c>
      <c r="K851" s="228"/>
      <c r="L851" s="39"/>
      <c r="M851" s="229" t="s">
        <v>1</v>
      </c>
      <c r="N851" s="230" t="s">
        <v>39</v>
      </c>
      <c r="O851" s="231">
        <v>1.831</v>
      </c>
      <c r="P851" s="231">
        <f>O851*H851</f>
        <v>3.1932640000000001</v>
      </c>
      <c r="Q851" s="231">
        <v>0</v>
      </c>
      <c r="R851" s="231">
        <f>Q851*H851</f>
        <v>0</v>
      </c>
      <c r="S851" s="231">
        <v>0</v>
      </c>
      <c r="T851" s="232">
        <f>S851*H851</f>
        <v>0</v>
      </c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R851" s="233" t="s">
        <v>602</v>
      </c>
      <c r="AT851" s="233" t="s">
        <v>280</v>
      </c>
      <c r="AU851" s="233" t="s">
        <v>83</v>
      </c>
      <c r="AY851" s="18" t="s">
        <v>278</v>
      </c>
      <c r="BE851" s="234">
        <f>IF(N851="základní",J851,0)</f>
        <v>2145.1199999999999</v>
      </c>
      <c r="BF851" s="234">
        <f>IF(N851="snížená",J851,0)</f>
        <v>0</v>
      </c>
      <c r="BG851" s="234">
        <f>IF(N851="zákl. přenesená",J851,0)</f>
        <v>0</v>
      </c>
      <c r="BH851" s="234">
        <f>IF(N851="sníž. přenesená",J851,0)</f>
        <v>0</v>
      </c>
      <c r="BI851" s="234">
        <f>IF(N851="nulová",J851,0)</f>
        <v>0</v>
      </c>
      <c r="BJ851" s="18" t="s">
        <v>81</v>
      </c>
      <c r="BK851" s="234">
        <f>ROUND(I851*H851,2)</f>
        <v>2145.1199999999999</v>
      </c>
      <c r="BL851" s="18" t="s">
        <v>602</v>
      </c>
      <c r="BM851" s="233" t="s">
        <v>1404</v>
      </c>
    </row>
    <row r="852" s="12" customFormat="1" ht="22.8" customHeight="1">
      <c r="A852" s="12"/>
      <c r="B852" s="207"/>
      <c r="C852" s="208"/>
      <c r="D852" s="209" t="s">
        <v>73</v>
      </c>
      <c r="E852" s="220" t="s">
        <v>738</v>
      </c>
      <c r="F852" s="220" t="s">
        <v>739</v>
      </c>
      <c r="G852" s="208"/>
      <c r="H852" s="208"/>
      <c r="I852" s="208"/>
      <c r="J852" s="221">
        <f>BK852</f>
        <v>1960170.97</v>
      </c>
      <c r="K852" s="208"/>
      <c r="L852" s="212"/>
      <c r="M852" s="213"/>
      <c r="N852" s="214"/>
      <c r="O852" s="214"/>
      <c r="P852" s="215">
        <f>SUM(P853:P856)</f>
        <v>890.32659000000001</v>
      </c>
      <c r="Q852" s="214"/>
      <c r="R852" s="215">
        <f>SUM(R853:R856)</f>
        <v>3.4531740000000002</v>
      </c>
      <c r="S852" s="214"/>
      <c r="T852" s="216">
        <f>SUM(T853:T856)</f>
        <v>0</v>
      </c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R852" s="217" t="s">
        <v>83</v>
      </c>
      <c r="AT852" s="218" t="s">
        <v>73</v>
      </c>
      <c r="AU852" s="218" t="s">
        <v>81</v>
      </c>
      <c r="AY852" s="217" t="s">
        <v>278</v>
      </c>
      <c r="BK852" s="219">
        <f>SUM(BK853:BK856)</f>
        <v>1960170.97</v>
      </c>
    </row>
    <row r="853" s="2" customFormat="1" ht="33" customHeight="1">
      <c r="A853" s="33"/>
      <c r="B853" s="34"/>
      <c r="C853" s="222" t="s">
        <v>765</v>
      </c>
      <c r="D853" s="222" t="s">
        <v>280</v>
      </c>
      <c r="E853" s="223" t="s">
        <v>1405</v>
      </c>
      <c r="F853" s="224" t="s">
        <v>1406</v>
      </c>
      <c r="G853" s="225" t="s">
        <v>318</v>
      </c>
      <c r="H853" s="226">
        <v>1211.6400000000001</v>
      </c>
      <c r="I853" s="227">
        <v>689</v>
      </c>
      <c r="J853" s="227">
        <f>ROUND(I853*H853,2)</f>
        <v>834819.95999999996</v>
      </c>
      <c r="K853" s="228"/>
      <c r="L853" s="39"/>
      <c r="M853" s="229" t="s">
        <v>1</v>
      </c>
      <c r="N853" s="230" t="s">
        <v>39</v>
      </c>
      <c r="O853" s="231">
        <v>0.72799999999999998</v>
      </c>
      <c r="P853" s="231">
        <f>O853*H853</f>
        <v>882.07392000000004</v>
      </c>
      <c r="Q853" s="231">
        <v>0.00117</v>
      </c>
      <c r="R853" s="231">
        <f>Q853*H853</f>
        <v>1.4176188000000001</v>
      </c>
      <c r="S853" s="231">
        <v>0</v>
      </c>
      <c r="T853" s="232">
        <f>S853*H853</f>
        <v>0</v>
      </c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R853" s="233" t="s">
        <v>602</v>
      </c>
      <c r="AT853" s="233" t="s">
        <v>280</v>
      </c>
      <c r="AU853" s="233" t="s">
        <v>83</v>
      </c>
      <c r="AY853" s="18" t="s">
        <v>278</v>
      </c>
      <c r="BE853" s="234">
        <f>IF(N853="základní",J853,0)</f>
        <v>834819.95999999996</v>
      </c>
      <c r="BF853" s="234">
        <f>IF(N853="snížená",J853,0)</f>
        <v>0</v>
      </c>
      <c r="BG853" s="234">
        <f>IF(N853="zákl. přenesená",J853,0)</f>
        <v>0</v>
      </c>
      <c r="BH853" s="234">
        <f>IF(N853="sníž. přenesená",J853,0)</f>
        <v>0</v>
      </c>
      <c r="BI853" s="234">
        <f>IF(N853="nulová",J853,0)</f>
        <v>0</v>
      </c>
      <c r="BJ853" s="18" t="s">
        <v>81</v>
      </c>
      <c r="BK853" s="234">
        <f>ROUND(I853*H853,2)</f>
        <v>834819.95999999996</v>
      </c>
      <c r="BL853" s="18" t="s">
        <v>602</v>
      </c>
      <c r="BM853" s="233" t="s">
        <v>1407</v>
      </c>
    </row>
    <row r="854" s="2" customFormat="1" ht="16.5" customHeight="1">
      <c r="A854" s="33"/>
      <c r="B854" s="34"/>
      <c r="C854" s="269" t="s">
        <v>782</v>
      </c>
      <c r="D854" s="269" t="s">
        <v>1081</v>
      </c>
      <c r="E854" s="270" t="s">
        <v>1408</v>
      </c>
      <c r="F854" s="271" t="s">
        <v>1409</v>
      </c>
      <c r="G854" s="272" t="s">
        <v>318</v>
      </c>
      <c r="H854" s="273">
        <v>1272.222</v>
      </c>
      <c r="I854" s="274">
        <v>881</v>
      </c>
      <c r="J854" s="274">
        <f>ROUND(I854*H854,2)</f>
        <v>1120827.5800000001</v>
      </c>
      <c r="K854" s="275"/>
      <c r="L854" s="276"/>
      <c r="M854" s="277" t="s">
        <v>1</v>
      </c>
      <c r="N854" s="278" t="s">
        <v>39</v>
      </c>
      <c r="O854" s="231">
        <v>0</v>
      </c>
      <c r="P854" s="231">
        <f>O854*H854</f>
        <v>0</v>
      </c>
      <c r="Q854" s="231">
        <v>0.0016000000000000001</v>
      </c>
      <c r="R854" s="231">
        <f>Q854*H854</f>
        <v>2.0355552000000001</v>
      </c>
      <c r="S854" s="231">
        <v>0</v>
      </c>
      <c r="T854" s="232">
        <f>S854*H854</f>
        <v>0</v>
      </c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R854" s="233" t="s">
        <v>703</v>
      </c>
      <c r="AT854" s="233" t="s">
        <v>1081</v>
      </c>
      <c r="AU854" s="233" t="s">
        <v>83</v>
      </c>
      <c r="AY854" s="18" t="s">
        <v>278</v>
      </c>
      <c r="BE854" s="234">
        <f>IF(N854="základní",J854,0)</f>
        <v>1120827.5800000001</v>
      </c>
      <c r="BF854" s="234">
        <f>IF(N854="snížená",J854,0)</f>
        <v>0</v>
      </c>
      <c r="BG854" s="234">
        <f>IF(N854="zákl. přenesená",J854,0)</f>
        <v>0</v>
      </c>
      <c r="BH854" s="234">
        <f>IF(N854="sníž. přenesená",J854,0)</f>
        <v>0</v>
      </c>
      <c r="BI854" s="234">
        <f>IF(N854="nulová",J854,0)</f>
        <v>0</v>
      </c>
      <c r="BJ854" s="18" t="s">
        <v>81</v>
      </c>
      <c r="BK854" s="234">
        <f>ROUND(I854*H854,2)</f>
        <v>1120827.5800000001</v>
      </c>
      <c r="BL854" s="18" t="s">
        <v>602</v>
      </c>
      <c r="BM854" s="233" t="s">
        <v>1410</v>
      </c>
    </row>
    <row r="855" s="13" customFormat="1">
      <c r="A855" s="13"/>
      <c r="B855" s="235"/>
      <c r="C855" s="236"/>
      <c r="D855" s="237" t="s">
        <v>285</v>
      </c>
      <c r="E855" s="236"/>
      <c r="F855" s="239" t="s">
        <v>1411</v>
      </c>
      <c r="G855" s="236"/>
      <c r="H855" s="240">
        <v>1272.222</v>
      </c>
      <c r="I855" s="236"/>
      <c r="J855" s="236"/>
      <c r="K855" s="236"/>
      <c r="L855" s="241"/>
      <c r="M855" s="242"/>
      <c r="N855" s="243"/>
      <c r="O855" s="243"/>
      <c r="P855" s="243"/>
      <c r="Q855" s="243"/>
      <c r="R855" s="243"/>
      <c r="S855" s="243"/>
      <c r="T855" s="244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5" t="s">
        <v>285</v>
      </c>
      <c r="AU855" s="245" t="s">
        <v>83</v>
      </c>
      <c r="AV855" s="13" t="s">
        <v>83</v>
      </c>
      <c r="AW855" s="13" t="s">
        <v>4</v>
      </c>
      <c r="AX855" s="13" t="s">
        <v>81</v>
      </c>
      <c r="AY855" s="245" t="s">
        <v>278</v>
      </c>
    </row>
    <row r="856" s="2" customFormat="1" ht="24.15" customHeight="1">
      <c r="A856" s="33"/>
      <c r="B856" s="34"/>
      <c r="C856" s="222" t="s">
        <v>827</v>
      </c>
      <c r="D856" s="222" t="s">
        <v>280</v>
      </c>
      <c r="E856" s="223" t="s">
        <v>1412</v>
      </c>
      <c r="F856" s="224" t="s">
        <v>1413</v>
      </c>
      <c r="G856" s="225" t="s">
        <v>301</v>
      </c>
      <c r="H856" s="226">
        <v>3.4529999999999998</v>
      </c>
      <c r="I856" s="227">
        <v>1310</v>
      </c>
      <c r="J856" s="227">
        <f>ROUND(I856*H856,2)</f>
        <v>4523.4300000000003</v>
      </c>
      <c r="K856" s="228"/>
      <c r="L856" s="39"/>
      <c r="M856" s="229" t="s">
        <v>1</v>
      </c>
      <c r="N856" s="230" t="s">
        <v>39</v>
      </c>
      <c r="O856" s="231">
        <v>2.3900000000000001</v>
      </c>
      <c r="P856" s="231">
        <f>O856*H856</f>
        <v>8.2526700000000002</v>
      </c>
      <c r="Q856" s="231">
        <v>0</v>
      </c>
      <c r="R856" s="231">
        <f>Q856*H856</f>
        <v>0</v>
      </c>
      <c r="S856" s="231">
        <v>0</v>
      </c>
      <c r="T856" s="232">
        <f>S856*H856</f>
        <v>0</v>
      </c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R856" s="233" t="s">
        <v>602</v>
      </c>
      <c r="AT856" s="233" t="s">
        <v>280</v>
      </c>
      <c r="AU856" s="233" t="s">
        <v>83</v>
      </c>
      <c r="AY856" s="18" t="s">
        <v>278</v>
      </c>
      <c r="BE856" s="234">
        <f>IF(N856="základní",J856,0)</f>
        <v>4523.4300000000003</v>
      </c>
      <c r="BF856" s="234">
        <f>IF(N856="snížená",J856,0)</f>
        <v>0</v>
      </c>
      <c r="BG856" s="234">
        <f>IF(N856="zákl. přenesená",J856,0)</f>
        <v>0</v>
      </c>
      <c r="BH856" s="234">
        <f>IF(N856="sníž. přenesená",J856,0)</f>
        <v>0</v>
      </c>
      <c r="BI856" s="234">
        <f>IF(N856="nulová",J856,0)</f>
        <v>0</v>
      </c>
      <c r="BJ856" s="18" t="s">
        <v>81</v>
      </c>
      <c r="BK856" s="234">
        <f>ROUND(I856*H856,2)</f>
        <v>4523.4300000000003</v>
      </c>
      <c r="BL856" s="18" t="s">
        <v>602</v>
      </c>
      <c r="BM856" s="233" t="s">
        <v>1414</v>
      </c>
    </row>
    <row r="857" s="12" customFormat="1" ht="22.8" customHeight="1">
      <c r="A857" s="12"/>
      <c r="B857" s="207"/>
      <c r="C857" s="208"/>
      <c r="D857" s="209" t="s">
        <v>73</v>
      </c>
      <c r="E857" s="220" t="s">
        <v>744</v>
      </c>
      <c r="F857" s="220" t="s">
        <v>1415</v>
      </c>
      <c r="G857" s="208"/>
      <c r="H857" s="208"/>
      <c r="I857" s="208"/>
      <c r="J857" s="221">
        <f>BK857</f>
        <v>5097000</v>
      </c>
      <c r="K857" s="208"/>
      <c r="L857" s="212"/>
      <c r="M857" s="213"/>
      <c r="N857" s="214"/>
      <c r="O857" s="214"/>
      <c r="P857" s="215">
        <f>SUM(P858:P918)</f>
        <v>0</v>
      </c>
      <c r="Q857" s="214"/>
      <c r="R857" s="215">
        <f>SUM(R858:R918)</f>
        <v>0</v>
      </c>
      <c r="S857" s="214"/>
      <c r="T857" s="216">
        <f>SUM(T858:T918)</f>
        <v>0</v>
      </c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R857" s="217" t="s">
        <v>83</v>
      </c>
      <c r="AT857" s="218" t="s">
        <v>73</v>
      </c>
      <c r="AU857" s="218" t="s">
        <v>81</v>
      </c>
      <c r="AY857" s="217" t="s">
        <v>278</v>
      </c>
      <c r="BK857" s="219">
        <f>SUM(BK858:BK918)</f>
        <v>5097000</v>
      </c>
    </row>
    <row r="858" s="2" customFormat="1" ht="33" customHeight="1">
      <c r="A858" s="33"/>
      <c r="B858" s="34"/>
      <c r="C858" s="222" t="s">
        <v>913</v>
      </c>
      <c r="D858" s="222" t="s">
        <v>280</v>
      </c>
      <c r="E858" s="223" t="s">
        <v>1416</v>
      </c>
      <c r="F858" s="224" t="s">
        <v>1417</v>
      </c>
      <c r="G858" s="225" t="s">
        <v>1418</v>
      </c>
      <c r="H858" s="226">
        <v>3</v>
      </c>
      <c r="I858" s="227">
        <v>18000</v>
      </c>
      <c r="J858" s="227">
        <f>ROUND(I858*H858,2)</f>
        <v>54000</v>
      </c>
      <c r="K858" s="228"/>
      <c r="L858" s="39"/>
      <c r="M858" s="229" t="s">
        <v>1</v>
      </c>
      <c r="N858" s="230" t="s">
        <v>39</v>
      </c>
      <c r="O858" s="231">
        <v>0</v>
      </c>
      <c r="P858" s="231">
        <f>O858*H858</f>
        <v>0</v>
      </c>
      <c r="Q858" s="231">
        <v>0</v>
      </c>
      <c r="R858" s="231">
        <f>Q858*H858</f>
        <v>0</v>
      </c>
      <c r="S858" s="231">
        <v>0</v>
      </c>
      <c r="T858" s="232">
        <f>S858*H858</f>
        <v>0</v>
      </c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R858" s="233" t="s">
        <v>602</v>
      </c>
      <c r="AT858" s="233" t="s">
        <v>280</v>
      </c>
      <c r="AU858" s="233" t="s">
        <v>83</v>
      </c>
      <c r="AY858" s="18" t="s">
        <v>278</v>
      </c>
      <c r="BE858" s="234">
        <f>IF(N858="základní",J858,0)</f>
        <v>54000</v>
      </c>
      <c r="BF858" s="234">
        <f>IF(N858="snížená",J858,0)</f>
        <v>0</v>
      </c>
      <c r="BG858" s="234">
        <f>IF(N858="zákl. přenesená",J858,0)</f>
        <v>0</v>
      </c>
      <c r="BH858" s="234">
        <f>IF(N858="sníž. přenesená",J858,0)</f>
        <v>0</v>
      </c>
      <c r="BI858" s="234">
        <f>IF(N858="nulová",J858,0)</f>
        <v>0</v>
      </c>
      <c r="BJ858" s="18" t="s">
        <v>81</v>
      </c>
      <c r="BK858" s="234">
        <f>ROUND(I858*H858,2)</f>
        <v>54000</v>
      </c>
      <c r="BL858" s="18" t="s">
        <v>602</v>
      </c>
      <c r="BM858" s="233" t="s">
        <v>1419</v>
      </c>
    </row>
    <row r="859" s="2" customFormat="1" ht="33" customHeight="1">
      <c r="A859" s="33"/>
      <c r="B859" s="34"/>
      <c r="C859" s="222" t="s">
        <v>1001</v>
      </c>
      <c r="D859" s="222" t="s">
        <v>280</v>
      </c>
      <c r="E859" s="223" t="s">
        <v>1420</v>
      </c>
      <c r="F859" s="224" t="s">
        <v>1421</v>
      </c>
      <c r="G859" s="225" t="s">
        <v>1418</v>
      </c>
      <c r="H859" s="226">
        <v>9</v>
      </c>
      <c r="I859" s="227">
        <v>18000</v>
      </c>
      <c r="J859" s="227">
        <f>ROUND(I859*H859,2)</f>
        <v>162000</v>
      </c>
      <c r="K859" s="228"/>
      <c r="L859" s="39"/>
      <c r="M859" s="229" t="s">
        <v>1</v>
      </c>
      <c r="N859" s="230" t="s">
        <v>39</v>
      </c>
      <c r="O859" s="231">
        <v>0</v>
      </c>
      <c r="P859" s="231">
        <f>O859*H859</f>
        <v>0</v>
      </c>
      <c r="Q859" s="231">
        <v>0</v>
      </c>
      <c r="R859" s="231">
        <f>Q859*H859</f>
        <v>0</v>
      </c>
      <c r="S859" s="231">
        <v>0</v>
      </c>
      <c r="T859" s="232">
        <f>S859*H859</f>
        <v>0</v>
      </c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R859" s="233" t="s">
        <v>602</v>
      </c>
      <c r="AT859" s="233" t="s">
        <v>280</v>
      </c>
      <c r="AU859" s="233" t="s">
        <v>83</v>
      </c>
      <c r="AY859" s="18" t="s">
        <v>278</v>
      </c>
      <c r="BE859" s="234">
        <f>IF(N859="základní",J859,0)</f>
        <v>162000</v>
      </c>
      <c r="BF859" s="234">
        <f>IF(N859="snížená",J859,0)</f>
        <v>0</v>
      </c>
      <c r="BG859" s="234">
        <f>IF(N859="zákl. přenesená",J859,0)</f>
        <v>0</v>
      </c>
      <c r="BH859" s="234">
        <f>IF(N859="sníž. přenesená",J859,0)</f>
        <v>0</v>
      </c>
      <c r="BI859" s="234">
        <f>IF(N859="nulová",J859,0)</f>
        <v>0</v>
      </c>
      <c r="BJ859" s="18" t="s">
        <v>81</v>
      </c>
      <c r="BK859" s="234">
        <f>ROUND(I859*H859,2)</f>
        <v>162000</v>
      </c>
      <c r="BL859" s="18" t="s">
        <v>602</v>
      </c>
      <c r="BM859" s="233" t="s">
        <v>1422</v>
      </c>
    </row>
    <row r="860" s="2" customFormat="1" ht="33" customHeight="1">
      <c r="A860" s="33"/>
      <c r="B860" s="34"/>
      <c r="C860" s="222" t="s">
        <v>659</v>
      </c>
      <c r="D860" s="222" t="s">
        <v>280</v>
      </c>
      <c r="E860" s="223" t="s">
        <v>1423</v>
      </c>
      <c r="F860" s="224" t="s">
        <v>1424</v>
      </c>
      <c r="G860" s="225" t="s">
        <v>1418</v>
      </c>
      <c r="H860" s="226">
        <v>3</v>
      </c>
      <c r="I860" s="227">
        <v>27500</v>
      </c>
      <c r="J860" s="227">
        <f>ROUND(I860*H860,2)</f>
        <v>82500</v>
      </c>
      <c r="K860" s="228"/>
      <c r="L860" s="39"/>
      <c r="M860" s="229" t="s">
        <v>1</v>
      </c>
      <c r="N860" s="230" t="s">
        <v>39</v>
      </c>
      <c r="O860" s="231">
        <v>0</v>
      </c>
      <c r="P860" s="231">
        <f>O860*H860</f>
        <v>0</v>
      </c>
      <c r="Q860" s="231">
        <v>0</v>
      </c>
      <c r="R860" s="231">
        <f>Q860*H860</f>
        <v>0</v>
      </c>
      <c r="S860" s="231">
        <v>0</v>
      </c>
      <c r="T860" s="232">
        <f>S860*H860</f>
        <v>0</v>
      </c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R860" s="233" t="s">
        <v>602</v>
      </c>
      <c r="AT860" s="233" t="s">
        <v>280</v>
      </c>
      <c r="AU860" s="233" t="s">
        <v>83</v>
      </c>
      <c r="AY860" s="18" t="s">
        <v>278</v>
      </c>
      <c r="BE860" s="234">
        <f>IF(N860="základní",J860,0)</f>
        <v>82500</v>
      </c>
      <c r="BF860" s="234">
        <f>IF(N860="snížená",J860,0)</f>
        <v>0</v>
      </c>
      <c r="BG860" s="234">
        <f>IF(N860="zákl. přenesená",J860,0)</f>
        <v>0</v>
      </c>
      <c r="BH860" s="234">
        <f>IF(N860="sníž. přenesená",J860,0)</f>
        <v>0</v>
      </c>
      <c r="BI860" s="234">
        <f>IF(N860="nulová",J860,0)</f>
        <v>0</v>
      </c>
      <c r="BJ860" s="18" t="s">
        <v>81</v>
      </c>
      <c r="BK860" s="234">
        <f>ROUND(I860*H860,2)</f>
        <v>82500</v>
      </c>
      <c r="BL860" s="18" t="s">
        <v>602</v>
      </c>
      <c r="BM860" s="233" t="s">
        <v>1425</v>
      </c>
    </row>
    <row r="861" s="2" customFormat="1" ht="33" customHeight="1">
      <c r="A861" s="33"/>
      <c r="B861" s="34"/>
      <c r="C861" s="222" t="s">
        <v>645</v>
      </c>
      <c r="D861" s="222" t="s">
        <v>280</v>
      </c>
      <c r="E861" s="223" t="s">
        <v>1426</v>
      </c>
      <c r="F861" s="224" t="s">
        <v>1427</v>
      </c>
      <c r="G861" s="225" t="s">
        <v>1418</v>
      </c>
      <c r="H861" s="226">
        <v>2</v>
      </c>
      <c r="I861" s="227">
        <v>18000</v>
      </c>
      <c r="J861" s="227">
        <f>ROUND(I861*H861,2)</f>
        <v>36000</v>
      </c>
      <c r="K861" s="228"/>
      <c r="L861" s="39"/>
      <c r="M861" s="229" t="s">
        <v>1</v>
      </c>
      <c r="N861" s="230" t="s">
        <v>39</v>
      </c>
      <c r="O861" s="231">
        <v>0</v>
      </c>
      <c r="P861" s="231">
        <f>O861*H861</f>
        <v>0</v>
      </c>
      <c r="Q861" s="231">
        <v>0</v>
      </c>
      <c r="R861" s="231">
        <f>Q861*H861</f>
        <v>0</v>
      </c>
      <c r="S861" s="231">
        <v>0</v>
      </c>
      <c r="T861" s="232">
        <f>S861*H861</f>
        <v>0</v>
      </c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R861" s="233" t="s">
        <v>602</v>
      </c>
      <c r="AT861" s="233" t="s">
        <v>280</v>
      </c>
      <c r="AU861" s="233" t="s">
        <v>83</v>
      </c>
      <c r="AY861" s="18" t="s">
        <v>278</v>
      </c>
      <c r="BE861" s="234">
        <f>IF(N861="základní",J861,0)</f>
        <v>36000</v>
      </c>
      <c r="BF861" s="234">
        <f>IF(N861="snížená",J861,0)</f>
        <v>0</v>
      </c>
      <c r="BG861" s="234">
        <f>IF(N861="zákl. přenesená",J861,0)</f>
        <v>0</v>
      </c>
      <c r="BH861" s="234">
        <f>IF(N861="sníž. přenesená",J861,0)</f>
        <v>0</v>
      </c>
      <c r="BI861" s="234">
        <f>IF(N861="nulová",J861,0)</f>
        <v>0</v>
      </c>
      <c r="BJ861" s="18" t="s">
        <v>81</v>
      </c>
      <c r="BK861" s="234">
        <f>ROUND(I861*H861,2)</f>
        <v>36000</v>
      </c>
      <c r="BL861" s="18" t="s">
        <v>602</v>
      </c>
      <c r="BM861" s="233" t="s">
        <v>1428</v>
      </c>
    </row>
    <row r="862" s="2" customFormat="1" ht="33" customHeight="1">
      <c r="A862" s="33"/>
      <c r="B862" s="34"/>
      <c r="C862" s="222" t="s">
        <v>1429</v>
      </c>
      <c r="D862" s="222" t="s">
        <v>280</v>
      </c>
      <c r="E862" s="223" t="s">
        <v>1430</v>
      </c>
      <c r="F862" s="224" t="s">
        <v>1431</v>
      </c>
      <c r="G862" s="225" t="s">
        <v>1418</v>
      </c>
      <c r="H862" s="226">
        <v>4</v>
      </c>
      <c r="I862" s="227">
        <v>18000</v>
      </c>
      <c r="J862" s="227">
        <f>ROUND(I862*H862,2)</f>
        <v>72000</v>
      </c>
      <c r="K862" s="228"/>
      <c r="L862" s="39"/>
      <c r="M862" s="229" t="s">
        <v>1</v>
      </c>
      <c r="N862" s="230" t="s">
        <v>39</v>
      </c>
      <c r="O862" s="231">
        <v>0</v>
      </c>
      <c r="P862" s="231">
        <f>O862*H862</f>
        <v>0</v>
      </c>
      <c r="Q862" s="231">
        <v>0</v>
      </c>
      <c r="R862" s="231">
        <f>Q862*H862</f>
        <v>0</v>
      </c>
      <c r="S862" s="231">
        <v>0</v>
      </c>
      <c r="T862" s="232">
        <f>S862*H862</f>
        <v>0</v>
      </c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R862" s="233" t="s">
        <v>602</v>
      </c>
      <c r="AT862" s="233" t="s">
        <v>280</v>
      </c>
      <c r="AU862" s="233" t="s">
        <v>83</v>
      </c>
      <c r="AY862" s="18" t="s">
        <v>278</v>
      </c>
      <c r="BE862" s="234">
        <f>IF(N862="základní",J862,0)</f>
        <v>72000</v>
      </c>
      <c r="BF862" s="234">
        <f>IF(N862="snížená",J862,0)</f>
        <v>0</v>
      </c>
      <c r="BG862" s="234">
        <f>IF(N862="zákl. přenesená",J862,0)</f>
        <v>0</v>
      </c>
      <c r="BH862" s="234">
        <f>IF(N862="sníž. přenesená",J862,0)</f>
        <v>0</v>
      </c>
      <c r="BI862" s="234">
        <f>IF(N862="nulová",J862,0)</f>
        <v>0</v>
      </c>
      <c r="BJ862" s="18" t="s">
        <v>81</v>
      </c>
      <c r="BK862" s="234">
        <f>ROUND(I862*H862,2)</f>
        <v>72000</v>
      </c>
      <c r="BL862" s="18" t="s">
        <v>602</v>
      </c>
      <c r="BM862" s="233" t="s">
        <v>1432</v>
      </c>
    </row>
    <row r="863" s="2" customFormat="1" ht="33" customHeight="1">
      <c r="A863" s="33"/>
      <c r="B863" s="34"/>
      <c r="C863" s="222" t="s">
        <v>1433</v>
      </c>
      <c r="D863" s="222" t="s">
        <v>280</v>
      </c>
      <c r="E863" s="223" t="s">
        <v>1434</v>
      </c>
      <c r="F863" s="224" t="s">
        <v>1435</v>
      </c>
      <c r="G863" s="225" t="s">
        <v>1418</v>
      </c>
      <c r="H863" s="226">
        <v>1</v>
      </c>
      <c r="I863" s="227">
        <v>18000</v>
      </c>
      <c r="J863" s="227">
        <f>ROUND(I863*H863,2)</f>
        <v>18000</v>
      </c>
      <c r="K863" s="228"/>
      <c r="L863" s="39"/>
      <c r="M863" s="229" t="s">
        <v>1</v>
      </c>
      <c r="N863" s="230" t="s">
        <v>39</v>
      </c>
      <c r="O863" s="231">
        <v>0</v>
      </c>
      <c r="P863" s="231">
        <f>O863*H863</f>
        <v>0</v>
      </c>
      <c r="Q863" s="231">
        <v>0</v>
      </c>
      <c r="R863" s="231">
        <f>Q863*H863</f>
        <v>0</v>
      </c>
      <c r="S863" s="231">
        <v>0</v>
      </c>
      <c r="T863" s="232">
        <f>S863*H863</f>
        <v>0</v>
      </c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R863" s="233" t="s">
        <v>602</v>
      </c>
      <c r="AT863" s="233" t="s">
        <v>280</v>
      </c>
      <c r="AU863" s="233" t="s">
        <v>83</v>
      </c>
      <c r="AY863" s="18" t="s">
        <v>278</v>
      </c>
      <c r="BE863" s="234">
        <f>IF(N863="základní",J863,0)</f>
        <v>18000</v>
      </c>
      <c r="BF863" s="234">
        <f>IF(N863="snížená",J863,0)</f>
        <v>0</v>
      </c>
      <c r="BG863" s="234">
        <f>IF(N863="zákl. přenesená",J863,0)</f>
        <v>0</v>
      </c>
      <c r="BH863" s="234">
        <f>IF(N863="sníž. přenesená",J863,0)</f>
        <v>0</v>
      </c>
      <c r="BI863" s="234">
        <f>IF(N863="nulová",J863,0)</f>
        <v>0</v>
      </c>
      <c r="BJ863" s="18" t="s">
        <v>81</v>
      </c>
      <c r="BK863" s="234">
        <f>ROUND(I863*H863,2)</f>
        <v>18000</v>
      </c>
      <c r="BL863" s="18" t="s">
        <v>602</v>
      </c>
      <c r="BM863" s="233" t="s">
        <v>1436</v>
      </c>
    </row>
    <row r="864" s="2" customFormat="1" ht="33" customHeight="1">
      <c r="A864" s="33"/>
      <c r="B864" s="34"/>
      <c r="C864" s="222" t="s">
        <v>1437</v>
      </c>
      <c r="D864" s="222" t="s">
        <v>280</v>
      </c>
      <c r="E864" s="223" t="s">
        <v>1438</v>
      </c>
      <c r="F864" s="224" t="s">
        <v>1439</v>
      </c>
      <c r="G864" s="225" t="s">
        <v>1418</v>
      </c>
      <c r="H864" s="226">
        <v>1</v>
      </c>
      <c r="I864" s="227">
        <v>38000</v>
      </c>
      <c r="J864" s="227">
        <f>ROUND(I864*H864,2)</f>
        <v>38000</v>
      </c>
      <c r="K864" s="228"/>
      <c r="L864" s="39"/>
      <c r="M864" s="229" t="s">
        <v>1</v>
      </c>
      <c r="N864" s="230" t="s">
        <v>39</v>
      </c>
      <c r="O864" s="231">
        <v>0</v>
      </c>
      <c r="P864" s="231">
        <f>O864*H864</f>
        <v>0</v>
      </c>
      <c r="Q864" s="231">
        <v>0</v>
      </c>
      <c r="R864" s="231">
        <f>Q864*H864</f>
        <v>0</v>
      </c>
      <c r="S864" s="231">
        <v>0</v>
      </c>
      <c r="T864" s="232">
        <f>S864*H864</f>
        <v>0</v>
      </c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R864" s="233" t="s">
        <v>602</v>
      </c>
      <c r="AT864" s="233" t="s">
        <v>280</v>
      </c>
      <c r="AU864" s="233" t="s">
        <v>83</v>
      </c>
      <c r="AY864" s="18" t="s">
        <v>278</v>
      </c>
      <c r="BE864" s="234">
        <f>IF(N864="základní",J864,0)</f>
        <v>38000</v>
      </c>
      <c r="BF864" s="234">
        <f>IF(N864="snížená",J864,0)</f>
        <v>0</v>
      </c>
      <c r="BG864" s="234">
        <f>IF(N864="zákl. přenesená",J864,0)</f>
        <v>0</v>
      </c>
      <c r="BH864" s="234">
        <f>IF(N864="sníž. přenesená",J864,0)</f>
        <v>0</v>
      </c>
      <c r="BI864" s="234">
        <f>IF(N864="nulová",J864,0)</f>
        <v>0</v>
      </c>
      <c r="BJ864" s="18" t="s">
        <v>81</v>
      </c>
      <c r="BK864" s="234">
        <f>ROUND(I864*H864,2)</f>
        <v>38000</v>
      </c>
      <c r="BL864" s="18" t="s">
        <v>602</v>
      </c>
      <c r="BM864" s="233" t="s">
        <v>1440</v>
      </c>
    </row>
    <row r="865" s="2" customFormat="1" ht="33" customHeight="1">
      <c r="A865" s="33"/>
      <c r="B865" s="34"/>
      <c r="C865" s="222" t="s">
        <v>1441</v>
      </c>
      <c r="D865" s="222" t="s">
        <v>280</v>
      </c>
      <c r="E865" s="223" t="s">
        <v>1442</v>
      </c>
      <c r="F865" s="224" t="s">
        <v>1443</v>
      </c>
      <c r="G865" s="225" t="s">
        <v>1418</v>
      </c>
      <c r="H865" s="226">
        <v>1</v>
      </c>
      <c r="I865" s="227">
        <v>24000</v>
      </c>
      <c r="J865" s="227">
        <f>ROUND(I865*H865,2)</f>
        <v>24000</v>
      </c>
      <c r="K865" s="228"/>
      <c r="L865" s="39"/>
      <c r="M865" s="229" t="s">
        <v>1</v>
      </c>
      <c r="N865" s="230" t="s">
        <v>39</v>
      </c>
      <c r="O865" s="231">
        <v>0</v>
      </c>
      <c r="P865" s="231">
        <f>O865*H865</f>
        <v>0</v>
      </c>
      <c r="Q865" s="231">
        <v>0</v>
      </c>
      <c r="R865" s="231">
        <f>Q865*H865</f>
        <v>0</v>
      </c>
      <c r="S865" s="231">
        <v>0</v>
      </c>
      <c r="T865" s="232">
        <f>S865*H865</f>
        <v>0</v>
      </c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R865" s="233" t="s">
        <v>602</v>
      </c>
      <c r="AT865" s="233" t="s">
        <v>280</v>
      </c>
      <c r="AU865" s="233" t="s">
        <v>83</v>
      </c>
      <c r="AY865" s="18" t="s">
        <v>278</v>
      </c>
      <c r="BE865" s="234">
        <f>IF(N865="základní",J865,0)</f>
        <v>24000</v>
      </c>
      <c r="BF865" s="234">
        <f>IF(N865="snížená",J865,0)</f>
        <v>0</v>
      </c>
      <c r="BG865" s="234">
        <f>IF(N865="zákl. přenesená",J865,0)</f>
        <v>0</v>
      </c>
      <c r="BH865" s="234">
        <f>IF(N865="sníž. přenesená",J865,0)</f>
        <v>0</v>
      </c>
      <c r="BI865" s="234">
        <f>IF(N865="nulová",J865,0)</f>
        <v>0</v>
      </c>
      <c r="BJ865" s="18" t="s">
        <v>81</v>
      </c>
      <c r="BK865" s="234">
        <f>ROUND(I865*H865,2)</f>
        <v>24000</v>
      </c>
      <c r="BL865" s="18" t="s">
        <v>602</v>
      </c>
      <c r="BM865" s="233" t="s">
        <v>1444</v>
      </c>
    </row>
    <row r="866" s="2" customFormat="1" ht="24.15" customHeight="1">
      <c r="A866" s="33"/>
      <c r="B866" s="34"/>
      <c r="C866" s="222" t="s">
        <v>1445</v>
      </c>
      <c r="D866" s="222" t="s">
        <v>280</v>
      </c>
      <c r="E866" s="223" t="s">
        <v>1446</v>
      </c>
      <c r="F866" s="224" t="s">
        <v>1447</v>
      </c>
      <c r="G866" s="225" t="s">
        <v>1418</v>
      </c>
      <c r="H866" s="226">
        <v>1</v>
      </c>
      <c r="I866" s="227">
        <v>28000</v>
      </c>
      <c r="J866" s="227">
        <f>ROUND(I866*H866,2)</f>
        <v>28000</v>
      </c>
      <c r="K866" s="228"/>
      <c r="L866" s="39"/>
      <c r="M866" s="229" t="s">
        <v>1</v>
      </c>
      <c r="N866" s="230" t="s">
        <v>39</v>
      </c>
      <c r="O866" s="231">
        <v>0</v>
      </c>
      <c r="P866" s="231">
        <f>O866*H866</f>
        <v>0</v>
      </c>
      <c r="Q866" s="231">
        <v>0</v>
      </c>
      <c r="R866" s="231">
        <f>Q866*H866</f>
        <v>0</v>
      </c>
      <c r="S866" s="231">
        <v>0</v>
      </c>
      <c r="T866" s="232">
        <f>S866*H866</f>
        <v>0</v>
      </c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R866" s="233" t="s">
        <v>602</v>
      </c>
      <c r="AT866" s="233" t="s">
        <v>280</v>
      </c>
      <c r="AU866" s="233" t="s">
        <v>83</v>
      </c>
      <c r="AY866" s="18" t="s">
        <v>278</v>
      </c>
      <c r="BE866" s="234">
        <f>IF(N866="základní",J866,0)</f>
        <v>28000</v>
      </c>
      <c r="BF866" s="234">
        <f>IF(N866="snížená",J866,0)</f>
        <v>0</v>
      </c>
      <c r="BG866" s="234">
        <f>IF(N866="zákl. přenesená",J866,0)</f>
        <v>0</v>
      </c>
      <c r="BH866" s="234">
        <f>IF(N866="sníž. přenesená",J866,0)</f>
        <v>0</v>
      </c>
      <c r="BI866" s="234">
        <f>IF(N866="nulová",J866,0)</f>
        <v>0</v>
      </c>
      <c r="BJ866" s="18" t="s">
        <v>81</v>
      </c>
      <c r="BK866" s="234">
        <f>ROUND(I866*H866,2)</f>
        <v>28000</v>
      </c>
      <c r="BL866" s="18" t="s">
        <v>602</v>
      </c>
      <c r="BM866" s="233" t="s">
        <v>1448</v>
      </c>
    </row>
    <row r="867" s="2" customFormat="1" ht="24.15" customHeight="1">
      <c r="A867" s="33"/>
      <c r="B867" s="34"/>
      <c r="C867" s="222" t="s">
        <v>1449</v>
      </c>
      <c r="D867" s="222" t="s">
        <v>280</v>
      </c>
      <c r="E867" s="223" t="s">
        <v>1450</v>
      </c>
      <c r="F867" s="224" t="s">
        <v>1451</v>
      </c>
      <c r="G867" s="225" t="s">
        <v>1418</v>
      </c>
      <c r="H867" s="226">
        <v>1</v>
      </c>
      <c r="I867" s="227">
        <v>38000</v>
      </c>
      <c r="J867" s="227">
        <f>ROUND(I867*H867,2)</f>
        <v>38000</v>
      </c>
      <c r="K867" s="228"/>
      <c r="L867" s="39"/>
      <c r="M867" s="229" t="s">
        <v>1</v>
      </c>
      <c r="N867" s="230" t="s">
        <v>39</v>
      </c>
      <c r="O867" s="231">
        <v>0</v>
      </c>
      <c r="P867" s="231">
        <f>O867*H867</f>
        <v>0</v>
      </c>
      <c r="Q867" s="231">
        <v>0</v>
      </c>
      <c r="R867" s="231">
        <f>Q867*H867</f>
        <v>0</v>
      </c>
      <c r="S867" s="231">
        <v>0</v>
      </c>
      <c r="T867" s="232">
        <f>S867*H867</f>
        <v>0</v>
      </c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R867" s="233" t="s">
        <v>602</v>
      </c>
      <c r="AT867" s="233" t="s">
        <v>280</v>
      </c>
      <c r="AU867" s="233" t="s">
        <v>83</v>
      </c>
      <c r="AY867" s="18" t="s">
        <v>278</v>
      </c>
      <c r="BE867" s="234">
        <f>IF(N867="základní",J867,0)</f>
        <v>38000</v>
      </c>
      <c r="BF867" s="234">
        <f>IF(N867="snížená",J867,0)</f>
        <v>0</v>
      </c>
      <c r="BG867" s="234">
        <f>IF(N867="zákl. přenesená",J867,0)</f>
        <v>0</v>
      </c>
      <c r="BH867" s="234">
        <f>IF(N867="sníž. přenesená",J867,0)</f>
        <v>0</v>
      </c>
      <c r="BI867" s="234">
        <f>IF(N867="nulová",J867,0)</f>
        <v>0</v>
      </c>
      <c r="BJ867" s="18" t="s">
        <v>81</v>
      </c>
      <c r="BK867" s="234">
        <f>ROUND(I867*H867,2)</f>
        <v>38000</v>
      </c>
      <c r="BL867" s="18" t="s">
        <v>602</v>
      </c>
      <c r="BM867" s="233" t="s">
        <v>1452</v>
      </c>
    </row>
    <row r="868" s="2" customFormat="1" ht="24.15" customHeight="1">
      <c r="A868" s="33"/>
      <c r="B868" s="34"/>
      <c r="C868" s="222" t="s">
        <v>1453</v>
      </c>
      <c r="D868" s="222" t="s">
        <v>280</v>
      </c>
      <c r="E868" s="223" t="s">
        <v>1454</v>
      </c>
      <c r="F868" s="224" t="s">
        <v>1455</v>
      </c>
      <c r="G868" s="225" t="s">
        <v>1418</v>
      </c>
      <c r="H868" s="226">
        <v>2</v>
      </c>
      <c r="I868" s="227">
        <v>27500</v>
      </c>
      <c r="J868" s="227">
        <f>ROUND(I868*H868,2)</f>
        <v>55000</v>
      </c>
      <c r="K868" s="228"/>
      <c r="L868" s="39"/>
      <c r="M868" s="229" t="s">
        <v>1</v>
      </c>
      <c r="N868" s="230" t="s">
        <v>39</v>
      </c>
      <c r="O868" s="231">
        <v>0</v>
      </c>
      <c r="P868" s="231">
        <f>O868*H868</f>
        <v>0</v>
      </c>
      <c r="Q868" s="231">
        <v>0</v>
      </c>
      <c r="R868" s="231">
        <f>Q868*H868</f>
        <v>0</v>
      </c>
      <c r="S868" s="231">
        <v>0</v>
      </c>
      <c r="T868" s="232">
        <f>S868*H868</f>
        <v>0</v>
      </c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R868" s="233" t="s">
        <v>602</v>
      </c>
      <c r="AT868" s="233" t="s">
        <v>280</v>
      </c>
      <c r="AU868" s="233" t="s">
        <v>83</v>
      </c>
      <c r="AY868" s="18" t="s">
        <v>278</v>
      </c>
      <c r="BE868" s="234">
        <f>IF(N868="základní",J868,0)</f>
        <v>55000</v>
      </c>
      <c r="BF868" s="234">
        <f>IF(N868="snížená",J868,0)</f>
        <v>0</v>
      </c>
      <c r="BG868" s="234">
        <f>IF(N868="zákl. přenesená",J868,0)</f>
        <v>0</v>
      </c>
      <c r="BH868" s="234">
        <f>IF(N868="sníž. přenesená",J868,0)</f>
        <v>0</v>
      </c>
      <c r="BI868" s="234">
        <f>IF(N868="nulová",J868,0)</f>
        <v>0</v>
      </c>
      <c r="BJ868" s="18" t="s">
        <v>81</v>
      </c>
      <c r="BK868" s="234">
        <f>ROUND(I868*H868,2)</f>
        <v>55000</v>
      </c>
      <c r="BL868" s="18" t="s">
        <v>602</v>
      </c>
      <c r="BM868" s="233" t="s">
        <v>1456</v>
      </c>
    </row>
    <row r="869" s="2" customFormat="1" ht="24.15" customHeight="1">
      <c r="A869" s="33"/>
      <c r="B869" s="34"/>
      <c r="C869" s="222" t="s">
        <v>1457</v>
      </c>
      <c r="D869" s="222" t="s">
        <v>280</v>
      </c>
      <c r="E869" s="223" t="s">
        <v>1458</v>
      </c>
      <c r="F869" s="224" t="s">
        <v>1459</v>
      </c>
      <c r="G869" s="225" t="s">
        <v>1418</v>
      </c>
      <c r="H869" s="226">
        <v>1</v>
      </c>
      <c r="I869" s="227">
        <v>27500</v>
      </c>
      <c r="J869" s="227">
        <f>ROUND(I869*H869,2)</f>
        <v>27500</v>
      </c>
      <c r="K869" s="228"/>
      <c r="L869" s="39"/>
      <c r="M869" s="229" t="s">
        <v>1</v>
      </c>
      <c r="N869" s="230" t="s">
        <v>39</v>
      </c>
      <c r="O869" s="231">
        <v>0</v>
      </c>
      <c r="P869" s="231">
        <f>O869*H869</f>
        <v>0</v>
      </c>
      <c r="Q869" s="231">
        <v>0</v>
      </c>
      <c r="R869" s="231">
        <f>Q869*H869</f>
        <v>0</v>
      </c>
      <c r="S869" s="231">
        <v>0</v>
      </c>
      <c r="T869" s="232">
        <f>S869*H869</f>
        <v>0</v>
      </c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R869" s="233" t="s">
        <v>602</v>
      </c>
      <c r="AT869" s="233" t="s">
        <v>280</v>
      </c>
      <c r="AU869" s="233" t="s">
        <v>83</v>
      </c>
      <c r="AY869" s="18" t="s">
        <v>278</v>
      </c>
      <c r="BE869" s="234">
        <f>IF(N869="základní",J869,0)</f>
        <v>27500</v>
      </c>
      <c r="BF869" s="234">
        <f>IF(N869="snížená",J869,0)</f>
        <v>0</v>
      </c>
      <c r="BG869" s="234">
        <f>IF(N869="zákl. přenesená",J869,0)</f>
        <v>0</v>
      </c>
      <c r="BH869" s="234">
        <f>IF(N869="sníž. přenesená",J869,0)</f>
        <v>0</v>
      </c>
      <c r="BI869" s="234">
        <f>IF(N869="nulová",J869,0)</f>
        <v>0</v>
      </c>
      <c r="BJ869" s="18" t="s">
        <v>81</v>
      </c>
      <c r="BK869" s="234">
        <f>ROUND(I869*H869,2)</f>
        <v>27500</v>
      </c>
      <c r="BL869" s="18" t="s">
        <v>602</v>
      </c>
      <c r="BM869" s="233" t="s">
        <v>1460</v>
      </c>
    </row>
    <row r="870" s="2" customFormat="1" ht="24.15" customHeight="1">
      <c r="A870" s="33"/>
      <c r="B870" s="34"/>
      <c r="C870" s="222" t="s">
        <v>1461</v>
      </c>
      <c r="D870" s="222" t="s">
        <v>280</v>
      </c>
      <c r="E870" s="223" t="s">
        <v>1462</v>
      </c>
      <c r="F870" s="224" t="s">
        <v>1463</v>
      </c>
      <c r="G870" s="225" t="s">
        <v>1418</v>
      </c>
      <c r="H870" s="226">
        <v>1</v>
      </c>
      <c r="I870" s="227">
        <v>27500</v>
      </c>
      <c r="J870" s="227">
        <f>ROUND(I870*H870,2)</f>
        <v>27500</v>
      </c>
      <c r="K870" s="228"/>
      <c r="L870" s="39"/>
      <c r="M870" s="229" t="s">
        <v>1</v>
      </c>
      <c r="N870" s="230" t="s">
        <v>39</v>
      </c>
      <c r="O870" s="231">
        <v>0</v>
      </c>
      <c r="P870" s="231">
        <f>O870*H870</f>
        <v>0</v>
      </c>
      <c r="Q870" s="231">
        <v>0</v>
      </c>
      <c r="R870" s="231">
        <f>Q870*H870</f>
        <v>0</v>
      </c>
      <c r="S870" s="231">
        <v>0</v>
      </c>
      <c r="T870" s="232">
        <f>S870*H870</f>
        <v>0</v>
      </c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R870" s="233" t="s">
        <v>602</v>
      </c>
      <c r="AT870" s="233" t="s">
        <v>280</v>
      </c>
      <c r="AU870" s="233" t="s">
        <v>83</v>
      </c>
      <c r="AY870" s="18" t="s">
        <v>278</v>
      </c>
      <c r="BE870" s="234">
        <f>IF(N870="základní",J870,0)</f>
        <v>27500</v>
      </c>
      <c r="BF870" s="234">
        <f>IF(N870="snížená",J870,0)</f>
        <v>0</v>
      </c>
      <c r="BG870" s="234">
        <f>IF(N870="zákl. přenesená",J870,0)</f>
        <v>0</v>
      </c>
      <c r="BH870" s="234">
        <f>IF(N870="sníž. přenesená",J870,0)</f>
        <v>0</v>
      </c>
      <c r="BI870" s="234">
        <f>IF(N870="nulová",J870,0)</f>
        <v>0</v>
      </c>
      <c r="BJ870" s="18" t="s">
        <v>81</v>
      </c>
      <c r="BK870" s="234">
        <f>ROUND(I870*H870,2)</f>
        <v>27500</v>
      </c>
      <c r="BL870" s="18" t="s">
        <v>602</v>
      </c>
      <c r="BM870" s="233" t="s">
        <v>1464</v>
      </c>
    </row>
    <row r="871" s="2" customFormat="1" ht="24.15" customHeight="1">
      <c r="A871" s="33"/>
      <c r="B871" s="34"/>
      <c r="C871" s="222" t="s">
        <v>1465</v>
      </c>
      <c r="D871" s="222" t="s">
        <v>280</v>
      </c>
      <c r="E871" s="223" t="s">
        <v>1466</v>
      </c>
      <c r="F871" s="224" t="s">
        <v>1467</v>
      </c>
      <c r="G871" s="225" t="s">
        <v>1418</v>
      </c>
      <c r="H871" s="226">
        <v>2</v>
      </c>
      <c r="I871" s="227">
        <v>27500</v>
      </c>
      <c r="J871" s="227">
        <f>ROUND(I871*H871,2)</f>
        <v>55000</v>
      </c>
      <c r="K871" s="228"/>
      <c r="L871" s="39"/>
      <c r="M871" s="229" t="s">
        <v>1</v>
      </c>
      <c r="N871" s="230" t="s">
        <v>39</v>
      </c>
      <c r="O871" s="231">
        <v>0</v>
      </c>
      <c r="P871" s="231">
        <f>O871*H871</f>
        <v>0</v>
      </c>
      <c r="Q871" s="231">
        <v>0</v>
      </c>
      <c r="R871" s="231">
        <f>Q871*H871</f>
        <v>0</v>
      </c>
      <c r="S871" s="231">
        <v>0</v>
      </c>
      <c r="T871" s="232">
        <f>S871*H871</f>
        <v>0</v>
      </c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R871" s="233" t="s">
        <v>602</v>
      </c>
      <c r="AT871" s="233" t="s">
        <v>280</v>
      </c>
      <c r="AU871" s="233" t="s">
        <v>83</v>
      </c>
      <c r="AY871" s="18" t="s">
        <v>278</v>
      </c>
      <c r="BE871" s="234">
        <f>IF(N871="základní",J871,0)</f>
        <v>55000</v>
      </c>
      <c r="BF871" s="234">
        <f>IF(N871="snížená",J871,0)</f>
        <v>0</v>
      </c>
      <c r="BG871" s="234">
        <f>IF(N871="zákl. přenesená",J871,0)</f>
        <v>0</v>
      </c>
      <c r="BH871" s="234">
        <f>IF(N871="sníž. přenesená",J871,0)</f>
        <v>0</v>
      </c>
      <c r="BI871" s="234">
        <f>IF(N871="nulová",J871,0)</f>
        <v>0</v>
      </c>
      <c r="BJ871" s="18" t="s">
        <v>81</v>
      </c>
      <c r="BK871" s="234">
        <f>ROUND(I871*H871,2)</f>
        <v>55000</v>
      </c>
      <c r="BL871" s="18" t="s">
        <v>602</v>
      </c>
      <c r="BM871" s="233" t="s">
        <v>1468</v>
      </c>
    </row>
    <row r="872" s="2" customFormat="1" ht="24.15" customHeight="1">
      <c r="A872" s="33"/>
      <c r="B872" s="34"/>
      <c r="C872" s="222" t="s">
        <v>1469</v>
      </c>
      <c r="D872" s="222" t="s">
        <v>280</v>
      </c>
      <c r="E872" s="223" t="s">
        <v>1470</v>
      </c>
      <c r="F872" s="224" t="s">
        <v>1471</v>
      </c>
      <c r="G872" s="225" t="s">
        <v>1418</v>
      </c>
      <c r="H872" s="226">
        <v>2</v>
      </c>
      <c r="I872" s="227">
        <v>27500</v>
      </c>
      <c r="J872" s="227">
        <f>ROUND(I872*H872,2)</f>
        <v>55000</v>
      </c>
      <c r="K872" s="228"/>
      <c r="L872" s="39"/>
      <c r="M872" s="229" t="s">
        <v>1</v>
      </c>
      <c r="N872" s="230" t="s">
        <v>39</v>
      </c>
      <c r="O872" s="231">
        <v>0</v>
      </c>
      <c r="P872" s="231">
        <f>O872*H872</f>
        <v>0</v>
      </c>
      <c r="Q872" s="231">
        <v>0</v>
      </c>
      <c r="R872" s="231">
        <f>Q872*H872</f>
        <v>0</v>
      </c>
      <c r="S872" s="231">
        <v>0</v>
      </c>
      <c r="T872" s="232">
        <f>S872*H872</f>
        <v>0</v>
      </c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R872" s="233" t="s">
        <v>602</v>
      </c>
      <c r="AT872" s="233" t="s">
        <v>280</v>
      </c>
      <c r="AU872" s="233" t="s">
        <v>83</v>
      </c>
      <c r="AY872" s="18" t="s">
        <v>278</v>
      </c>
      <c r="BE872" s="234">
        <f>IF(N872="základní",J872,0)</f>
        <v>55000</v>
      </c>
      <c r="BF872" s="234">
        <f>IF(N872="snížená",J872,0)</f>
        <v>0</v>
      </c>
      <c r="BG872" s="234">
        <f>IF(N872="zákl. přenesená",J872,0)</f>
        <v>0</v>
      </c>
      <c r="BH872" s="234">
        <f>IF(N872="sníž. přenesená",J872,0)</f>
        <v>0</v>
      </c>
      <c r="BI872" s="234">
        <f>IF(N872="nulová",J872,0)</f>
        <v>0</v>
      </c>
      <c r="BJ872" s="18" t="s">
        <v>81</v>
      </c>
      <c r="BK872" s="234">
        <f>ROUND(I872*H872,2)</f>
        <v>55000</v>
      </c>
      <c r="BL872" s="18" t="s">
        <v>602</v>
      </c>
      <c r="BM872" s="233" t="s">
        <v>1472</v>
      </c>
    </row>
    <row r="873" s="2" customFormat="1" ht="24.15" customHeight="1">
      <c r="A873" s="33"/>
      <c r="B873" s="34"/>
      <c r="C873" s="222" t="s">
        <v>1473</v>
      </c>
      <c r="D873" s="222" t="s">
        <v>280</v>
      </c>
      <c r="E873" s="223" t="s">
        <v>1474</v>
      </c>
      <c r="F873" s="224" t="s">
        <v>1475</v>
      </c>
      <c r="G873" s="225" t="s">
        <v>1418</v>
      </c>
      <c r="H873" s="226">
        <v>2</v>
      </c>
      <c r="I873" s="227">
        <v>27500</v>
      </c>
      <c r="J873" s="227">
        <f>ROUND(I873*H873,2)</f>
        <v>55000</v>
      </c>
      <c r="K873" s="228"/>
      <c r="L873" s="39"/>
      <c r="M873" s="229" t="s">
        <v>1</v>
      </c>
      <c r="N873" s="230" t="s">
        <v>39</v>
      </c>
      <c r="O873" s="231">
        <v>0</v>
      </c>
      <c r="P873" s="231">
        <f>O873*H873</f>
        <v>0</v>
      </c>
      <c r="Q873" s="231">
        <v>0</v>
      </c>
      <c r="R873" s="231">
        <f>Q873*H873</f>
        <v>0</v>
      </c>
      <c r="S873" s="231">
        <v>0</v>
      </c>
      <c r="T873" s="232">
        <f>S873*H873</f>
        <v>0</v>
      </c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R873" s="233" t="s">
        <v>602</v>
      </c>
      <c r="AT873" s="233" t="s">
        <v>280</v>
      </c>
      <c r="AU873" s="233" t="s">
        <v>83</v>
      </c>
      <c r="AY873" s="18" t="s">
        <v>278</v>
      </c>
      <c r="BE873" s="234">
        <f>IF(N873="základní",J873,0)</f>
        <v>55000</v>
      </c>
      <c r="BF873" s="234">
        <f>IF(N873="snížená",J873,0)</f>
        <v>0</v>
      </c>
      <c r="BG873" s="234">
        <f>IF(N873="zákl. přenesená",J873,0)</f>
        <v>0</v>
      </c>
      <c r="BH873" s="234">
        <f>IF(N873="sníž. přenesená",J873,0)</f>
        <v>0</v>
      </c>
      <c r="BI873" s="234">
        <f>IF(N873="nulová",J873,0)</f>
        <v>0</v>
      </c>
      <c r="BJ873" s="18" t="s">
        <v>81</v>
      </c>
      <c r="BK873" s="234">
        <f>ROUND(I873*H873,2)</f>
        <v>55000</v>
      </c>
      <c r="BL873" s="18" t="s">
        <v>602</v>
      </c>
      <c r="BM873" s="233" t="s">
        <v>1476</v>
      </c>
    </row>
    <row r="874" s="2" customFormat="1" ht="24.15" customHeight="1">
      <c r="A874" s="33"/>
      <c r="B874" s="34"/>
      <c r="C874" s="222" t="s">
        <v>1477</v>
      </c>
      <c r="D874" s="222" t="s">
        <v>280</v>
      </c>
      <c r="E874" s="223" t="s">
        <v>1478</v>
      </c>
      <c r="F874" s="224" t="s">
        <v>1479</v>
      </c>
      <c r="G874" s="225" t="s">
        <v>1418</v>
      </c>
      <c r="H874" s="226">
        <v>2</v>
      </c>
      <c r="I874" s="227">
        <v>27500</v>
      </c>
      <c r="J874" s="227">
        <f>ROUND(I874*H874,2)</f>
        <v>55000</v>
      </c>
      <c r="K874" s="228"/>
      <c r="L874" s="39"/>
      <c r="M874" s="229" t="s">
        <v>1</v>
      </c>
      <c r="N874" s="230" t="s">
        <v>39</v>
      </c>
      <c r="O874" s="231">
        <v>0</v>
      </c>
      <c r="P874" s="231">
        <f>O874*H874</f>
        <v>0</v>
      </c>
      <c r="Q874" s="231">
        <v>0</v>
      </c>
      <c r="R874" s="231">
        <f>Q874*H874</f>
        <v>0</v>
      </c>
      <c r="S874" s="231">
        <v>0</v>
      </c>
      <c r="T874" s="232">
        <f>S874*H874</f>
        <v>0</v>
      </c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R874" s="233" t="s">
        <v>602</v>
      </c>
      <c r="AT874" s="233" t="s">
        <v>280</v>
      </c>
      <c r="AU874" s="233" t="s">
        <v>83</v>
      </c>
      <c r="AY874" s="18" t="s">
        <v>278</v>
      </c>
      <c r="BE874" s="234">
        <f>IF(N874="základní",J874,0)</f>
        <v>55000</v>
      </c>
      <c r="BF874" s="234">
        <f>IF(N874="snížená",J874,0)</f>
        <v>0</v>
      </c>
      <c r="BG874" s="234">
        <f>IF(N874="zákl. přenesená",J874,0)</f>
        <v>0</v>
      </c>
      <c r="BH874" s="234">
        <f>IF(N874="sníž. přenesená",J874,0)</f>
        <v>0</v>
      </c>
      <c r="BI874" s="234">
        <f>IF(N874="nulová",J874,0)</f>
        <v>0</v>
      </c>
      <c r="BJ874" s="18" t="s">
        <v>81</v>
      </c>
      <c r="BK874" s="234">
        <f>ROUND(I874*H874,2)</f>
        <v>55000</v>
      </c>
      <c r="BL874" s="18" t="s">
        <v>602</v>
      </c>
      <c r="BM874" s="233" t="s">
        <v>1480</v>
      </c>
    </row>
    <row r="875" s="2" customFormat="1" ht="33" customHeight="1">
      <c r="A875" s="33"/>
      <c r="B875" s="34"/>
      <c r="C875" s="222" t="s">
        <v>1481</v>
      </c>
      <c r="D875" s="222" t="s">
        <v>280</v>
      </c>
      <c r="E875" s="223" t="s">
        <v>1482</v>
      </c>
      <c r="F875" s="224" t="s">
        <v>1483</v>
      </c>
      <c r="G875" s="225" t="s">
        <v>1418</v>
      </c>
      <c r="H875" s="226">
        <v>1</v>
      </c>
      <c r="I875" s="227">
        <v>185000</v>
      </c>
      <c r="J875" s="227">
        <f>ROUND(I875*H875,2)</f>
        <v>185000</v>
      </c>
      <c r="K875" s="228"/>
      <c r="L875" s="39"/>
      <c r="M875" s="229" t="s">
        <v>1</v>
      </c>
      <c r="N875" s="230" t="s">
        <v>39</v>
      </c>
      <c r="O875" s="231">
        <v>0</v>
      </c>
      <c r="P875" s="231">
        <f>O875*H875</f>
        <v>0</v>
      </c>
      <c r="Q875" s="231">
        <v>0</v>
      </c>
      <c r="R875" s="231">
        <f>Q875*H875</f>
        <v>0</v>
      </c>
      <c r="S875" s="231">
        <v>0</v>
      </c>
      <c r="T875" s="232">
        <f>S875*H875</f>
        <v>0</v>
      </c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R875" s="233" t="s">
        <v>602</v>
      </c>
      <c r="AT875" s="233" t="s">
        <v>280</v>
      </c>
      <c r="AU875" s="233" t="s">
        <v>83</v>
      </c>
      <c r="AY875" s="18" t="s">
        <v>278</v>
      </c>
      <c r="BE875" s="234">
        <f>IF(N875="základní",J875,0)</f>
        <v>185000</v>
      </c>
      <c r="BF875" s="234">
        <f>IF(N875="snížená",J875,0)</f>
        <v>0</v>
      </c>
      <c r="BG875" s="234">
        <f>IF(N875="zákl. přenesená",J875,0)</f>
        <v>0</v>
      </c>
      <c r="BH875" s="234">
        <f>IF(N875="sníž. přenesená",J875,0)</f>
        <v>0</v>
      </c>
      <c r="BI875" s="234">
        <f>IF(N875="nulová",J875,0)</f>
        <v>0</v>
      </c>
      <c r="BJ875" s="18" t="s">
        <v>81</v>
      </c>
      <c r="BK875" s="234">
        <f>ROUND(I875*H875,2)</f>
        <v>185000</v>
      </c>
      <c r="BL875" s="18" t="s">
        <v>602</v>
      </c>
      <c r="BM875" s="233" t="s">
        <v>1484</v>
      </c>
    </row>
    <row r="876" s="2" customFormat="1" ht="33" customHeight="1">
      <c r="A876" s="33"/>
      <c r="B876" s="34"/>
      <c r="C876" s="222" t="s">
        <v>1485</v>
      </c>
      <c r="D876" s="222" t="s">
        <v>280</v>
      </c>
      <c r="E876" s="223" t="s">
        <v>1486</v>
      </c>
      <c r="F876" s="224" t="s">
        <v>1487</v>
      </c>
      <c r="G876" s="225" t="s">
        <v>1418</v>
      </c>
      <c r="H876" s="226">
        <v>1</v>
      </c>
      <c r="I876" s="227">
        <v>101000</v>
      </c>
      <c r="J876" s="227">
        <f>ROUND(I876*H876,2)</f>
        <v>101000</v>
      </c>
      <c r="K876" s="228"/>
      <c r="L876" s="39"/>
      <c r="M876" s="229" t="s">
        <v>1</v>
      </c>
      <c r="N876" s="230" t="s">
        <v>39</v>
      </c>
      <c r="O876" s="231">
        <v>0</v>
      </c>
      <c r="P876" s="231">
        <f>O876*H876</f>
        <v>0</v>
      </c>
      <c r="Q876" s="231">
        <v>0</v>
      </c>
      <c r="R876" s="231">
        <f>Q876*H876</f>
        <v>0</v>
      </c>
      <c r="S876" s="231">
        <v>0</v>
      </c>
      <c r="T876" s="232">
        <f>S876*H876</f>
        <v>0</v>
      </c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R876" s="233" t="s">
        <v>602</v>
      </c>
      <c r="AT876" s="233" t="s">
        <v>280</v>
      </c>
      <c r="AU876" s="233" t="s">
        <v>83</v>
      </c>
      <c r="AY876" s="18" t="s">
        <v>278</v>
      </c>
      <c r="BE876" s="234">
        <f>IF(N876="základní",J876,0)</f>
        <v>101000</v>
      </c>
      <c r="BF876" s="234">
        <f>IF(N876="snížená",J876,0)</f>
        <v>0</v>
      </c>
      <c r="BG876" s="234">
        <f>IF(N876="zákl. přenesená",J876,0)</f>
        <v>0</v>
      </c>
      <c r="BH876" s="234">
        <f>IF(N876="sníž. přenesená",J876,0)</f>
        <v>0</v>
      </c>
      <c r="BI876" s="234">
        <f>IF(N876="nulová",J876,0)</f>
        <v>0</v>
      </c>
      <c r="BJ876" s="18" t="s">
        <v>81</v>
      </c>
      <c r="BK876" s="234">
        <f>ROUND(I876*H876,2)</f>
        <v>101000</v>
      </c>
      <c r="BL876" s="18" t="s">
        <v>602</v>
      </c>
      <c r="BM876" s="233" t="s">
        <v>1488</v>
      </c>
    </row>
    <row r="877" s="2" customFormat="1" ht="24.15" customHeight="1">
      <c r="A877" s="33"/>
      <c r="B877" s="34"/>
      <c r="C877" s="222" t="s">
        <v>1489</v>
      </c>
      <c r="D877" s="222" t="s">
        <v>280</v>
      </c>
      <c r="E877" s="223" t="s">
        <v>1490</v>
      </c>
      <c r="F877" s="224" t="s">
        <v>1491</v>
      </c>
      <c r="G877" s="225" t="s">
        <v>1418</v>
      </c>
      <c r="H877" s="226">
        <v>1</v>
      </c>
      <c r="I877" s="227">
        <v>27500</v>
      </c>
      <c r="J877" s="227">
        <f>ROUND(I877*H877,2)</f>
        <v>27500</v>
      </c>
      <c r="K877" s="228"/>
      <c r="L877" s="39"/>
      <c r="M877" s="229" t="s">
        <v>1</v>
      </c>
      <c r="N877" s="230" t="s">
        <v>39</v>
      </c>
      <c r="O877" s="231">
        <v>0</v>
      </c>
      <c r="P877" s="231">
        <f>O877*H877</f>
        <v>0</v>
      </c>
      <c r="Q877" s="231">
        <v>0</v>
      </c>
      <c r="R877" s="231">
        <f>Q877*H877</f>
        <v>0</v>
      </c>
      <c r="S877" s="231">
        <v>0</v>
      </c>
      <c r="T877" s="232">
        <f>S877*H877</f>
        <v>0</v>
      </c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R877" s="233" t="s">
        <v>602</v>
      </c>
      <c r="AT877" s="233" t="s">
        <v>280</v>
      </c>
      <c r="AU877" s="233" t="s">
        <v>83</v>
      </c>
      <c r="AY877" s="18" t="s">
        <v>278</v>
      </c>
      <c r="BE877" s="234">
        <f>IF(N877="základní",J877,0)</f>
        <v>27500</v>
      </c>
      <c r="BF877" s="234">
        <f>IF(N877="snížená",J877,0)</f>
        <v>0</v>
      </c>
      <c r="BG877" s="234">
        <f>IF(N877="zákl. přenesená",J877,0)</f>
        <v>0</v>
      </c>
      <c r="BH877" s="234">
        <f>IF(N877="sníž. přenesená",J877,0)</f>
        <v>0</v>
      </c>
      <c r="BI877" s="234">
        <f>IF(N877="nulová",J877,0)</f>
        <v>0</v>
      </c>
      <c r="BJ877" s="18" t="s">
        <v>81</v>
      </c>
      <c r="BK877" s="234">
        <f>ROUND(I877*H877,2)</f>
        <v>27500</v>
      </c>
      <c r="BL877" s="18" t="s">
        <v>602</v>
      </c>
      <c r="BM877" s="233" t="s">
        <v>1492</v>
      </c>
    </row>
    <row r="878" s="2" customFormat="1" ht="24.15" customHeight="1">
      <c r="A878" s="33"/>
      <c r="B878" s="34"/>
      <c r="C878" s="222" t="s">
        <v>1493</v>
      </c>
      <c r="D878" s="222" t="s">
        <v>280</v>
      </c>
      <c r="E878" s="223" t="s">
        <v>1494</v>
      </c>
      <c r="F878" s="224" t="s">
        <v>1495</v>
      </c>
      <c r="G878" s="225" t="s">
        <v>1418</v>
      </c>
      <c r="H878" s="226">
        <v>1</v>
      </c>
      <c r="I878" s="227">
        <v>27500</v>
      </c>
      <c r="J878" s="227">
        <f>ROUND(I878*H878,2)</f>
        <v>27500</v>
      </c>
      <c r="K878" s="228"/>
      <c r="L878" s="39"/>
      <c r="M878" s="229" t="s">
        <v>1</v>
      </c>
      <c r="N878" s="230" t="s">
        <v>39</v>
      </c>
      <c r="O878" s="231">
        <v>0</v>
      </c>
      <c r="P878" s="231">
        <f>O878*H878</f>
        <v>0</v>
      </c>
      <c r="Q878" s="231">
        <v>0</v>
      </c>
      <c r="R878" s="231">
        <f>Q878*H878</f>
        <v>0</v>
      </c>
      <c r="S878" s="231">
        <v>0</v>
      </c>
      <c r="T878" s="232">
        <f>S878*H878</f>
        <v>0</v>
      </c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R878" s="233" t="s">
        <v>602</v>
      </c>
      <c r="AT878" s="233" t="s">
        <v>280</v>
      </c>
      <c r="AU878" s="233" t="s">
        <v>83</v>
      </c>
      <c r="AY878" s="18" t="s">
        <v>278</v>
      </c>
      <c r="BE878" s="234">
        <f>IF(N878="základní",J878,0)</f>
        <v>27500</v>
      </c>
      <c r="BF878" s="234">
        <f>IF(N878="snížená",J878,0)</f>
        <v>0</v>
      </c>
      <c r="BG878" s="234">
        <f>IF(N878="zákl. přenesená",J878,0)</f>
        <v>0</v>
      </c>
      <c r="BH878" s="234">
        <f>IF(N878="sníž. přenesená",J878,0)</f>
        <v>0</v>
      </c>
      <c r="BI878" s="234">
        <f>IF(N878="nulová",J878,0)</f>
        <v>0</v>
      </c>
      <c r="BJ878" s="18" t="s">
        <v>81</v>
      </c>
      <c r="BK878" s="234">
        <f>ROUND(I878*H878,2)</f>
        <v>27500</v>
      </c>
      <c r="BL878" s="18" t="s">
        <v>602</v>
      </c>
      <c r="BM878" s="233" t="s">
        <v>1496</v>
      </c>
    </row>
    <row r="879" s="2" customFormat="1" ht="24.15" customHeight="1">
      <c r="A879" s="33"/>
      <c r="B879" s="34"/>
      <c r="C879" s="222" t="s">
        <v>1497</v>
      </c>
      <c r="D879" s="222" t="s">
        <v>280</v>
      </c>
      <c r="E879" s="223" t="s">
        <v>1498</v>
      </c>
      <c r="F879" s="224" t="s">
        <v>1499</v>
      </c>
      <c r="G879" s="225" t="s">
        <v>1418</v>
      </c>
      <c r="H879" s="226">
        <v>1</v>
      </c>
      <c r="I879" s="227">
        <v>27500</v>
      </c>
      <c r="J879" s="227">
        <f>ROUND(I879*H879,2)</f>
        <v>27500</v>
      </c>
      <c r="K879" s="228"/>
      <c r="L879" s="39"/>
      <c r="M879" s="229" t="s">
        <v>1</v>
      </c>
      <c r="N879" s="230" t="s">
        <v>39</v>
      </c>
      <c r="O879" s="231">
        <v>0</v>
      </c>
      <c r="P879" s="231">
        <f>O879*H879</f>
        <v>0</v>
      </c>
      <c r="Q879" s="231">
        <v>0</v>
      </c>
      <c r="R879" s="231">
        <f>Q879*H879</f>
        <v>0</v>
      </c>
      <c r="S879" s="231">
        <v>0</v>
      </c>
      <c r="T879" s="232">
        <f>S879*H879</f>
        <v>0</v>
      </c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R879" s="233" t="s">
        <v>602</v>
      </c>
      <c r="AT879" s="233" t="s">
        <v>280</v>
      </c>
      <c r="AU879" s="233" t="s">
        <v>83</v>
      </c>
      <c r="AY879" s="18" t="s">
        <v>278</v>
      </c>
      <c r="BE879" s="234">
        <f>IF(N879="základní",J879,0)</f>
        <v>27500</v>
      </c>
      <c r="BF879" s="234">
        <f>IF(N879="snížená",J879,0)</f>
        <v>0</v>
      </c>
      <c r="BG879" s="234">
        <f>IF(N879="zákl. přenesená",J879,0)</f>
        <v>0</v>
      </c>
      <c r="BH879" s="234">
        <f>IF(N879="sníž. přenesená",J879,0)</f>
        <v>0</v>
      </c>
      <c r="BI879" s="234">
        <f>IF(N879="nulová",J879,0)</f>
        <v>0</v>
      </c>
      <c r="BJ879" s="18" t="s">
        <v>81</v>
      </c>
      <c r="BK879" s="234">
        <f>ROUND(I879*H879,2)</f>
        <v>27500</v>
      </c>
      <c r="BL879" s="18" t="s">
        <v>602</v>
      </c>
      <c r="BM879" s="233" t="s">
        <v>1500</v>
      </c>
    </row>
    <row r="880" s="2" customFormat="1" ht="33" customHeight="1">
      <c r="A880" s="33"/>
      <c r="B880" s="34"/>
      <c r="C880" s="222" t="s">
        <v>1501</v>
      </c>
      <c r="D880" s="222" t="s">
        <v>280</v>
      </c>
      <c r="E880" s="223" t="s">
        <v>1502</v>
      </c>
      <c r="F880" s="224" t="s">
        <v>1503</v>
      </c>
      <c r="G880" s="225" t="s">
        <v>1418</v>
      </c>
      <c r="H880" s="226">
        <v>2</v>
      </c>
      <c r="I880" s="227">
        <v>94000</v>
      </c>
      <c r="J880" s="227">
        <f>ROUND(I880*H880,2)</f>
        <v>188000</v>
      </c>
      <c r="K880" s="228"/>
      <c r="L880" s="39"/>
      <c r="M880" s="229" t="s">
        <v>1</v>
      </c>
      <c r="N880" s="230" t="s">
        <v>39</v>
      </c>
      <c r="O880" s="231">
        <v>0</v>
      </c>
      <c r="P880" s="231">
        <f>O880*H880</f>
        <v>0</v>
      </c>
      <c r="Q880" s="231">
        <v>0</v>
      </c>
      <c r="R880" s="231">
        <f>Q880*H880</f>
        <v>0</v>
      </c>
      <c r="S880" s="231">
        <v>0</v>
      </c>
      <c r="T880" s="232">
        <f>S880*H880</f>
        <v>0</v>
      </c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R880" s="233" t="s">
        <v>602</v>
      </c>
      <c r="AT880" s="233" t="s">
        <v>280</v>
      </c>
      <c r="AU880" s="233" t="s">
        <v>83</v>
      </c>
      <c r="AY880" s="18" t="s">
        <v>278</v>
      </c>
      <c r="BE880" s="234">
        <f>IF(N880="základní",J880,0)</f>
        <v>188000</v>
      </c>
      <c r="BF880" s="234">
        <f>IF(N880="snížená",J880,0)</f>
        <v>0</v>
      </c>
      <c r="BG880" s="234">
        <f>IF(N880="zákl. přenesená",J880,0)</f>
        <v>0</v>
      </c>
      <c r="BH880" s="234">
        <f>IF(N880="sníž. přenesená",J880,0)</f>
        <v>0</v>
      </c>
      <c r="BI880" s="234">
        <f>IF(N880="nulová",J880,0)</f>
        <v>0</v>
      </c>
      <c r="BJ880" s="18" t="s">
        <v>81</v>
      </c>
      <c r="BK880" s="234">
        <f>ROUND(I880*H880,2)</f>
        <v>188000</v>
      </c>
      <c r="BL880" s="18" t="s">
        <v>602</v>
      </c>
      <c r="BM880" s="233" t="s">
        <v>1504</v>
      </c>
    </row>
    <row r="881" s="2" customFormat="1" ht="24.15" customHeight="1">
      <c r="A881" s="33"/>
      <c r="B881" s="34"/>
      <c r="C881" s="222" t="s">
        <v>1505</v>
      </c>
      <c r="D881" s="222" t="s">
        <v>280</v>
      </c>
      <c r="E881" s="223" t="s">
        <v>1506</v>
      </c>
      <c r="F881" s="224" t="s">
        <v>1507</v>
      </c>
      <c r="G881" s="225" t="s">
        <v>1418</v>
      </c>
      <c r="H881" s="226">
        <v>10</v>
      </c>
      <c r="I881" s="227">
        <v>27500</v>
      </c>
      <c r="J881" s="227">
        <f>ROUND(I881*H881,2)</f>
        <v>275000</v>
      </c>
      <c r="K881" s="228"/>
      <c r="L881" s="39"/>
      <c r="M881" s="229" t="s">
        <v>1</v>
      </c>
      <c r="N881" s="230" t="s">
        <v>39</v>
      </c>
      <c r="O881" s="231">
        <v>0</v>
      </c>
      <c r="P881" s="231">
        <f>O881*H881</f>
        <v>0</v>
      </c>
      <c r="Q881" s="231">
        <v>0</v>
      </c>
      <c r="R881" s="231">
        <f>Q881*H881</f>
        <v>0</v>
      </c>
      <c r="S881" s="231">
        <v>0</v>
      </c>
      <c r="T881" s="232">
        <f>S881*H881</f>
        <v>0</v>
      </c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R881" s="233" t="s">
        <v>602</v>
      </c>
      <c r="AT881" s="233" t="s">
        <v>280</v>
      </c>
      <c r="AU881" s="233" t="s">
        <v>83</v>
      </c>
      <c r="AY881" s="18" t="s">
        <v>278</v>
      </c>
      <c r="BE881" s="234">
        <f>IF(N881="základní",J881,0)</f>
        <v>275000</v>
      </c>
      <c r="BF881" s="234">
        <f>IF(N881="snížená",J881,0)</f>
        <v>0</v>
      </c>
      <c r="BG881" s="234">
        <f>IF(N881="zákl. přenesená",J881,0)</f>
        <v>0</v>
      </c>
      <c r="BH881" s="234">
        <f>IF(N881="sníž. přenesená",J881,0)</f>
        <v>0</v>
      </c>
      <c r="BI881" s="234">
        <f>IF(N881="nulová",J881,0)</f>
        <v>0</v>
      </c>
      <c r="BJ881" s="18" t="s">
        <v>81</v>
      </c>
      <c r="BK881" s="234">
        <f>ROUND(I881*H881,2)</f>
        <v>275000</v>
      </c>
      <c r="BL881" s="18" t="s">
        <v>602</v>
      </c>
      <c r="BM881" s="233" t="s">
        <v>1508</v>
      </c>
    </row>
    <row r="882" s="2" customFormat="1" ht="24.15" customHeight="1">
      <c r="A882" s="33"/>
      <c r="B882" s="34"/>
      <c r="C882" s="222" t="s">
        <v>1509</v>
      </c>
      <c r="D882" s="222" t="s">
        <v>280</v>
      </c>
      <c r="E882" s="223" t="s">
        <v>1510</v>
      </c>
      <c r="F882" s="224" t="s">
        <v>1511</v>
      </c>
      <c r="G882" s="225" t="s">
        <v>1418</v>
      </c>
      <c r="H882" s="226">
        <v>4</v>
      </c>
      <c r="I882" s="227">
        <v>27500</v>
      </c>
      <c r="J882" s="227">
        <f>ROUND(I882*H882,2)</f>
        <v>110000</v>
      </c>
      <c r="K882" s="228"/>
      <c r="L882" s="39"/>
      <c r="M882" s="229" t="s">
        <v>1</v>
      </c>
      <c r="N882" s="230" t="s">
        <v>39</v>
      </c>
      <c r="O882" s="231">
        <v>0</v>
      </c>
      <c r="P882" s="231">
        <f>O882*H882</f>
        <v>0</v>
      </c>
      <c r="Q882" s="231">
        <v>0</v>
      </c>
      <c r="R882" s="231">
        <f>Q882*H882</f>
        <v>0</v>
      </c>
      <c r="S882" s="231">
        <v>0</v>
      </c>
      <c r="T882" s="232">
        <f>S882*H882</f>
        <v>0</v>
      </c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R882" s="233" t="s">
        <v>602</v>
      </c>
      <c r="AT882" s="233" t="s">
        <v>280</v>
      </c>
      <c r="AU882" s="233" t="s">
        <v>83</v>
      </c>
      <c r="AY882" s="18" t="s">
        <v>278</v>
      </c>
      <c r="BE882" s="234">
        <f>IF(N882="základní",J882,0)</f>
        <v>110000</v>
      </c>
      <c r="BF882" s="234">
        <f>IF(N882="snížená",J882,0)</f>
        <v>0</v>
      </c>
      <c r="BG882" s="234">
        <f>IF(N882="zákl. přenesená",J882,0)</f>
        <v>0</v>
      </c>
      <c r="BH882" s="234">
        <f>IF(N882="sníž. přenesená",J882,0)</f>
        <v>0</v>
      </c>
      <c r="BI882" s="234">
        <f>IF(N882="nulová",J882,0)</f>
        <v>0</v>
      </c>
      <c r="BJ882" s="18" t="s">
        <v>81</v>
      </c>
      <c r="BK882" s="234">
        <f>ROUND(I882*H882,2)</f>
        <v>110000</v>
      </c>
      <c r="BL882" s="18" t="s">
        <v>602</v>
      </c>
      <c r="BM882" s="233" t="s">
        <v>1512</v>
      </c>
    </row>
    <row r="883" s="2" customFormat="1" ht="24.15" customHeight="1">
      <c r="A883" s="33"/>
      <c r="B883" s="34"/>
      <c r="C883" s="222" t="s">
        <v>1513</v>
      </c>
      <c r="D883" s="222" t="s">
        <v>280</v>
      </c>
      <c r="E883" s="223" t="s">
        <v>1514</v>
      </c>
      <c r="F883" s="224" t="s">
        <v>1515</v>
      </c>
      <c r="G883" s="225" t="s">
        <v>1418</v>
      </c>
      <c r="H883" s="226">
        <v>2</v>
      </c>
      <c r="I883" s="227">
        <v>18000</v>
      </c>
      <c r="J883" s="227">
        <f>ROUND(I883*H883,2)</f>
        <v>36000</v>
      </c>
      <c r="K883" s="228"/>
      <c r="L883" s="39"/>
      <c r="M883" s="229" t="s">
        <v>1</v>
      </c>
      <c r="N883" s="230" t="s">
        <v>39</v>
      </c>
      <c r="O883" s="231">
        <v>0</v>
      </c>
      <c r="P883" s="231">
        <f>O883*H883</f>
        <v>0</v>
      </c>
      <c r="Q883" s="231">
        <v>0</v>
      </c>
      <c r="R883" s="231">
        <f>Q883*H883</f>
        <v>0</v>
      </c>
      <c r="S883" s="231">
        <v>0</v>
      </c>
      <c r="T883" s="232">
        <f>S883*H883</f>
        <v>0</v>
      </c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R883" s="233" t="s">
        <v>602</v>
      </c>
      <c r="AT883" s="233" t="s">
        <v>280</v>
      </c>
      <c r="AU883" s="233" t="s">
        <v>83</v>
      </c>
      <c r="AY883" s="18" t="s">
        <v>278</v>
      </c>
      <c r="BE883" s="234">
        <f>IF(N883="základní",J883,0)</f>
        <v>36000</v>
      </c>
      <c r="BF883" s="234">
        <f>IF(N883="snížená",J883,0)</f>
        <v>0</v>
      </c>
      <c r="BG883" s="234">
        <f>IF(N883="zákl. přenesená",J883,0)</f>
        <v>0</v>
      </c>
      <c r="BH883" s="234">
        <f>IF(N883="sníž. přenesená",J883,0)</f>
        <v>0</v>
      </c>
      <c r="BI883" s="234">
        <f>IF(N883="nulová",J883,0)</f>
        <v>0</v>
      </c>
      <c r="BJ883" s="18" t="s">
        <v>81</v>
      </c>
      <c r="BK883" s="234">
        <f>ROUND(I883*H883,2)</f>
        <v>36000</v>
      </c>
      <c r="BL883" s="18" t="s">
        <v>602</v>
      </c>
      <c r="BM883" s="233" t="s">
        <v>1516</v>
      </c>
    </row>
    <row r="884" s="2" customFormat="1" ht="24.15" customHeight="1">
      <c r="A884" s="33"/>
      <c r="B884" s="34"/>
      <c r="C884" s="222" t="s">
        <v>1517</v>
      </c>
      <c r="D884" s="222" t="s">
        <v>280</v>
      </c>
      <c r="E884" s="223" t="s">
        <v>1518</v>
      </c>
      <c r="F884" s="224" t="s">
        <v>1519</v>
      </c>
      <c r="G884" s="225" t="s">
        <v>1418</v>
      </c>
      <c r="H884" s="226">
        <v>1</v>
      </c>
      <c r="I884" s="227">
        <v>18000</v>
      </c>
      <c r="J884" s="227">
        <f>ROUND(I884*H884,2)</f>
        <v>18000</v>
      </c>
      <c r="K884" s="228"/>
      <c r="L884" s="39"/>
      <c r="M884" s="229" t="s">
        <v>1</v>
      </c>
      <c r="N884" s="230" t="s">
        <v>39</v>
      </c>
      <c r="O884" s="231">
        <v>0</v>
      </c>
      <c r="P884" s="231">
        <f>O884*H884</f>
        <v>0</v>
      </c>
      <c r="Q884" s="231">
        <v>0</v>
      </c>
      <c r="R884" s="231">
        <f>Q884*H884</f>
        <v>0</v>
      </c>
      <c r="S884" s="231">
        <v>0</v>
      </c>
      <c r="T884" s="232">
        <f>S884*H884</f>
        <v>0</v>
      </c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R884" s="233" t="s">
        <v>602</v>
      </c>
      <c r="AT884" s="233" t="s">
        <v>280</v>
      </c>
      <c r="AU884" s="233" t="s">
        <v>83</v>
      </c>
      <c r="AY884" s="18" t="s">
        <v>278</v>
      </c>
      <c r="BE884" s="234">
        <f>IF(N884="základní",J884,0)</f>
        <v>18000</v>
      </c>
      <c r="BF884" s="234">
        <f>IF(N884="snížená",J884,0)</f>
        <v>0</v>
      </c>
      <c r="BG884" s="234">
        <f>IF(N884="zákl. přenesená",J884,0)</f>
        <v>0</v>
      </c>
      <c r="BH884" s="234">
        <f>IF(N884="sníž. přenesená",J884,0)</f>
        <v>0</v>
      </c>
      <c r="BI884" s="234">
        <f>IF(N884="nulová",J884,0)</f>
        <v>0</v>
      </c>
      <c r="BJ884" s="18" t="s">
        <v>81</v>
      </c>
      <c r="BK884" s="234">
        <f>ROUND(I884*H884,2)</f>
        <v>18000</v>
      </c>
      <c r="BL884" s="18" t="s">
        <v>602</v>
      </c>
      <c r="BM884" s="233" t="s">
        <v>1520</v>
      </c>
    </row>
    <row r="885" s="2" customFormat="1" ht="24.15" customHeight="1">
      <c r="A885" s="33"/>
      <c r="B885" s="34"/>
      <c r="C885" s="222" t="s">
        <v>1521</v>
      </c>
      <c r="D885" s="222" t="s">
        <v>280</v>
      </c>
      <c r="E885" s="223" t="s">
        <v>1522</v>
      </c>
      <c r="F885" s="224" t="s">
        <v>1523</v>
      </c>
      <c r="G885" s="225" t="s">
        <v>1418</v>
      </c>
      <c r="H885" s="226">
        <v>6</v>
      </c>
      <c r="I885" s="227">
        <v>18000</v>
      </c>
      <c r="J885" s="227">
        <f>ROUND(I885*H885,2)</f>
        <v>108000</v>
      </c>
      <c r="K885" s="228"/>
      <c r="L885" s="39"/>
      <c r="M885" s="229" t="s">
        <v>1</v>
      </c>
      <c r="N885" s="230" t="s">
        <v>39</v>
      </c>
      <c r="O885" s="231">
        <v>0</v>
      </c>
      <c r="P885" s="231">
        <f>O885*H885</f>
        <v>0</v>
      </c>
      <c r="Q885" s="231">
        <v>0</v>
      </c>
      <c r="R885" s="231">
        <f>Q885*H885</f>
        <v>0</v>
      </c>
      <c r="S885" s="231">
        <v>0</v>
      </c>
      <c r="T885" s="232">
        <f>S885*H885</f>
        <v>0</v>
      </c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R885" s="233" t="s">
        <v>602</v>
      </c>
      <c r="AT885" s="233" t="s">
        <v>280</v>
      </c>
      <c r="AU885" s="233" t="s">
        <v>83</v>
      </c>
      <c r="AY885" s="18" t="s">
        <v>278</v>
      </c>
      <c r="BE885" s="234">
        <f>IF(N885="základní",J885,0)</f>
        <v>108000</v>
      </c>
      <c r="BF885" s="234">
        <f>IF(N885="snížená",J885,0)</f>
        <v>0</v>
      </c>
      <c r="BG885" s="234">
        <f>IF(N885="zákl. přenesená",J885,0)</f>
        <v>0</v>
      </c>
      <c r="BH885" s="234">
        <f>IF(N885="sníž. přenesená",J885,0)</f>
        <v>0</v>
      </c>
      <c r="BI885" s="234">
        <f>IF(N885="nulová",J885,0)</f>
        <v>0</v>
      </c>
      <c r="BJ885" s="18" t="s">
        <v>81</v>
      </c>
      <c r="BK885" s="234">
        <f>ROUND(I885*H885,2)</f>
        <v>108000</v>
      </c>
      <c r="BL885" s="18" t="s">
        <v>602</v>
      </c>
      <c r="BM885" s="233" t="s">
        <v>1524</v>
      </c>
    </row>
    <row r="886" s="2" customFormat="1" ht="24.15" customHeight="1">
      <c r="A886" s="33"/>
      <c r="B886" s="34"/>
      <c r="C886" s="222" t="s">
        <v>1525</v>
      </c>
      <c r="D886" s="222" t="s">
        <v>280</v>
      </c>
      <c r="E886" s="223" t="s">
        <v>1526</v>
      </c>
      <c r="F886" s="224" t="s">
        <v>1527</v>
      </c>
      <c r="G886" s="225" t="s">
        <v>1418</v>
      </c>
      <c r="H886" s="226">
        <v>7</v>
      </c>
      <c r="I886" s="227">
        <v>18000</v>
      </c>
      <c r="J886" s="227">
        <f>ROUND(I886*H886,2)</f>
        <v>126000</v>
      </c>
      <c r="K886" s="228"/>
      <c r="L886" s="39"/>
      <c r="M886" s="229" t="s">
        <v>1</v>
      </c>
      <c r="N886" s="230" t="s">
        <v>39</v>
      </c>
      <c r="O886" s="231">
        <v>0</v>
      </c>
      <c r="P886" s="231">
        <f>O886*H886</f>
        <v>0</v>
      </c>
      <c r="Q886" s="231">
        <v>0</v>
      </c>
      <c r="R886" s="231">
        <f>Q886*H886</f>
        <v>0</v>
      </c>
      <c r="S886" s="231">
        <v>0</v>
      </c>
      <c r="T886" s="232">
        <f>S886*H886</f>
        <v>0</v>
      </c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R886" s="233" t="s">
        <v>602</v>
      </c>
      <c r="AT886" s="233" t="s">
        <v>280</v>
      </c>
      <c r="AU886" s="233" t="s">
        <v>83</v>
      </c>
      <c r="AY886" s="18" t="s">
        <v>278</v>
      </c>
      <c r="BE886" s="234">
        <f>IF(N886="základní",J886,0)</f>
        <v>126000</v>
      </c>
      <c r="BF886" s="234">
        <f>IF(N886="snížená",J886,0)</f>
        <v>0</v>
      </c>
      <c r="BG886" s="234">
        <f>IF(N886="zákl. přenesená",J886,0)</f>
        <v>0</v>
      </c>
      <c r="BH886" s="234">
        <f>IF(N886="sníž. přenesená",J886,0)</f>
        <v>0</v>
      </c>
      <c r="BI886" s="234">
        <f>IF(N886="nulová",J886,0)</f>
        <v>0</v>
      </c>
      <c r="BJ886" s="18" t="s">
        <v>81</v>
      </c>
      <c r="BK886" s="234">
        <f>ROUND(I886*H886,2)</f>
        <v>126000</v>
      </c>
      <c r="BL886" s="18" t="s">
        <v>602</v>
      </c>
      <c r="BM886" s="233" t="s">
        <v>1528</v>
      </c>
    </row>
    <row r="887" s="2" customFormat="1" ht="24.15" customHeight="1">
      <c r="A887" s="33"/>
      <c r="B887" s="34"/>
      <c r="C887" s="222" t="s">
        <v>1529</v>
      </c>
      <c r="D887" s="222" t="s">
        <v>280</v>
      </c>
      <c r="E887" s="223" t="s">
        <v>1530</v>
      </c>
      <c r="F887" s="224" t="s">
        <v>1531</v>
      </c>
      <c r="G887" s="225" t="s">
        <v>1418</v>
      </c>
      <c r="H887" s="226">
        <v>6</v>
      </c>
      <c r="I887" s="227">
        <v>18000</v>
      </c>
      <c r="J887" s="227">
        <f>ROUND(I887*H887,2)</f>
        <v>108000</v>
      </c>
      <c r="K887" s="228"/>
      <c r="L887" s="39"/>
      <c r="M887" s="229" t="s">
        <v>1</v>
      </c>
      <c r="N887" s="230" t="s">
        <v>39</v>
      </c>
      <c r="O887" s="231">
        <v>0</v>
      </c>
      <c r="P887" s="231">
        <f>O887*H887</f>
        <v>0</v>
      </c>
      <c r="Q887" s="231">
        <v>0</v>
      </c>
      <c r="R887" s="231">
        <f>Q887*H887</f>
        <v>0</v>
      </c>
      <c r="S887" s="231">
        <v>0</v>
      </c>
      <c r="T887" s="232">
        <f>S887*H887</f>
        <v>0</v>
      </c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R887" s="233" t="s">
        <v>602</v>
      </c>
      <c r="AT887" s="233" t="s">
        <v>280</v>
      </c>
      <c r="AU887" s="233" t="s">
        <v>83</v>
      </c>
      <c r="AY887" s="18" t="s">
        <v>278</v>
      </c>
      <c r="BE887" s="234">
        <f>IF(N887="základní",J887,0)</f>
        <v>108000</v>
      </c>
      <c r="BF887" s="234">
        <f>IF(N887="snížená",J887,0)</f>
        <v>0</v>
      </c>
      <c r="BG887" s="234">
        <f>IF(N887="zákl. přenesená",J887,0)</f>
        <v>0</v>
      </c>
      <c r="BH887" s="234">
        <f>IF(N887="sníž. přenesená",J887,0)</f>
        <v>0</v>
      </c>
      <c r="BI887" s="234">
        <f>IF(N887="nulová",J887,0)</f>
        <v>0</v>
      </c>
      <c r="BJ887" s="18" t="s">
        <v>81</v>
      </c>
      <c r="BK887" s="234">
        <f>ROUND(I887*H887,2)</f>
        <v>108000</v>
      </c>
      <c r="BL887" s="18" t="s">
        <v>602</v>
      </c>
      <c r="BM887" s="233" t="s">
        <v>1532</v>
      </c>
    </row>
    <row r="888" s="2" customFormat="1" ht="24.15" customHeight="1">
      <c r="A888" s="33"/>
      <c r="B888" s="34"/>
      <c r="C888" s="222" t="s">
        <v>1533</v>
      </c>
      <c r="D888" s="222" t="s">
        <v>280</v>
      </c>
      <c r="E888" s="223" t="s">
        <v>1534</v>
      </c>
      <c r="F888" s="224" t="s">
        <v>1535</v>
      </c>
      <c r="G888" s="225" t="s">
        <v>1418</v>
      </c>
      <c r="H888" s="226">
        <v>4</v>
      </c>
      <c r="I888" s="227">
        <v>18000</v>
      </c>
      <c r="J888" s="227">
        <f>ROUND(I888*H888,2)</f>
        <v>72000</v>
      </c>
      <c r="K888" s="228"/>
      <c r="L888" s="39"/>
      <c r="M888" s="229" t="s">
        <v>1</v>
      </c>
      <c r="N888" s="230" t="s">
        <v>39</v>
      </c>
      <c r="O888" s="231">
        <v>0</v>
      </c>
      <c r="P888" s="231">
        <f>O888*H888</f>
        <v>0</v>
      </c>
      <c r="Q888" s="231">
        <v>0</v>
      </c>
      <c r="R888" s="231">
        <f>Q888*H888</f>
        <v>0</v>
      </c>
      <c r="S888" s="231">
        <v>0</v>
      </c>
      <c r="T888" s="232">
        <f>S888*H888</f>
        <v>0</v>
      </c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R888" s="233" t="s">
        <v>602</v>
      </c>
      <c r="AT888" s="233" t="s">
        <v>280</v>
      </c>
      <c r="AU888" s="233" t="s">
        <v>83</v>
      </c>
      <c r="AY888" s="18" t="s">
        <v>278</v>
      </c>
      <c r="BE888" s="234">
        <f>IF(N888="základní",J888,0)</f>
        <v>72000</v>
      </c>
      <c r="BF888" s="234">
        <f>IF(N888="snížená",J888,0)</f>
        <v>0</v>
      </c>
      <c r="BG888" s="234">
        <f>IF(N888="zákl. přenesená",J888,0)</f>
        <v>0</v>
      </c>
      <c r="BH888" s="234">
        <f>IF(N888="sníž. přenesená",J888,0)</f>
        <v>0</v>
      </c>
      <c r="BI888" s="234">
        <f>IF(N888="nulová",J888,0)</f>
        <v>0</v>
      </c>
      <c r="BJ888" s="18" t="s">
        <v>81</v>
      </c>
      <c r="BK888" s="234">
        <f>ROUND(I888*H888,2)</f>
        <v>72000</v>
      </c>
      <c r="BL888" s="18" t="s">
        <v>602</v>
      </c>
      <c r="BM888" s="233" t="s">
        <v>1536</v>
      </c>
    </row>
    <row r="889" s="2" customFormat="1" ht="33" customHeight="1">
      <c r="A889" s="33"/>
      <c r="B889" s="34"/>
      <c r="C889" s="222" t="s">
        <v>1537</v>
      </c>
      <c r="D889" s="222" t="s">
        <v>280</v>
      </c>
      <c r="E889" s="223" t="s">
        <v>1538</v>
      </c>
      <c r="F889" s="224" t="s">
        <v>1539</v>
      </c>
      <c r="G889" s="225" t="s">
        <v>1418</v>
      </c>
      <c r="H889" s="226">
        <v>2</v>
      </c>
      <c r="I889" s="227">
        <v>24000</v>
      </c>
      <c r="J889" s="227">
        <f>ROUND(I889*H889,2)</f>
        <v>48000</v>
      </c>
      <c r="K889" s="228"/>
      <c r="L889" s="39"/>
      <c r="M889" s="229" t="s">
        <v>1</v>
      </c>
      <c r="N889" s="230" t="s">
        <v>39</v>
      </c>
      <c r="O889" s="231">
        <v>0</v>
      </c>
      <c r="P889" s="231">
        <f>O889*H889</f>
        <v>0</v>
      </c>
      <c r="Q889" s="231">
        <v>0</v>
      </c>
      <c r="R889" s="231">
        <f>Q889*H889</f>
        <v>0</v>
      </c>
      <c r="S889" s="231">
        <v>0</v>
      </c>
      <c r="T889" s="232">
        <f>S889*H889</f>
        <v>0</v>
      </c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R889" s="233" t="s">
        <v>602</v>
      </c>
      <c r="AT889" s="233" t="s">
        <v>280</v>
      </c>
      <c r="AU889" s="233" t="s">
        <v>83</v>
      </c>
      <c r="AY889" s="18" t="s">
        <v>278</v>
      </c>
      <c r="BE889" s="234">
        <f>IF(N889="základní",J889,0)</f>
        <v>48000</v>
      </c>
      <c r="BF889" s="234">
        <f>IF(N889="snížená",J889,0)</f>
        <v>0</v>
      </c>
      <c r="BG889" s="234">
        <f>IF(N889="zákl. přenesená",J889,0)</f>
        <v>0</v>
      </c>
      <c r="BH889" s="234">
        <f>IF(N889="sníž. přenesená",J889,0)</f>
        <v>0</v>
      </c>
      <c r="BI889" s="234">
        <f>IF(N889="nulová",J889,0)</f>
        <v>0</v>
      </c>
      <c r="BJ889" s="18" t="s">
        <v>81</v>
      </c>
      <c r="BK889" s="234">
        <f>ROUND(I889*H889,2)</f>
        <v>48000</v>
      </c>
      <c r="BL889" s="18" t="s">
        <v>602</v>
      </c>
      <c r="BM889" s="233" t="s">
        <v>1540</v>
      </c>
    </row>
    <row r="890" s="2" customFormat="1" ht="33" customHeight="1">
      <c r="A890" s="33"/>
      <c r="B890" s="34"/>
      <c r="C890" s="222" t="s">
        <v>1541</v>
      </c>
      <c r="D890" s="222" t="s">
        <v>280</v>
      </c>
      <c r="E890" s="223" t="s">
        <v>1542</v>
      </c>
      <c r="F890" s="224" t="s">
        <v>1543</v>
      </c>
      <c r="G890" s="225" t="s">
        <v>1418</v>
      </c>
      <c r="H890" s="226">
        <v>1</v>
      </c>
      <c r="I890" s="227">
        <v>15000</v>
      </c>
      <c r="J890" s="227">
        <f>ROUND(I890*H890,2)</f>
        <v>15000</v>
      </c>
      <c r="K890" s="228"/>
      <c r="L890" s="39"/>
      <c r="M890" s="229" t="s">
        <v>1</v>
      </c>
      <c r="N890" s="230" t="s">
        <v>39</v>
      </c>
      <c r="O890" s="231">
        <v>0</v>
      </c>
      <c r="P890" s="231">
        <f>O890*H890</f>
        <v>0</v>
      </c>
      <c r="Q890" s="231">
        <v>0</v>
      </c>
      <c r="R890" s="231">
        <f>Q890*H890</f>
        <v>0</v>
      </c>
      <c r="S890" s="231">
        <v>0</v>
      </c>
      <c r="T890" s="232">
        <f>S890*H890</f>
        <v>0</v>
      </c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R890" s="233" t="s">
        <v>602</v>
      </c>
      <c r="AT890" s="233" t="s">
        <v>280</v>
      </c>
      <c r="AU890" s="233" t="s">
        <v>83</v>
      </c>
      <c r="AY890" s="18" t="s">
        <v>278</v>
      </c>
      <c r="BE890" s="234">
        <f>IF(N890="základní",J890,0)</f>
        <v>15000</v>
      </c>
      <c r="BF890" s="234">
        <f>IF(N890="snížená",J890,0)</f>
        <v>0</v>
      </c>
      <c r="BG890" s="234">
        <f>IF(N890="zákl. přenesená",J890,0)</f>
        <v>0</v>
      </c>
      <c r="BH890" s="234">
        <f>IF(N890="sníž. přenesená",J890,0)</f>
        <v>0</v>
      </c>
      <c r="BI890" s="234">
        <f>IF(N890="nulová",J890,0)</f>
        <v>0</v>
      </c>
      <c r="BJ890" s="18" t="s">
        <v>81</v>
      </c>
      <c r="BK890" s="234">
        <f>ROUND(I890*H890,2)</f>
        <v>15000</v>
      </c>
      <c r="BL890" s="18" t="s">
        <v>602</v>
      </c>
      <c r="BM890" s="233" t="s">
        <v>1544</v>
      </c>
    </row>
    <row r="891" s="2" customFormat="1" ht="33" customHeight="1">
      <c r="A891" s="33"/>
      <c r="B891" s="34"/>
      <c r="C891" s="222" t="s">
        <v>1545</v>
      </c>
      <c r="D891" s="222" t="s">
        <v>280</v>
      </c>
      <c r="E891" s="223" t="s">
        <v>1546</v>
      </c>
      <c r="F891" s="224" t="s">
        <v>1547</v>
      </c>
      <c r="G891" s="225" t="s">
        <v>1418</v>
      </c>
      <c r="H891" s="226">
        <v>1</v>
      </c>
      <c r="I891" s="227">
        <v>15000</v>
      </c>
      <c r="J891" s="227">
        <f>ROUND(I891*H891,2)</f>
        <v>15000</v>
      </c>
      <c r="K891" s="228"/>
      <c r="L891" s="39"/>
      <c r="M891" s="229" t="s">
        <v>1</v>
      </c>
      <c r="N891" s="230" t="s">
        <v>39</v>
      </c>
      <c r="O891" s="231">
        <v>0</v>
      </c>
      <c r="P891" s="231">
        <f>O891*H891</f>
        <v>0</v>
      </c>
      <c r="Q891" s="231">
        <v>0</v>
      </c>
      <c r="R891" s="231">
        <f>Q891*H891</f>
        <v>0</v>
      </c>
      <c r="S891" s="231">
        <v>0</v>
      </c>
      <c r="T891" s="232">
        <f>S891*H891</f>
        <v>0</v>
      </c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R891" s="233" t="s">
        <v>602</v>
      </c>
      <c r="AT891" s="233" t="s">
        <v>280</v>
      </c>
      <c r="AU891" s="233" t="s">
        <v>83</v>
      </c>
      <c r="AY891" s="18" t="s">
        <v>278</v>
      </c>
      <c r="BE891" s="234">
        <f>IF(N891="základní",J891,0)</f>
        <v>15000</v>
      </c>
      <c r="BF891" s="234">
        <f>IF(N891="snížená",J891,0)</f>
        <v>0</v>
      </c>
      <c r="BG891" s="234">
        <f>IF(N891="zákl. přenesená",J891,0)</f>
        <v>0</v>
      </c>
      <c r="BH891" s="234">
        <f>IF(N891="sníž. přenesená",J891,0)</f>
        <v>0</v>
      </c>
      <c r="BI891" s="234">
        <f>IF(N891="nulová",J891,0)</f>
        <v>0</v>
      </c>
      <c r="BJ891" s="18" t="s">
        <v>81</v>
      </c>
      <c r="BK891" s="234">
        <f>ROUND(I891*H891,2)</f>
        <v>15000</v>
      </c>
      <c r="BL891" s="18" t="s">
        <v>602</v>
      </c>
      <c r="BM891" s="233" t="s">
        <v>1548</v>
      </c>
    </row>
    <row r="892" s="2" customFormat="1" ht="33" customHeight="1">
      <c r="A892" s="33"/>
      <c r="B892" s="34"/>
      <c r="C892" s="222" t="s">
        <v>1549</v>
      </c>
      <c r="D892" s="222" t="s">
        <v>280</v>
      </c>
      <c r="E892" s="223" t="s">
        <v>1550</v>
      </c>
      <c r="F892" s="224" t="s">
        <v>1551</v>
      </c>
      <c r="G892" s="225" t="s">
        <v>1418</v>
      </c>
      <c r="H892" s="226">
        <v>2</v>
      </c>
      <c r="I892" s="227">
        <v>188000</v>
      </c>
      <c r="J892" s="227">
        <f>ROUND(I892*H892,2)</f>
        <v>376000</v>
      </c>
      <c r="K892" s="228"/>
      <c r="L892" s="39"/>
      <c r="M892" s="229" t="s">
        <v>1</v>
      </c>
      <c r="N892" s="230" t="s">
        <v>39</v>
      </c>
      <c r="O892" s="231">
        <v>0</v>
      </c>
      <c r="P892" s="231">
        <f>O892*H892</f>
        <v>0</v>
      </c>
      <c r="Q892" s="231">
        <v>0</v>
      </c>
      <c r="R892" s="231">
        <f>Q892*H892</f>
        <v>0</v>
      </c>
      <c r="S892" s="231">
        <v>0</v>
      </c>
      <c r="T892" s="232">
        <f>S892*H892</f>
        <v>0</v>
      </c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R892" s="233" t="s">
        <v>602</v>
      </c>
      <c r="AT892" s="233" t="s">
        <v>280</v>
      </c>
      <c r="AU892" s="233" t="s">
        <v>83</v>
      </c>
      <c r="AY892" s="18" t="s">
        <v>278</v>
      </c>
      <c r="BE892" s="234">
        <f>IF(N892="základní",J892,0)</f>
        <v>376000</v>
      </c>
      <c r="BF892" s="234">
        <f>IF(N892="snížená",J892,0)</f>
        <v>0</v>
      </c>
      <c r="BG892" s="234">
        <f>IF(N892="zákl. přenesená",J892,0)</f>
        <v>0</v>
      </c>
      <c r="BH892" s="234">
        <f>IF(N892="sníž. přenesená",J892,0)</f>
        <v>0</v>
      </c>
      <c r="BI892" s="234">
        <f>IF(N892="nulová",J892,0)</f>
        <v>0</v>
      </c>
      <c r="BJ892" s="18" t="s">
        <v>81</v>
      </c>
      <c r="BK892" s="234">
        <f>ROUND(I892*H892,2)</f>
        <v>376000</v>
      </c>
      <c r="BL892" s="18" t="s">
        <v>602</v>
      </c>
      <c r="BM892" s="233" t="s">
        <v>1552</v>
      </c>
    </row>
    <row r="893" s="2" customFormat="1" ht="33" customHeight="1">
      <c r="A893" s="33"/>
      <c r="B893" s="34"/>
      <c r="C893" s="222" t="s">
        <v>1553</v>
      </c>
      <c r="D893" s="222" t="s">
        <v>280</v>
      </c>
      <c r="E893" s="223" t="s">
        <v>1554</v>
      </c>
      <c r="F893" s="224" t="s">
        <v>1555</v>
      </c>
      <c r="G893" s="225" t="s">
        <v>1418</v>
      </c>
      <c r="H893" s="226">
        <v>1</v>
      </c>
      <c r="I893" s="227">
        <v>188000</v>
      </c>
      <c r="J893" s="227">
        <f>ROUND(I893*H893,2)</f>
        <v>188000</v>
      </c>
      <c r="K893" s="228"/>
      <c r="L893" s="39"/>
      <c r="M893" s="229" t="s">
        <v>1</v>
      </c>
      <c r="N893" s="230" t="s">
        <v>39</v>
      </c>
      <c r="O893" s="231">
        <v>0</v>
      </c>
      <c r="P893" s="231">
        <f>O893*H893</f>
        <v>0</v>
      </c>
      <c r="Q893" s="231">
        <v>0</v>
      </c>
      <c r="R893" s="231">
        <f>Q893*H893</f>
        <v>0</v>
      </c>
      <c r="S893" s="231">
        <v>0</v>
      </c>
      <c r="T893" s="232">
        <f>S893*H893</f>
        <v>0</v>
      </c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R893" s="233" t="s">
        <v>602</v>
      </c>
      <c r="AT893" s="233" t="s">
        <v>280</v>
      </c>
      <c r="AU893" s="233" t="s">
        <v>83</v>
      </c>
      <c r="AY893" s="18" t="s">
        <v>278</v>
      </c>
      <c r="BE893" s="234">
        <f>IF(N893="základní",J893,0)</f>
        <v>188000</v>
      </c>
      <c r="BF893" s="234">
        <f>IF(N893="snížená",J893,0)</f>
        <v>0</v>
      </c>
      <c r="BG893" s="234">
        <f>IF(N893="zákl. přenesená",J893,0)</f>
        <v>0</v>
      </c>
      <c r="BH893" s="234">
        <f>IF(N893="sníž. přenesená",J893,0)</f>
        <v>0</v>
      </c>
      <c r="BI893" s="234">
        <f>IF(N893="nulová",J893,0)</f>
        <v>0</v>
      </c>
      <c r="BJ893" s="18" t="s">
        <v>81</v>
      </c>
      <c r="BK893" s="234">
        <f>ROUND(I893*H893,2)</f>
        <v>188000</v>
      </c>
      <c r="BL893" s="18" t="s">
        <v>602</v>
      </c>
      <c r="BM893" s="233" t="s">
        <v>1556</v>
      </c>
    </row>
    <row r="894" s="2" customFormat="1" ht="33" customHeight="1">
      <c r="A894" s="33"/>
      <c r="B894" s="34"/>
      <c r="C894" s="222" t="s">
        <v>1557</v>
      </c>
      <c r="D894" s="222" t="s">
        <v>280</v>
      </c>
      <c r="E894" s="223" t="s">
        <v>1558</v>
      </c>
      <c r="F894" s="224" t="s">
        <v>1559</v>
      </c>
      <c r="G894" s="225" t="s">
        <v>1418</v>
      </c>
      <c r="H894" s="226">
        <v>1</v>
      </c>
      <c r="I894" s="227">
        <v>188000</v>
      </c>
      <c r="J894" s="227">
        <f>ROUND(I894*H894,2)</f>
        <v>188000</v>
      </c>
      <c r="K894" s="228"/>
      <c r="L894" s="39"/>
      <c r="M894" s="229" t="s">
        <v>1</v>
      </c>
      <c r="N894" s="230" t="s">
        <v>39</v>
      </c>
      <c r="O894" s="231">
        <v>0</v>
      </c>
      <c r="P894" s="231">
        <f>O894*H894</f>
        <v>0</v>
      </c>
      <c r="Q894" s="231">
        <v>0</v>
      </c>
      <c r="R894" s="231">
        <f>Q894*H894</f>
        <v>0</v>
      </c>
      <c r="S894" s="231">
        <v>0</v>
      </c>
      <c r="T894" s="232">
        <f>S894*H894</f>
        <v>0</v>
      </c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R894" s="233" t="s">
        <v>602</v>
      </c>
      <c r="AT894" s="233" t="s">
        <v>280</v>
      </c>
      <c r="AU894" s="233" t="s">
        <v>83</v>
      </c>
      <c r="AY894" s="18" t="s">
        <v>278</v>
      </c>
      <c r="BE894" s="234">
        <f>IF(N894="základní",J894,0)</f>
        <v>188000</v>
      </c>
      <c r="BF894" s="234">
        <f>IF(N894="snížená",J894,0)</f>
        <v>0</v>
      </c>
      <c r="BG894" s="234">
        <f>IF(N894="zákl. přenesená",J894,0)</f>
        <v>0</v>
      </c>
      <c r="BH894" s="234">
        <f>IF(N894="sníž. přenesená",J894,0)</f>
        <v>0</v>
      </c>
      <c r="BI894" s="234">
        <f>IF(N894="nulová",J894,0)</f>
        <v>0</v>
      </c>
      <c r="BJ894" s="18" t="s">
        <v>81</v>
      </c>
      <c r="BK894" s="234">
        <f>ROUND(I894*H894,2)</f>
        <v>188000</v>
      </c>
      <c r="BL894" s="18" t="s">
        <v>602</v>
      </c>
      <c r="BM894" s="233" t="s">
        <v>1560</v>
      </c>
    </row>
    <row r="895" s="2" customFormat="1" ht="33" customHeight="1">
      <c r="A895" s="33"/>
      <c r="B895" s="34"/>
      <c r="C895" s="222" t="s">
        <v>1561</v>
      </c>
      <c r="D895" s="222" t="s">
        <v>280</v>
      </c>
      <c r="E895" s="223" t="s">
        <v>1562</v>
      </c>
      <c r="F895" s="224" t="s">
        <v>1563</v>
      </c>
      <c r="G895" s="225" t="s">
        <v>1418</v>
      </c>
      <c r="H895" s="226">
        <v>1</v>
      </c>
      <c r="I895" s="227">
        <v>105000</v>
      </c>
      <c r="J895" s="227">
        <f>ROUND(I895*H895,2)</f>
        <v>105000</v>
      </c>
      <c r="K895" s="228"/>
      <c r="L895" s="39"/>
      <c r="M895" s="229" t="s">
        <v>1</v>
      </c>
      <c r="N895" s="230" t="s">
        <v>39</v>
      </c>
      <c r="O895" s="231">
        <v>0</v>
      </c>
      <c r="P895" s="231">
        <f>O895*H895</f>
        <v>0</v>
      </c>
      <c r="Q895" s="231">
        <v>0</v>
      </c>
      <c r="R895" s="231">
        <f>Q895*H895</f>
        <v>0</v>
      </c>
      <c r="S895" s="231">
        <v>0</v>
      </c>
      <c r="T895" s="232">
        <f>S895*H895</f>
        <v>0</v>
      </c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R895" s="233" t="s">
        <v>602</v>
      </c>
      <c r="AT895" s="233" t="s">
        <v>280</v>
      </c>
      <c r="AU895" s="233" t="s">
        <v>83</v>
      </c>
      <c r="AY895" s="18" t="s">
        <v>278</v>
      </c>
      <c r="BE895" s="234">
        <f>IF(N895="základní",J895,0)</f>
        <v>105000</v>
      </c>
      <c r="BF895" s="234">
        <f>IF(N895="snížená",J895,0)</f>
        <v>0</v>
      </c>
      <c r="BG895" s="234">
        <f>IF(N895="zákl. přenesená",J895,0)</f>
        <v>0</v>
      </c>
      <c r="BH895" s="234">
        <f>IF(N895="sníž. přenesená",J895,0)</f>
        <v>0</v>
      </c>
      <c r="BI895" s="234">
        <f>IF(N895="nulová",J895,0)</f>
        <v>0</v>
      </c>
      <c r="BJ895" s="18" t="s">
        <v>81</v>
      </c>
      <c r="BK895" s="234">
        <f>ROUND(I895*H895,2)</f>
        <v>105000</v>
      </c>
      <c r="BL895" s="18" t="s">
        <v>602</v>
      </c>
      <c r="BM895" s="233" t="s">
        <v>1564</v>
      </c>
    </row>
    <row r="896" s="2" customFormat="1" ht="33" customHeight="1">
      <c r="A896" s="33"/>
      <c r="B896" s="34"/>
      <c r="C896" s="222" t="s">
        <v>1565</v>
      </c>
      <c r="D896" s="222" t="s">
        <v>280</v>
      </c>
      <c r="E896" s="223" t="s">
        <v>1566</v>
      </c>
      <c r="F896" s="224" t="s">
        <v>1567</v>
      </c>
      <c r="G896" s="225" t="s">
        <v>1418</v>
      </c>
      <c r="H896" s="226">
        <v>1</v>
      </c>
      <c r="I896" s="227">
        <v>132000</v>
      </c>
      <c r="J896" s="227">
        <f>ROUND(I896*H896,2)</f>
        <v>132000</v>
      </c>
      <c r="K896" s="228"/>
      <c r="L896" s="39"/>
      <c r="M896" s="229" t="s">
        <v>1</v>
      </c>
      <c r="N896" s="230" t="s">
        <v>39</v>
      </c>
      <c r="O896" s="231">
        <v>0</v>
      </c>
      <c r="P896" s="231">
        <f>O896*H896</f>
        <v>0</v>
      </c>
      <c r="Q896" s="231">
        <v>0</v>
      </c>
      <c r="R896" s="231">
        <f>Q896*H896</f>
        <v>0</v>
      </c>
      <c r="S896" s="231">
        <v>0</v>
      </c>
      <c r="T896" s="232">
        <f>S896*H896</f>
        <v>0</v>
      </c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R896" s="233" t="s">
        <v>602</v>
      </c>
      <c r="AT896" s="233" t="s">
        <v>280</v>
      </c>
      <c r="AU896" s="233" t="s">
        <v>83</v>
      </c>
      <c r="AY896" s="18" t="s">
        <v>278</v>
      </c>
      <c r="BE896" s="234">
        <f>IF(N896="základní",J896,0)</f>
        <v>132000</v>
      </c>
      <c r="BF896" s="234">
        <f>IF(N896="snížená",J896,0)</f>
        <v>0</v>
      </c>
      <c r="BG896" s="234">
        <f>IF(N896="zákl. přenesená",J896,0)</f>
        <v>0</v>
      </c>
      <c r="BH896" s="234">
        <f>IF(N896="sníž. přenesená",J896,0)</f>
        <v>0</v>
      </c>
      <c r="BI896" s="234">
        <f>IF(N896="nulová",J896,0)</f>
        <v>0</v>
      </c>
      <c r="BJ896" s="18" t="s">
        <v>81</v>
      </c>
      <c r="BK896" s="234">
        <f>ROUND(I896*H896,2)</f>
        <v>132000</v>
      </c>
      <c r="BL896" s="18" t="s">
        <v>602</v>
      </c>
      <c r="BM896" s="233" t="s">
        <v>1568</v>
      </c>
    </row>
    <row r="897" s="2" customFormat="1" ht="33" customHeight="1">
      <c r="A897" s="33"/>
      <c r="B897" s="34"/>
      <c r="C897" s="222" t="s">
        <v>1569</v>
      </c>
      <c r="D897" s="222" t="s">
        <v>280</v>
      </c>
      <c r="E897" s="223" t="s">
        <v>1570</v>
      </c>
      <c r="F897" s="224" t="s">
        <v>1571</v>
      </c>
      <c r="G897" s="225" t="s">
        <v>1418</v>
      </c>
      <c r="H897" s="226">
        <v>1</v>
      </c>
      <c r="I897" s="227">
        <v>88000</v>
      </c>
      <c r="J897" s="227">
        <f>ROUND(I897*H897,2)</f>
        <v>88000</v>
      </c>
      <c r="K897" s="228"/>
      <c r="L897" s="39"/>
      <c r="M897" s="229" t="s">
        <v>1</v>
      </c>
      <c r="N897" s="230" t="s">
        <v>39</v>
      </c>
      <c r="O897" s="231">
        <v>0</v>
      </c>
      <c r="P897" s="231">
        <f>O897*H897</f>
        <v>0</v>
      </c>
      <c r="Q897" s="231">
        <v>0</v>
      </c>
      <c r="R897" s="231">
        <f>Q897*H897</f>
        <v>0</v>
      </c>
      <c r="S897" s="231">
        <v>0</v>
      </c>
      <c r="T897" s="232">
        <f>S897*H897</f>
        <v>0</v>
      </c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R897" s="233" t="s">
        <v>602</v>
      </c>
      <c r="AT897" s="233" t="s">
        <v>280</v>
      </c>
      <c r="AU897" s="233" t="s">
        <v>83</v>
      </c>
      <c r="AY897" s="18" t="s">
        <v>278</v>
      </c>
      <c r="BE897" s="234">
        <f>IF(N897="základní",J897,0)</f>
        <v>88000</v>
      </c>
      <c r="BF897" s="234">
        <f>IF(N897="snížená",J897,0)</f>
        <v>0</v>
      </c>
      <c r="BG897" s="234">
        <f>IF(N897="zákl. přenesená",J897,0)</f>
        <v>0</v>
      </c>
      <c r="BH897" s="234">
        <f>IF(N897="sníž. přenesená",J897,0)</f>
        <v>0</v>
      </c>
      <c r="BI897" s="234">
        <f>IF(N897="nulová",J897,0)</f>
        <v>0</v>
      </c>
      <c r="BJ897" s="18" t="s">
        <v>81</v>
      </c>
      <c r="BK897" s="234">
        <f>ROUND(I897*H897,2)</f>
        <v>88000</v>
      </c>
      <c r="BL897" s="18" t="s">
        <v>602</v>
      </c>
      <c r="BM897" s="233" t="s">
        <v>1572</v>
      </c>
    </row>
    <row r="898" s="2" customFormat="1" ht="33" customHeight="1">
      <c r="A898" s="33"/>
      <c r="B898" s="34"/>
      <c r="C898" s="222" t="s">
        <v>1573</v>
      </c>
      <c r="D898" s="222" t="s">
        <v>280</v>
      </c>
      <c r="E898" s="223" t="s">
        <v>1574</v>
      </c>
      <c r="F898" s="224" t="s">
        <v>1575</v>
      </c>
      <c r="G898" s="225" t="s">
        <v>1418</v>
      </c>
      <c r="H898" s="226">
        <v>1</v>
      </c>
      <c r="I898" s="227">
        <v>88000</v>
      </c>
      <c r="J898" s="227">
        <f>ROUND(I898*H898,2)</f>
        <v>88000</v>
      </c>
      <c r="K898" s="228"/>
      <c r="L898" s="39"/>
      <c r="M898" s="229" t="s">
        <v>1</v>
      </c>
      <c r="N898" s="230" t="s">
        <v>39</v>
      </c>
      <c r="O898" s="231">
        <v>0</v>
      </c>
      <c r="P898" s="231">
        <f>O898*H898</f>
        <v>0</v>
      </c>
      <c r="Q898" s="231">
        <v>0</v>
      </c>
      <c r="R898" s="231">
        <f>Q898*H898</f>
        <v>0</v>
      </c>
      <c r="S898" s="231">
        <v>0</v>
      </c>
      <c r="T898" s="232">
        <f>S898*H898</f>
        <v>0</v>
      </c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R898" s="233" t="s">
        <v>602</v>
      </c>
      <c r="AT898" s="233" t="s">
        <v>280</v>
      </c>
      <c r="AU898" s="233" t="s">
        <v>83</v>
      </c>
      <c r="AY898" s="18" t="s">
        <v>278</v>
      </c>
      <c r="BE898" s="234">
        <f>IF(N898="základní",J898,0)</f>
        <v>88000</v>
      </c>
      <c r="BF898" s="234">
        <f>IF(N898="snížená",J898,0)</f>
        <v>0</v>
      </c>
      <c r="BG898" s="234">
        <f>IF(N898="zákl. přenesená",J898,0)</f>
        <v>0</v>
      </c>
      <c r="BH898" s="234">
        <f>IF(N898="sníž. přenesená",J898,0)</f>
        <v>0</v>
      </c>
      <c r="BI898" s="234">
        <f>IF(N898="nulová",J898,0)</f>
        <v>0</v>
      </c>
      <c r="BJ898" s="18" t="s">
        <v>81</v>
      </c>
      <c r="BK898" s="234">
        <f>ROUND(I898*H898,2)</f>
        <v>88000</v>
      </c>
      <c r="BL898" s="18" t="s">
        <v>602</v>
      </c>
      <c r="BM898" s="233" t="s">
        <v>1576</v>
      </c>
    </row>
    <row r="899" s="2" customFormat="1" ht="24.15" customHeight="1">
      <c r="A899" s="33"/>
      <c r="B899" s="34"/>
      <c r="C899" s="222" t="s">
        <v>1577</v>
      </c>
      <c r="D899" s="222" t="s">
        <v>280</v>
      </c>
      <c r="E899" s="223" t="s">
        <v>1578</v>
      </c>
      <c r="F899" s="224" t="s">
        <v>1579</v>
      </c>
      <c r="G899" s="225" t="s">
        <v>1418</v>
      </c>
      <c r="H899" s="226">
        <v>1</v>
      </c>
      <c r="I899" s="227">
        <v>140000</v>
      </c>
      <c r="J899" s="227">
        <f>ROUND(I899*H899,2)</f>
        <v>140000</v>
      </c>
      <c r="K899" s="228"/>
      <c r="L899" s="39"/>
      <c r="M899" s="229" t="s">
        <v>1</v>
      </c>
      <c r="N899" s="230" t="s">
        <v>39</v>
      </c>
      <c r="O899" s="231">
        <v>0</v>
      </c>
      <c r="P899" s="231">
        <f>O899*H899</f>
        <v>0</v>
      </c>
      <c r="Q899" s="231">
        <v>0</v>
      </c>
      <c r="R899" s="231">
        <f>Q899*H899</f>
        <v>0</v>
      </c>
      <c r="S899" s="231">
        <v>0</v>
      </c>
      <c r="T899" s="232">
        <f>S899*H899</f>
        <v>0</v>
      </c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R899" s="233" t="s">
        <v>602</v>
      </c>
      <c r="AT899" s="233" t="s">
        <v>280</v>
      </c>
      <c r="AU899" s="233" t="s">
        <v>83</v>
      </c>
      <c r="AY899" s="18" t="s">
        <v>278</v>
      </c>
      <c r="BE899" s="234">
        <f>IF(N899="základní",J899,0)</f>
        <v>140000</v>
      </c>
      <c r="BF899" s="234">
        <f>IF(N899="snížená",J899,0)</f>
        <v>0</v>
      </c>
      <c r="BG899" s="234">
        <f>IF(N899="zákl. přenesená",J899,0)</f>
        <v>0</v>
      </c>
      <c r="BH899" s="234">
        <f>IF(N899="sníž. přenesená",J899,0)</f>
        <v>0</v>
      </c>
      <c r="BI899" s="234">
        <f>IF(N899="nulová",J899,0)</f>
        <v>0</v>
      </c>
      <c r="BJ899" s="18" t="s">
        <v>81</v>
      </c>
      <c r="BK899" s="234">
        <f>ROUND(I899*H899,2)</f>
        <v>140000</v>
      </c>
      <c r="BL899" s="18" t="s">
        <v>602</v>
      </c>
      <c r="BM899" s="233" t="s">
        <v>1580</v>
      </c>
    </row>
    <row r="900" s="2" customFormat="1" ht="21.75" customHeight="1">
      <c r="A900" s="33"/>
      <c r="B900" s="34"/>
      <c r="C900" s="222" t="s">
        <v>1581</v>
      </c>
      <c r="D900" s="222" t="s">
        <v>280</v>
      </c>
      <c r="E900" s="223" t="s">
        <v>1582</v>
      </c>
      <c r="F900" s="224" t="s">
        <v>1583</v>
      </c>
      <c r="G900" s="225" t="s">
        <v>1418</v>
      </c>
      <c r="H900" s="226">
        <v>1</v>
      </c>
      <c r="I900" s="227">
        <v>63000</v>
      </c>
      <c r="J900" s="227">
        <f>ROUND(I900*H900,2)</f>
        <v>63000</v>
      </c>
      <c r="K900" s="228"/>
      <c r="L900" s="39"/>
      <c r="M900" s="229" t="s">
        <v>1</v>
      </c>
      <c r="N900" s="230" t="s">
        <v>39</v>
      </c>
      <c r="O900" s="231">
        <v>0</v>
      </c>
      <c r="P900" s="231">
        <f>O900*H900</f>
        <v>0</v>
      </c>
      <c r="Q900" s="231">
        <v>0</v>
      </c>
      <c r="R900" s="231">
        <f>Q900*H900</f>
        <v>0</v>
      </c>
      <c r="S900" s="231">
        <v>0</v>
      </c>
      <c r="T900" s="232">
        <f>S900*H900</f>
        <v>0</v>
      </c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R900" s="233" t="s">
        <v>602</v>
      </c>
      <c r="AT900" s="233" t="s">
        <v>280</v>
      </c>
      <c r="AU900" s="233" t="s">
        <v>83</v>
      </c>
      <c r="AY900" s="18" t="s">
        <v>278</v>
      </c>
      <c r="BE900" s="234">
        <f>IF(N900="základní",J900,0)</f>
        <v>63000</v>
      </c>
      <c r="BF900" s="234">
        <f>IF(N900="snížená",J900,0)</f>
        <v>0</v>
      </c>
      <c r="BG900" s="234">
        <f>IF(N900="zákl. přenesená",J900,0)</f>
        <v>0</v>
      </c>
      <c r="BH900" s="234">
        <f>IF(N900="sníž. přenesená",J900,0)</f>
        <v>0</v>
      </c>
      <c r="BI900" s="234">
        <f>IF(N900="nulová",J900,0)</f>
        <v>0</v>
      </c>
      <c r="BJ900" s="18" t="s">
        <v>81</v>
      </c>
      <c r="BK900" s="234">
        <f>ROUND(I900*H900,2)</f>
        <v>63000</v>
      </c>
      <c r="BL900" s="18" t="s">
        <v>602</v>
      </c>
      <c r="BM900" s="233" t="s">
        <v>1584</v>
      </c>
    </row>
    <row r="901" s="2" customFormat="1" ht="24.15" customHeight="1">
      <c r="A901" s="33"/>
      <c r="B901" s="34"/>
      <c r="C901" s="222" t="s">
        <v>1585</v>
      </c>
      <c r="D901" s="222" t="s">
        <v>280</v>
      </c>
      <c r="E901" s="223" t="s">
        <v>1586</v>
      </c>
      <c r="F901" s="224" t="s">
        <v>1587</v>
      </c>
      <c r="G901" s="225" t="s">
        <v>1418</v>
      </c>
      <c r="H901" s="226">
        <v>1</v>
      </c>
      <c r="I901" s="227">
        <v>63000</v>
      </c>
      <c r="J901" s="227">
        <f>ROUND(I901*H901,2)</f>
        <v>63000</v>
      </c>
      <c r="K901" s="228"/>
      <c r="L901" s="39"/>
      <c r="M901" s="229" t="s">
        <v>1</v>
      </c>
      <c r="N901" s="230" t="s">
        <v>39</v>
      </c>
      <c r="O901" s="231">
        <v>0</v>
      </c>
      <c r="P901" s="231">
        <f>O901*H901</f>
        <v>0</v>
      </c>
      <c r="Q901" s="231">
        <v>0</v>
      </c>
      <c r="R901" s="231">
        <f>Q901*H901</f>
        <v>0</v>
      </c>
      <c r="S901" s="231">
        <v>0</v>
      </c>
      <c r="T901" s="232">
        <f>S901*H901</f>
        <v>0</v>
      </c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R901" s="233" t="s">
        <v>602</v>
      </c>
      <c r="AT901" s="233" t="s">
        <v>280</v>
      </c>
      <c r="AU901" s="233" t="s">
        <v>83</v>
      </c>
      <c r="AY901" s="18" t="s">
        <v>278</v>
      </c>
      <c r="BE901" s="234">
        <f>IF(N901="základní",J901,0)</f>
        <v>63000</v>
      </c>
      <c r="BF901" s="234">
        <f>IF(N901="snížená",J901,0)</f>
        <v>0</v>
      </c>
      <c r="BG901" s="234">
        <f>IF(N901="zákl. přenesená",J901,0)</f>
        <v>0</v>
      </c>
      <c r="BH901" s="234">
        <f>IF(N901="sníž. přenesená",J901,0)</f>
        <v>0</v>
      </c>
      <c r="BI901" s="234">
        <f>IF(N901="nulová",J901,0)</f>
        <v>0</v>
      </c>
      <c r="BJ901" s="18" t="s">
        <v>81</v>
      </c>
      <c r="BK901" s="234">
        <f>ROUND(I901*H901,2)</f>
        <v>63000</v>
      </c>
      <c r="BL901" s="18" t="s">
        <v>602</v>
      </c>
      <c r="BM901" s="233" t="s">
        <v>1588</v>
      </c>
    </row>
    <row r="902" s="2" customFormat="1" ht="24.15" customHeight="1">
      <c r="A902" s="33"/>
      <c r="B902" s="34"/>
      <c r="C902" s="222" t="s">
        <v>1589</v>
      </c>
      <c r="D902" s="222" t="s">
        <v>280</v>
      </c>
      <c r="E902" s="223" t="s">
        <v>1590</v>
      </c>
      <c r="F902" s="224" t="s">
        <v>1591</v>
      </c>
      <c r="G902" s="225" t="s">
        <v>1418</v>
      </c>
      <c r="H902" s="226">
        <v>3</v>
      </c>
      <c r="I902" s="227">
        <v>18000</v>
      </c>
      <c r="J902" s="227">
        <f>ROUND(I902*H902,2)</f>
        <v>54000</v>
      </c>
      <c r="K902" s="228"/>
      <c r="L902" s="39"/>
      <c r="M902" s="229" t="s">
        <v>1</v>
      </c>
      <c r="N902" s="230" t="s">
        <v>39</v>
      </c>
      <c r="O902" s="231">
        <v>0</v>
      </c>
      <c r="P902" s="231">
        <f>O902*H902</f>
        <v>0</v>
      </c>
      <c r="Q902" s="231">
        <v>0</v>
      </c>
      <c r="R902" s="231">
        <f>Q902*H902</f>
        <v>0</v>
      </c>
      <c r="S902" s="231">
        <v>0</v>
      </c>
      <c r="T902" s="232">
        <f>S902*H902</f>
        <v>0</v>
      </c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  <c r="AR902" s="233" t="s">
        <v>602</v>
      </c>
      <c r="AT902" s="233" t="s">
        <v>280</v>
      </c>
      <c r="AU902" s="233" t="s">
        <v>83</v>
      </c>
      <c r="AY902" s="18" t="s">
        <v>278</v>
      </c>
      <c r="BE902" s="234">
        <f>IF(N902="základní",J902,0)</f>
        <v>54000</v>
      </c>
      <c r="BF902" s="234">
        <f>IF(N902="snížená",J902,0)</f>
        <v>0</v>
      </c>
      <c r="BG902" s="234">
        <f>IF(N902="zákl. přenesená",J902,0)</f>
        <v>0</v>
      </c>
      <c r="BH902" s="234">
        <f>IF(N902="sníž. přenesená",J902,0)</f>
        <v>0</v>
      </c>
      <c r="BI902" s="234">
        <f>IF(N902="nulová",J902,0)</f>
        <v>0</v>
      </c>
      <c r="BJ902" s="18" t="s">
        <v>81</v>
      </c>
      <c r="BK902" s="234">
        <f>ROUND(I902*H902,2)</f>
        <v>54000</v>
      </c>
      <c r="BL902" s="18" t="s">
        <v>602</v>
      </c>
      <c r="BM902" s="233" t="s">
        <v>1592</v>
      </c>
    </row>
    <row r="903" s="2" customFormat="1" ht="24.15" customHeight="1">
      <c r="A903" s="33"/>
      <c r="B903" s="34"/>
      <c r="C903" s="222" t="s">
        <v>1593</v>
      </c>
      <c r="D903" s="222" t="s">
        <v>280</v>
      </c>
      <c r="E903" s="223" t="s">
        <v>1594</v>
      </c>
      <c r="F903" s="224" t="s">
        <v>1595</v>
      </c>
      <c r="G903" s="225" t="s">
        <v>1418</v>
      </c>
      <c r="H903" s="226">
        <v>3</v>
      </c>
      <c r="I903" s="227">
        <v>18000</v>
      </c>
      <c r="J903" s="227">
        <f>ROUND(I903*H903,2)</f>
        <v>54000</v>
      </c>
      <c r="K903" s="228"/>
      <c r="L903" s="39"/>
      <c r="M903" s="229" t="s">
        <v>1</v>
      </c>
      <c r="N903" s="230" t="s">
        <v>39</v>
      </c>
      <c r="O903" s="231">
        <v>0</v>
      </c>
      <c r="P903" s="231">
        <f>O903*H903</f>
        <v>0</v>
      </c>
      <c r="Q903" s="231">
        <v>0</v>
      </c>
      <c r="R903" s="231">
        <f>Q903*H903</f>
        <v>0</v>
      </c>
      <c r="S903" s="231">
        <v>0</v>
      </c>
      <c r="T903" s="232">
        <f>S903*H903</f>
        <v>0</v>
      </c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R903" s="233" t="s">
        <v>602</v>
      </c>
      <c r="AT903" s="233" t="s">
        <v>280</v>
      </c>
      <c r="AU903" s="233" t="s">
        <v>83</v>
      </c>
      <c r="AY903" s="18" t="s">
        <v>278</v>
      </c>
      <c r="BE903" s="234">
        <f>IF(N903="základní",J903,0)</f>
        <v>54000</v>
      </c>
      <c r="BF903" s="234">
        <f>IF(N903="snížená",J903,0)</f>
        <v>0</v>
      </c>
      <c r="BG903" s="234">
        <f>IF(N903="zákl. přenesená",J903,0)</f>
        <v>0</v>
      </c>
      <c r="BH903" s="234">
        <f>IF(N903="sníž. přenesená",J903,0)</f>
        <v>0</v>
      </c>
      <c r="BI903" s="234">
        <f>IF(N903="nulová",J903,0)</f>
        <v>0</v>
      </c>
      <c r="BJ903" s="18" t="s">
        <v>81</v>
      </c>
      <c r="BK903" s="234">
        <f>ROUND(I903*H903,2)</f>
        <v>54000</v>
      </c>
      <c r="BL903" s="18" t="s">
        <v>602</v>
      </c>
      <c r="BM903" s="233" t="s">
        <v>1596</v>
      </c>
    </row>
    <row r="904" s="2" customFormat="1" ht="24.15" customHeight="1">
      <c r="A904" s="33"/>
      <c r="B904" s="34"/>
      <c r="C904" s="222" t="s">
        <v>1597</v>
      </c>
      <c r="D904" s="222" t="s">
        <v>280</v>
      </c>
      <c r="E904" s="223" t="s">
        <v>1598</v>
      </c>
      <c r="F904" s="224" t="s">
        <v>1599</v>
      </c>
      <c r="G904" s="225" t="s">
        <v>1418</v>
      </c>
      <c r="H904" s="226">
        <v>5</v>
      </c>
      <c r="I904" s="227">
        <v>18000</v>
      </c>
      <c r="J904" s="227">
        <f>ROUND(I904*H904,2)</f>
        <v>90000</v>
      </c>
      <c r="K904" s="228"/>
      <c r="L904" s="39"/>
      <c r="M904" s="229" t="s">
        <v>1</v>
      </c>
      <c r="N904" s="230" t="s">
        <v>39</v>
      </c>
      <c r="O904" s="231">
        <v>0</v>
      </c>
      <c r="P904" s="231">
        <f>O904*H904</f>
        <v>0</v>
      </c>
      <c r="Q904" s="231">
        <v>0</v>
      </c>
      <c r="R904" s="231">
        <f>Q904*H904</f>
        <v>0</v>
      </c>
      <c r="S904" s="231">
        <v>0</v>
      </c>
      <c r="T904" s="232">
        <f>S904*H904</f>
        <v>0</v>
      </c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R904" s="233" t="s">
        <v>602</v>
      </c>
      <c r="AT904" s="233" t="s">
        <v>280</v>
      </c>
      <c r="AU904" s="233" t="s">
        <v>83</v>
      </c>
      <c r="AY904" s="18" t="s">
        <v>278</v>
      </c>
      <c r="BE904" s="234">
        <f>IF(N904="základní",J904,0)</f>
        <v>90000</v>
      </c>
      <c r="BF904" s="234">
        <f>IF(N904="snížená",J904,0)</f>
        <v>0</v>
      </c>
      <c r="BG904" s="234">
        <f>IF(N904="zákl. přenesená",J904,0)</f>
        <v>0</v>
      </c>
      <c r="BH904" s="234">
        <f>IF(N904="sníž. přenesená",J904,0)</f>
        <v>0</v>
      </c>
      <c r="BI904" s="234">
        <f>IF(N904="nulová",J904,0)</f>
        <v>0</v>
      </c>
      <c r="BJ904" s="18" t="s">
        <v>81</v>
      </c>
      <c r="BK904" s="234">
        <f>ROUND(I904*H904,2)</f>
        <v>90000</v>
      </c>
      <c r="BL904" s="18" t="s">
        <v>602</v>
      </c>
      <c r="BM904" s="233" t="s">
        <v>1600</v>
      </c>
    </row>
    <row r="905" s="2" customFormat="1" ht="24.15" customHeight="1">
      <c r="A905" s="33"/>
      <c r="B905" s="34"/>
      <c r="C905" s="222" t="s">
        <v>1601</v>
      </c>
      <c r="D905" s="222" t="s">
        <v>280</v>
      </c>
      <c r="E905" s="223" t="s">
        <v>1602</v>
      </c>
      <c r="F905" s="224" t="s">
        <v>1603</v>
      </c>
      <c r="G905" s="225" t="s">
        <v>1418</v>
      </c>
      <c r="H905" s="226">
        <v>7</v>
      </c>
      <c r="I905" s="227">
        <v>18000</v>
      </c>
      <c r="J905" s="227">
        <f>ROUND(I905*H905,2)</f>
        <v>126000</v>
      </c>
      <c r="K905" s="228"/>
      <c r="L905" s="39"/>
      <c r="M905" s="229" t="s">
        <v>1</v>
      </c>
      <c r="N905" s="230" t="s">
        <v>39</v>
      </c>
      <c r="O905" s="231">
        <v>0</v>
      </c>
      <c r="P905" s="231">
        <f>O905*H905</f>
        <v>0</v>
      </c>
      <c r="Q905" s="231">
        <v>0</v>
      </c>
      <c r="R905" s="231">
        <f>Q905*H905</f>
        <v>0</v>
      </c>
      <c r="S905" s="231">
        <v>0</v>
      </c>
      <c r="T905" s="232">
        <f>S905*H905</f>
        <v>0</v>
      </c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  <c r="AE905" s="33"/>
      <c r="AR905" s="233" t="s">
        <v>602</v>
      </c>
      <c r="AT905" s="233" t="s">
        <v>280</v>
      </c>
      <c r="AU905" s="233" t="s">
        <v>83</v>
      </c>
      <c r="AY905" s="18" t="s">
        <v>278</v>
      </c>
      <c r="BE905" s="234">
        <f>IF(N905="základní",J905,0)</f>
        <v>126000</v>
      </c>
      <c r="BF905" s="234">
        <f>IF(N905="snížená",J905,0)</f>
        <v>0</v>
      </c>
      <c r="BG905" s="234">
        <f>IF(N905="zákl. přenesená",J905,0)</f>
        <v>0</v>
      </c>
      <c r="BH905" s="234">
        <f>IF(N905="sníž. přenesená",J905,0)</f>
        <v>0</v>
      </c>
      <c r="BI905" s="234">
        <f>IF(N905="nulová",J905,0)</f>
        <v>0</v>
      </c>
      <c r="BJ905" s="18" t="s">
        <v>81</v>
      </c>
      <c r="BK905" s="234">
        <f>ROUND(I905*H905,2)</f>
        <v>126000</v>
      </c>
      <c r="BL905" s="18" t="s">
        <v>602</v>
      </c>
      <c r="BM905" s="233" t="s">
        <v>1604</v>
      </c>
    </row>
    <row r="906" s="2" customFormat="1" ht="24.15" customHeight="1">
      <c r="A906" s="33"/>
      <c r="B906" s="34"/>
      <c r="C906" s="222" t="s">
        <v>1605</v>
      </c>
      <c r="D906" s="222" t="s">
        <v>280</v>
      </c>
      <c r="E906" s="223" t="s">
        <v>1606</v>
      </c>
      <c r="F906" s="224" t="s">
        <v>1607</v>
      </c>
      <c r="G906" s="225" t="s">
        <v>1418</v>
      </c>
      <c r="H906" s="226">
        <v>1</v>
      </c>
      <c r="I906" s="227">
        <v>18000</v>
      </c>
      <c r="J906" s="227">
        <f>ROUND(I906*H906,2)</f>
        <v>18000</v>
      </c>
      <c r="K906" s="228"/>
      <c r="L906" s="39"/>
      <c r="M906" s="229" t="s">
        <v>1</v>
      </c>
      <c r="N906" s="230" t="s">
        <v>39</v>
      </c>
      <c r="O906" s="231">
        <v>0</v>
      </c>
      <c r="P906" s="231">
        <f>O906*H906</f>
        <v>0</v>
      </c>
      <c r="Q906" s="231">
        <v>0</v>
      </c>
      <c r="R906" s="231">
        <f>Q906*H906</f>
        <v>0</v>
      </c>
      <c r="S906" s="231">
        <v>0</v>
      </c>
      <c r="T906" s="232">
        <f>S906*H906</f>
        <v>0</v>
      </c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  <c r="AE906" s="33"/>
      <c r="AR906" s="233" t="s">
        <v>602</v>
      </c>
      <c r="AT906" s="233" t="s">
        <v>280</v>
      </c>
      <c r="AU906" s="233" t="s">
        <v>83</v>
      </c>
      <c r="AY906" s="18" t="s">
        <v>278</v>
      </c>
      <c r="BE906" s="234">
        <f>IF(N906="základní",J906,0)</f>
        <v>18000</v>
      </c>
      <c r="BF906" s="234">
        <f>IF(N906="snížená",J906,0)</f>
        <v>0</v>
      </c>
      <c r="BG906" s="234">
        <f>IF(N906="zákl. přenesená",J906,0)</f>
        <v>0</v>
      </c>
      <c r="BH906" s="234">
        <f>IF(N906="sníž. přenesená",J906,0)</f>
        <v>0</v>
      </c>
      <c r="BI906" s="234">
        <f>IF(N906="nulová",J906,0)</f>
        <v>0</v>
      </c>
      <c r="BJ906" s="18" t="s">
        <v>81</v>
      </c>
      <c r="BK906" s="234">
        <f>ROUND(I906*H906,2)</f>
        <v>18000</v>
      </c>
      <c r="BL906" s="18" t="s">
        <v>602</v>
      </c>
      <c r="BM906" s="233" t="s">
        <v>1608</v>
      </c>
    </row>
    <row r="907" s="2" customFormat="1" ht="24.15" customHeight="1">
      <c r="A907" s="33"/>
      <c r="B907" s="34"/>
      <c r="C907" s="222" t="s">
        <v>1609</v>
      </c>
      <c r="D907" s="222" t="s">
        <v>280</v>
      </c>
      <c r="E907" s="223" t="s">
        <v>1610</v>
      </c>
      <c r="F907" s="224" t="s">
        <v>1611</v>
      </c>
      <c r="G907" s="225" t="s">
        <v>1418</v>
      </c>
      <c r="H907" s="226">
        <v>1</v>
      </c>
      <c r="I907" s="227">
        <v>152000</v>
      </c>
      <c r="J907" s="227">
        <f>ROUND(I907*H907,2)</f>
        <v>152000</v>
      </c>
      <c r="K907" s="228"/>
      <c r="L907" s="39"/>
      <c r="M907" s="229" t="s">
        <v>1</v>
      </c>
      <c r="N907" s="230" t="s">
        <v>39</v>
      </c>
      <c r="O907" s="231">
        <v>0</v>
      </c>
      <c r="P907" s="231">
        <f>O907*H907</f>
        <v>0</v>
      </c>
      <c r="Q907" s="231">
        <v>0</v>
      </c>
      <c r="R907" s="231">
        <f>Q907*H907</f>
        <v>0</v>
      </c>
      <c r="S907" s="231">
        <v>0</v>
      </c>
      <c r="T907" s="232">
        <f>S907*H907</f>
        <v>0</v>
      </c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R907" s="233" t="s">
        <v>602</v>
      </c>
      <c r="AT907" s="233" t="s">
        <v>280</v>
      </c>
      <c r="AU907" s="233" t="s">
        <v>83</v>
      </c>
      <c r="AY907" s="18" t="s">
        <v>278</v>
      </c>
      <c r="BE907" s="234">
        <f>IF(N907="základní",J907,0)</f>
        <v>152000</v>
      </c>
      <c r="BF907" s="234">
        <f>IF(N907="snížená",J907,0)</f>
        <v>0</v>
      </c>
      <c r="BG907" s="234">
        <f>IF(N907="zákl. přenesená",J907,0)</f>
        <v>0</v>
      </c>
      <c r="BH907" s="234">
        <f>IF(N907="sníž. přenesená",J907,0)</f>
        <v>0</v>
      </c>
      <c r="BI907" s="234">
        <f>IF(N907="nulová",J907,0)</f>
        <v>0</v>
      </c>
      <c r="BJ907" s="18" t="s">
        <v>81</v>
      </c>
      <c r="BK907" s="234">
        <f>ROUND(I907*H907,2)</f>
        <v>152000</v>
      </c>
      <c r="BL907" s="18" t="s">
        <v>602</v>
      </c>
      <c r="BM907" s="233" t="s">
        <v>1612</v>
      </c>
    </row>
    <row r="908" s="2" customFormat="1" ht="33" customHeight="1">
      <c r="A908" s="33"/>
      <c r="B908" s="34"/>
      <c r="C908" s="222" t="s">
        <v>1613</v>
      </c>
      <c r="D908" s="222" t="s">
        <v>280</v>
      </c>
      <c r="E908" s="223" t="s">
        <v>1614</v>
      </c>
      <c r="F908" s="224" t="s">
        <v>1615</v>
      </c>
      <c r="G908" s="225" t="s">
        <v>1418</v>
      </c>
      <c r="H908" s="226">
        <v>1</v>
      </c>
      <c r="I908" s="227">
        <v>88000</v>
      </c>
      <c r="J908" s="227">
        <f>ROUND(I908*H908,2)</f>
        <v>88000</v>
      </c>
      <c r="K908" s="228"/>
      <c r="L908" s="39"/>
      <c r="M908" s="229" t="s">
        <v>1</v>
      </c>
      <c r="N908" s="230" t="s">
        <v>39</v>
      </c>
      <c r="O908" s="231">
        <v>0</v>
      </c>
      <c r="P908" s="231">
        <f>O908*H908</f>
        <v>0</v>
      </c>
      <c r="Q908" s="231">
        <v>0</v>
      </c>
      <c r="R908" s="231">
        <f>Q908*H908</f>
        <v>0</v>
      </c>
      <c r="S908" s="231">
        <v>0</v>
      </c>
      <c r="T908" s="232">
        <f>S908*H908</f>
        <v>0</v>
      </c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R908" s="233" t="s">
        <v>602</v>
      </c>
      <c r="AT908" s="233" t="s">
        <v>280</v>
      </c>
      <c r="AU908" s="233" t="s">
        <v>83</v>
      </c>
      <c r="AY908" s="18" t="s">
        <v>278</v>
      </c>
      <c r="BE908" s="234">
        <f>IF(N908="základní",J908,0)</f>
        <v>88000</v>
      </c>
      <c r="BF908" s="234">
        <f>IF(N908="snížená",J908,0)</f>
        <v>0</v>
      </c>
      <c r="BG908" s="234">
        <f>IF(N908="zákl. přenesená",J908,0)</f>
        <v>0</v>
      </c>
      <c r="BH908" s="234">
        <f>IF(N908="sníž. přenesená",J908,0)</f>
        <v>0</v>
      </c>
      <c r="BI908" s="234">
        <f>IF(N908="nulová",J908,0)</f>
        <v>0</v>
      </c>
      <c r="BJ908" s="18" t="s">
        <v>81</v>
      </c>
      <c r="BK908" s="234">
        <f>ROUND(I908*H908,2)</f>
        <v>88000</v>
      </c>
      <c r="BL908" s="18" t="s">
        <v>602</v>
      </c>
      <c r="BM908" s="233" t="s">
        <v>1616</v>
      </c>
    </row>
    <row r="909" s="2" customFormat="1" ht="24.15" customHeight="1">
      <c r="A909" s="33"/>
      <c r="B909" s="34"/>
      <c r="C909" s="222" t="s">
        <v>1617</v>
      </c>
      <c r="D909" s="222" t="s">
        <v>280</v>
      </c>
      <c r="E909" s="223" t="s">
        <v>1618</v>
      </c>
      <c r="F909" s="224" t="s">
        <v>1619</v>
      </c>
      <c r="G909" s="225" t="s">
        <v>1418</v>
      </c>
      <c r="H909" s="226">
        <v>2</v>
      </c>
      <c r="I909" s="227">
        <v>15000</v>
      </c>
      <c r="J909" s="227">
        <f>ROUND(I909*H909,2)</f>
        <v>30000</v>
      </c>
      <c r="K909" s="228"/>
      <c r="L909" s="39"/>
      <c r="M909" s="229" t="s">
        <v>1</v>
      </c>
      <c r="N909" s="230" t="s">
        <v>39</v>
      </c>
      <c r="O909" s="231">
        <v>0</v>
      </c>
      <c r="P909" s="231">
        <f>O909*H909</f>
        <v>0</v>
      </c>
      <c r="Q909" s="231">
        <v>0</v>
      </c>
      <c r="R909" s="231">
        <f>Q909*H909</f>
        <v>0</v>
      </c>
      <c r="S909" s="231">
        <v>0</v>
      </c>
      <c r="T909" s="232">
        <f>S909*H909</f>
        <v>0</v>
      </c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R909" s="233" t="s">
        <v>602</v>
      </c>
      <c r="AT909" s="233" t="s">
        <v>280</v>
      </c>
      <c r="AU909" s="233" t="s">
        <v>83</v>
      </c>
      <c r="AY909" s="18" t="s">
        <v>278</v>
      </c>
      <c r="BE909" s="234">
        <f>IF(N909="základní",J909,0)</f>
        <v>30000</v>
      </c>
      <c r="BF909" s="234">
        <f>IF(N909="snížená",J909,0)</f>
        <v>0</v>
      </c>
      <c r="BG909" s="234">
        <f>IF(N909="zákl. přenesená",J909,0)</f>
        <v>0</v>
      </c>
      <c r="BH909" s="234">
        <f>IF(N909="sníž. přenesená",J909,0)</f>
        <v>0</v>
      </c>
      <c r="BI909" s="234">
        <f>IF(N909="nulová",J909,0)</f>
        <v>0</v>
      </c>
      <c r="BJ909" s="18" t="s">
        <v>81</v>
      </c>
      <c r="BK909" s="234">
        <f>ROUND(I909*H909,2)</f>
        <v>30000</v>
      </c>
      <c r="BL909" s="18" t="s">
        <v>602</v>
      </c>
      <c r="BM909" s="233" t="s">
        <v>1620</v>
      </c>
    </row>
    <row r="910" s="2" customFormat="1" ht="33" customHeight="1">
      <c r="A910" s="33"/>
      <c r="B910" s="34"/>
      <c r="C910" s="222" t="s">
        <v>1621</v>
      </c>
      <c r="D910" s="222" t="s">
        <v>280</v>
      </c>
      <c r="E910" s="223" t="s">
        <v>1622</v>
      </c>
      <c r="F910" s="224" t="s">
        <v>1623</v>
      </c>
      <c r="G910" s="225" t="s">
        <v>1418</v>
      </c>
      <c r="H910" s="226">
        <v>1</v>
      </c>
      <c r="I910" s="227">
        <v>202000</v>
      </c>
      <c r="J910" s="227">
        <f>ROUND(I910*H910,2)</f>
        <v>202000</v>
      </c>
      <c r="K910" s="228"/>
      <c r="L910" s="39"/>
      <c r="M910" s="229" t="s">
        <v>1</v>
      </c>
      <c r="N910" s="230" t="s">
        <v>39</v>
      </c>
      <c r="O910" s="231">
        <v>0</v>
      </c>
      <c r="P910" s="231">
        <f>O910*H910</f>
        <v>0</v>
      </c>
      <c r="Q910" s="231">
        <v>0</v>
      </c>
      <c r="R910" s="231">
        <f>Q910*H910</f>
        <v>0</v>
      </c>
      <c r="S910" s="231">
        <v>0</v>
      </c>
      <c r="T910" s="232">
        <f>S910*H910</f>
        <v>0</v>
      </c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  <c r="AE910" s="33"/>
      <c r="AR910" s="233" t="s">
        <v>602</v>
      </c>
      <c r="AT910" s="233" t="s">
        <v>280</v>
      </c>
      <c r="AU910" s="233" t="s">
        <v>83</v>
      </c>
      <c r="AY910" s="18" t="s">
        <v>278</v>
      </c>
      <c r="BE910" s="234">
        <f>IF(N910="základní",J910,0)</f>
        <v>202000</v>
      </c>
      <c r="BF910" s="234">
        <f>IF(N910="snížená",J910,0)</f>
        <v>0</v>
      </c>
      <c r="BG910" s="234">
        <f>IF(N910="zákl. přenesená",J910,0)</f>
        <v>0</v>
      </c>
      <c r="BH910" s="234">
        <f>IF(N910="sníž. přenesená",J910,0)</f>
        <v>0</v>
      </c>
      <c r="BI910" s="234">
        <f>IF(N910="nulová",J910,0)</f>
        <v>0</v>
      </c>
      <c r="BJ910" s="18" t="s">
        <v>81</v>
      </c>
      <c r="BK910" s="234">
        <f>ROUND(I910*H910,2)</f>
        <v>202000</v>
      </c>
      <c r="BL910" s="18" t="s">
        <v>602</v>
      </c>
      <c r="BM910" s="233" t="s">
        <v>1624</v>
      </c>
    </row>
    <row r="911" s="2" customFormat="1" ht="33" customHeight="1">
      <c r="A911" s="33"/>
      <c r="B911" s="34"/>
      <c r="C911" s="222" t="s">
        <v>1625</v>
      </c>
      <c r="D911" s="222" t="s">
        <v>280</v>
      </c>
      <c r="E911" s="223" t="s">
        <v>1626</v>
      </c>
      <c r="F911" s="224" t="s">
        <v>1627</v>
      </c>
      <c r="G911" s="225" t="s">
        <v>1418</v>
      </c>
      <c r="H911" s="226">
        <v>1</v>
      </c>
      <c r="I911" s="227">
        <v>132000</v>
      </c>
      <c r="J911" s="227">
        <f>ROUND(I911*H911,2)</f>
        <v>132000</v>
      </c>
      <c r="K911" s="228"/>
      <c r="L911" s="39"/>
      <c r="M911" s="229" t="s">
        <v>1</v>
      </c>
      <c r="N911" s="230" t="s">
        <v>39</v>
      </c>
      <c r="O911" s="231">
        <v>0</v>
      </c>
      <c r="P911" s="231">
        <f>O911*H911</f>
        <v>0</v>
      </c>
      <c r="Q911" s="231">
        <v>0</v>
      </c>
      <c r="R911" s="231">
        <f>Q911*H911</f>
        <v>0</v>
      </c>
      <c r="S911" s="231">
        <v>0</v>
      </c>
      <c r="T911" s="232">
        <f>S911*H911</f>
        <v>0</v>
      </c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R911" s="233" t="s">
        <v>602</v>
      </c>
      <c r="AT911" s="233" t="s">
        <v>280</v>
      </c>
      <c r="AU911" s="233" t="s">
        <v>83</v>
      </c>
      <c r="AY911" s="18" t="s">
        <v>278</v>
      </c>
      <c r="BE911" s="234">
        <f>IF(N911="základní",J911,0)</f>
        <v>132000</v>
      </c>
      <c r="BF911" s="234">
        <f>IF(N911="snížená",J911,0)</f>
        <v>0</v>
      </c>
      <c r="BG911" s="234">
        <f>IF(N911="zákl. přenesená",J911,0)</f>
        <v>0</v>
      </c>
      <c r="BH911" s="234">
        <f>IF(N911="sníž. přenesená",J911,0)</f>
        <v>0</v>
      </c>
      <c r="BI911" s="234">
        <f>IF(N911="nulová",J911,0)</f>
        <v>0</v>
      </c>
      <c r="BJ911" s="18" t="s">
        <v>81</v>
      </c>
      <c r="BK911" s="234">
        <f>ROUND(I911*H911,2)</f>
        <v>132000</v>
      </c>
      <c r="BL911" s="18" t="s">
        <v>602</v>
      </c>
      <c r="BM911" s="233" t="s">
        <v>1628</v>
      </c>
    </row>
    <row r="912" s="2" customFormat="1" ht="21.75" customHeight="1">
      <c r="A912" s="33"/>
      <c r="B912" s="34"/>
      <c r="C912" s="222" t="s">
        <v>1629</v>
      </c>
      <c r="D912" s="222" t="s">
        <v>280</v>
      </c>
      <c r="E912" s="223" t="s">
        <v>1630</v>
      </c>
      <c r="F912" s="224" t="s">
        <v>1631</v>
      </c>
      <c r="G912" s="225" t="s">
        <v>1418</v>
      </c>
      <c r="H912" s="226">
        <v>1</v>
      </c>
      <c r="I912" s="227">
        <v>68000</v>
      </c>
      <c r="J912" s="227">
        <f>ROUND(I912*H912,2)</f>
        <v>68000</v>
      </c>
      <c r="K912" s="228"/>
      <c r="L912" s="39"/>
      <c r="M912" s="229" t="s">
        <v>1</v>
      </c>
      <c r="N912" s="230" t="s">
        <v>39</v>
      </c>
      <c r="O912" s="231">
        <v>0</v>
      </c>
      <c r="P912" s="231">
        <f>O912*H912</f>
        <v>0</v>
      </c>
      <c r="Q912" s="231">
        <v>0</v>
      </c>
      <c r="R912" s="231">
        <f>Q912*H912</f>
        <v>0</v>
      </c>
      <c r="S912" s="231">
        <v>0</v>
      </c>
      <c r="T912" s="232">
        <f>S912*H912</f>
        <v>0</v>
      </c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R912" s="233" t="s">
        <v>602</v>
      </c>
      <c r="AT912" s="233" t="s">
        <v>280</v>
      </c>
      <c r="AU912" s="233" t="s">
        <v>83</v>
      </c>
      <c r="AY912" s="18" t="s">
        <v>278</v>
      </c>
      <c r="BE912" s="234">
        <f>IF(N912="základní",J912,0)</f>
        <v>68000</v>
      </c>
      <c r="BF912" s="234">
        <f>IF(N912="snížená",J912,0)</f>
        <v>0</v>
      </c>
      <c r="BG912" s="234">
        <f>IF(N912="zákl. přenesená",J912,0)</f>
        <v>0</v>
      </c>
      <c r="BH912" s="234">
        <f>IF(N912="sníž. přenesená",J912,0)</f>
        <v>0</v>
      </c>
      <c r="BI912" s="234">
        <f>IF(N912="nulová",J912,0)</f>
        <v>0</v>
      </c>
      <c r="BJ912" s="18" t="s">
        <v>81</v>
      </c>
      <c r="BK912" s="234">
        <f>ROUND(I912*H912,2)</f>
        <v>68000</v>
      </c>
      <c r="BL912" s="18" t="s">
        <v>602</v>
      </c>
      <c r="BM912" s="233" t="s">
        <v>1632</v>
      </c>
    </row>
    <row r="913" s="2" customFormat="1" ht="16.5" customHeight="1">
      <c r="A913" s="33"/>
      <c r="B913" s="34"/>
      <c r="C913" s="222" t="s">
        <v>1633</v>
      </c>
      <c r="D913" s="222" t="s">
        <v>280</v>
      </c>
      <c r="E913" s="223" t="s">
        <v>1634</v>
      </c>
      <c r="F913" s="224" t="s">
        <v>1635</v>
      </c>
      <c r="G913" s="225" t="s">
        <v>1418</v>
      </c>
      <c r="H913" s="226">
        <v>1</v>
      </c>
      <c r="I913" s="227">
        <v>45000</v>
      </c>
      <c r="J913" s="227">
        <f>ROUND(I913*H913,2)</f>
        <v>45000</v>
      </c>
      <c r="K913" s="228"/>
      <c r="L913" s="39"/>
      <c r="M913" s="229" t="s">
        <v>1</v>
      </c>
      <c r="N913" s="230" t="s">
        <v>39</v>
      </c>
      <c r="O913" s="231">
        <v>0</v>
      </c>
      <c r="P913" s="231">
        <f>O913*H913</f>
        <v>0</v>
      </c>
      <c r="Q913" s="231">
        <v>0</v>
      </c>
      <c r="R913" s="231">
        <f>Q913*H913</f>
        <v>0</v>
      </c>
      <c r="S913" s="231">
        <v>0</v>
      </c>
      <c r="T913" s="232">
        <f>S913*H913</f>
        <v>0</v>
      </c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R913" s="233" t="s">
        <v>602</v>
      </c>
      <c r="AT913" s="233" t="s">
        <v>280</v>
      </c>
      <c r="AU913" s="233" t="s">
        <v>83</v>
      </c>
      <c r="AY913" s="18" t="s">
        <v>278</v>
      </c>
      <c r="BE913" s="234">
        <f>IF(N913="základní",J913,0)</f>
        <v>45000</v>
      </c>
      <c r="BF913" s="234">
        <f>IF(N913="snížená",J913,0)</f>
        <v>0</v>
      </c>
      <c r="BG913" s="234">
        <f>IF(N913="zákl. přenesená",J913,0)</f>
        <v>0</v>
      </c>
      <c r="BH913" s="234">
        <f>IF(N913="sníž. přenesená",J913,0)</f>
        <v>0</v>
      </c>
      <c r="BI913" s="234">
        <f>IF(N913="nulová",J913,0)</f>
        <v>0</v>
      </c>
      <c r="BJ913" s="18" t="s">
        <v>81</v>
      </c>
      <c r="BK913" s="234">
        <f>ROUND(I913*H913,2)</f>
        <v>45000</v>
      </c>
      <c r="BL913" s="18" t="s">
        <v>602</v>
      </c>
      <c r="BM913" s="233" t="s">
        <v>1636</v>
      </c>
    </row>
    <row r="914" s="2" customFormat="1" ht="49.05" customHeight="1">
      <c r="A914" s="33"/>
      <c r="B914" s="34"/>
      <c r="C914" s="222" t="s">
        <v>1637</v>
      </c>
      <c r="D914" s="222" t="s">
        <v>280</v>
      </c>
      <c r="E914" s="223" t="s">
        <v>1638</v>
      </c>
      <c r="F914" s="224" t="s">
        <v>1639</v>
      </c>
      <c r="G914" s="225" t="s">
        <v>1418</v>
      </c>
      <c r="H914" s="226">
        <v>1</v>
      </c>
      <c r="I914" s="227">
        <v>69000</v>
      </c>
      <c r="J914" s="227">
        <f>ROUND(I914*H914,2)</f>
        <v>69000</v>
      </c>
      <c r="K914" s="228"/>
      <c r="L914" s="39"/>
      <c r="M914" s="229" t="s">
        <v>1</v>
      </c>
      <c r="N914" s="230" t="s">
        <v>39</v>
      </c>
      <c r="O914" s="231">
        <v>0</v>
      </c>
      <c r="P914" s="231">
        <f>O914*H914</f>
        <v>0</v>
      </c>
      <c r="Q914" s="231">
        <v>0</v>
      </c>
      <c r="R914" s="231">
        <f>Q914*H914</f>
        <v>0</v>
      </c>
      <c r="S914" s="231">
        <v>0</v>
      </c>
      <c r="T914" s="232">
        <f>S914*H914</f>
        <v>0</v>
      </c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R914" s="233" t="s">
        <v>602</v>
      </c>
      <c r="AT914" s="233" t="s">
        <v>280</v>
      </c>
      <c r="AU914" s="233" t="s">
        <v>83</v>
      </c>
      <c r="AY914" s="18" t="s">
        <v>278</v>
      </c>
      <c r="BE914" s="234">
        <f>IF(N914="základní",J914,0)</f>
        <v>69000</v>
      </c>
      <c r="BF914" s="234">
        <f>IF(N914="snížená",J914,0)</f>
        <v>0</v>
      </c>
      <c r="BG914" s="234">
        <f>IF(N914="zákl. přenesená",J914,0)</f>
        <v>0</v>
      </c>
      <c r="BH914" s="234">
        <f>IF(N914="sníž. přenesená",J914,0)</f>
        <v>0</v>
      </c>
      <c r="BI914" s="234">
        <f>IF(N914="nulová",J914,0)</f>
        <v>0</v>
      </c>
      <c r="BJ914" s="18" t="s">
        <v>81</v>
      </c>
      <c r="BK914" s="234">
        <f>ROUND(I914*H914,2)</f>
        <v>69000</v>
      </c>
      <c r="BL914" s="18" t="s">
        <v>602</v>
      </c>
      <c r="BM914" s="233" t="s">
        <v>1640</v>
      </c>
    </row>
    <row r="915" s="2" customFormat="1" ht="44.25" customHeight="1">
      <c r="A915" s="33"/>
      <c r="B915" s="34"/>
      <c r="C915" s="222" t="s">
        <v>1641</v>
      </c>
      <c r="D915" s="222" t="s">
        <v>280</v>
      </c>
      <c r="E915" s="223" t="s">
        <v>1642</v>
      </c>
      <c r="F915" s="224" t="s">
        <v>1643</v>
      </c>
      <c r="G915" s="225" t="s">
        <v>1418</v>
      </c>
      <c r="H915" s="226">
        <v>1</v>
      </c>
      <c r="I915" s="227">
        <v>52000</v>
      </c>
      <c r="J915" s="227">
        <f>ROUND(I915*H915,2)</f>
        <v>52000</v>
      </c>
      <c r="K915" s="228"/>
      <c r="L915" s="39"/>
      <c r="M915" s="229" t="s">
        <v>1</v>
      </c>
      <c r="N915" s="230" t="s">
        <v>39</v>
      </c>
      <c r="O915" s="231">
        <v>0</v>
      </c>
      <c r="P915" s="231">
        <f>O915*H915</f>
        <v>0</v>
      </c>
      <c r="Q915" s="231">
        <v>0</v>
      </c>
      <c r="R915" s="231">
        <f>Q915*H915</f>
        <v>0</v>
      </c>
      <c r="S915" s="231">
        <v>0</v>
      </c>
      <c r="T915" s="232">
        <f>S915*H915</f>
        <v>0</v>
      </c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R915" s="233" t="s">
        <v>602</v>
      </c>
      <c r="AT915" s="233" t="s">
        <v>280</v>
      </c>
      <c r="AU915" s="233" t="s">
        <v>83</v>
      </c>
      <c r="AY915" s="18" t="s">
        <v>278</v>
      </c>
      <c r="BE915" s="234">
        <f>IF(N915="základní",J915,0)</f>
        <v>52000</v>
      </c>
      <c r="BF915" s="234">
        <f>IF(N915="snížená",J915,0)</f>
        <v>0</v>
      </c>
      <c r="BG915" s="234">
        <f>IF(N915="zákl. přenesená",J915,0)</f>
        <v>0</v>
      </c>
      <c r="BH915" s="234">
        <f>IF(N915="sníž. přenesená",J915,0)</f>
        <v>0</v>
      </c>
      <c r="BI915" s="234">
        <f>IF(N915="nulová",J915,0)</f>
        <v>0</v>
      </c>
      <c r="BJ915" s="18" t="s">
        <v>81</v>
      </c>
      <c r="BK915" s="234">
        <f>ROUND(I915*H915,2)</f>
        <v>52000</v>
      </c>
      <c r="BL915" s="18" t="s">
        <v>602</v>
      </c>
      <c r="BM915" s="233" t="s">
        <v>1644</v>
      </c>
    </row>
    <row r="916" s="2" customFormat="1" ht="44.25" customHeight="1">
      <c r="A916" s="33"/>
      <c r="B916" s="34"/>
      <c r="C916" s="222" t="s">
        <v>1645</v>
      </c>
      <c r="D916" s="222" t="s">
        <v>280</v>
      </c>
      <c r="E916" s="223" t="s">
        <v>1646</v>
      </c>
      <c r="F916" s="224" t="s">
        <v>1647</v>
      </c>
      <c r="G916" s="225" t="s">
        <v>1418</v>
      </c>
      <c r="H916" s="226">
        <v>1</v>
      </c>
      <c r="I916" s="227">
        <v>44000</v>
      </c>
      <c r="J916" s="227">
        <f>ROUND(I916*H916,2)</f>
        <v>44000</v>
      </c>
      <c r="K916" s="228"/>
      <c r="L916" s="39"/>
      <c r="M916" s="229" t="s">
        <v>1</v>
      </c>
      <c r="N916" s="230" t="s">
        <v>39</v>
      </c>
      <c r="O916" s="231">
        <v>0</v>
      </c>
      <c r="P916" s="231">
        <f>O916*H916</f>
        <v>0</v>
      </c>
      <c r="Q916" s="231">
        <v>0</v>
      </c>
      <c r="R916" s="231">
        <f>Q916*H916</f>
        <v>0</v>
      </c>
      <c r="S916" s="231">
        <v>0</v>
      </c>
      <c r="T916" s="232">
        <f>S916*H916</f>
        <v>0</v>
      </c>
      <c r="U916" s="33"/>
      <c r="V916" s="33"/>
      <c r="W916" s="33"/>
      <c r="X916" s="33"/>
      <c r="Y916" s="33"/>
      <c r="Z916" s="33"/>
      <c r="AA916" s="33"/>
      <c r="AB916" s="33"/>
      <c r="AC916" s="33"/>
      <c r="AD916" s="33"/>
      <c r="AE916" s="33"/>
      <c r="AR916" s="233" t="s">
        <v>602</v>
      </c>
      <c r="AT916" s="233" t="s">
        <v>280</v>
      </c>
      <c r="AU916" s="233" t="s">
        <v>83</v>
      </c>
      <c r="AY916" s="18" t="s">
        <v>278</v>
      </c>
      <c r="BE916" s="234">
        <f>IF(N916="základní",J916,0)</f>
        <v>44000</v>
      </c>
      <c r="BF916" s="234">
        <f>IF(N916="snížená",J916,0)</f>
        <v>0</v>
      </c>
      <c r="BG916" s="234">
        <f>IF(N916="zákl. přenesená",J916,0)</f>
        <v>0</v>
      </c>
      <c r="BH916" s="234">
        <f>IF(N916="sníž. přenesená",J916,0)</f>
        <v>0</v>
      </c>
      <c r="BI916" s="234">
        <f>IF(N916="nulová",J916,0)</f>
        <v>0</v>
      </c>
      <c r="BJ916" s="18" t="s">
        <v>81</v>
      </c>
      <c r="BK916" s="234">
        <f>ROUND(I916*H916,2)</f>
        <v>44000</v>
      </c>
      <c r="BL916" s="18" t="s">
        <v>602</v>
      </c>
      <c r="BM916" s="233" t="s">
        <v>1648</v>
      </c>
    </row>
    <row r="917" s="2" customFormat="1" ht="44.25" customHeight="1">
      <c r="A917" s="33"/>
      <c r="B917" s="34"/>
      <c r="C917" s="222" t="s">
        <v>1649</v>
      </c>
      <c r="D917" s="222" t="s">
        <v>280</v>
      </c>
      <c r="E917" s="223" t="s">
        <v>1650</v>
      </c>
      <c r="F917" s="224" t="s">
        <v>1651</v>
      </c>
      <c r="G917" s="225" t="s">
        <v>1418</v>
      </c>
      <c r="H917" s="226">
        <v>1</v>
      </c>
      <c r="I917" s="227">
        <v>37000</v>
      </c>
      <c r="J917" s="227">
        <f>ROUND(I917*H917,2)</f>
        <v>37000</v>
      </c>
      <c r="K917" s="228"/>
      <c r="L917" s="39"/>
      <c r="M917" s="229" t="s">
        <v>1</v>
      </c>
      <c r="N917" s="230" t="s">
        <v>39</v>
      </c>
      <c r="O917" s="231">
        <v>0</v>
      </c>
      <c r="P917" s="231">
        <f>O917*H917</f>
        <v>0</v>
      </c>
      <c r="Q917" s="231">
        <v>0</v>
      </c>
      <c r="R917" s="231">
        <f>Q917*H917</f>
        <v>0</v>
      </c>
      <c r="S917" s="231">
        <v>0</v>
      </c>
      <c r="T917" s="232">
        <f>S917*H917</f>
        <v>0</v>
      </c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R917" s="233" t="s">
        <v>602</v>
      </c>
      <c r="AT917" s="233" t="s">
        <v>280</v>
      </c>
      <c r="AU917" s="233" t="s">
        <v>83</v>
      </c>
      <c r="AY917" s="18" t="s">
        <v>278</v>
      </c>
      <c r="BE917" s="234">
        <f>IF(N917="základní",J917,0)</f>
        <v>37000</v>
      </c>
      <c r="BF917" s="234">
        <f>IF(N917="snížená",J917,0)</f>
        <v>0</v>
      </c>
      <c r="BG917" s="234">
        <f>IF(N917="zákl. přenesená",J917,0)</f>
        <v>0</v>
      </c>
      <c r="BH917" s="234">
        <f>IF(N917="sníž. přenesená",J917,0)</f>
        <v>0</v>
      </c>
      <c r="BI917" s="234">
        <f>IF(N917="nulová",J917,0)</f>
        <v>0</v>
      </c>
      <c r="BJ917" s="18" t="s">
        <v>81</v>
      </c>
      <c r="BK917" s="234">
        <f>ROUND(I917*H917,2)</f>
        <v>37000</v>
      </c>
      <c r="BL917" s="18" t="s">
        <v>602</v>
      </c>
      <c r="BM917" s="233" t="s">
        <v>1652</v>
      </c>
    </row>
    <row r="918" s="2" customFormat="1" ht="44.25" customHeight="1">
      <c r="A918" s="33"/>
      <c r="B918" s="34"/>
      <c r="C918" s="222" t="s">
        <v>1653</v>
      </c>
      <c r="D918" s="222" t="s">
        <v>280</v>
      </c>
      <c r="E918" s="223" t="s">
        <v>1654</v>
      </c>
      <c r="F918" s="224" t="s">
        <v>1655</v>
      </c>
      <c r="G918" s="225" t="s">
        <v>1418</v>
      </c>
      <c r="H918" s="226">
        <v>1</v>
      </c>
      <c r="I918" s="227">
        <v>35000</v>
      </c>
      <c r="J918" s="227">
        <f>ROUND(I918*H918,2)</f>
        <v>35000</v>
      </c>
      <c r="K918" s="228"/>
      <c r="L918" s="39"/>
      <c r="M918" s="229" t="s">
        <v>1</v>
      </c>
      <c r="N918" s="230" t="s">
        <v>39</v>
      </c>
      <c r="O918" s="231">
        <v>0</v>
      </c>
      <c r="P918" s="231">
        <f>O918*H918</f>
        <v>0</v>
      </c>
      <c r="Q918" s="231">
        <v>0</v>
      </c>
      <c r="R918" s="231">
        <f>Q918*H918</f>
        <v>0</v>
      </c>
      <c r="S918" s="231">
        <v>0</v>
      </c>
      <c r="T918" s="232">
        <f>S918*H918</f>
        <v>0</v>
      </c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R918" s="233" t="s">
        <v>602</v>
      </c>
      <c r="AT918" s="233" t="s">
        <v>280</v>
      </c>
      <c r="AU918" s="233" t="s">
        <v>83</v>
      </c>
      <c r="AY918" s="18" t="s">
        <v>278</v>
      </c>
      <c r="BE918" s="234">
        <f>IF(N918="základní",J918,0)</f>
        <v>35000</v>
      </c>
      <c r="BF918" s="234">
        <f>IF(N918="snížená",J918,0)</f>
        <v>0</v>
      </c>
      <c r="BG918" s="234">
        <f>IF(N918="zákl. přenesená",J918,0)</f>
        <v>0</v>
      </c>
      <c r="BH918" s="234">
        <f>IF(N918="sníž. přenesená",J918,0)</f>
        <v>0</v>
      </c>
      <c r="BI918" s="234">
        <f>IF(N918="nulová",J918,0)</f>
        <v>0</v>
      </c>
      <c r="BJ918" s="18" t="s">
        <v>81</v>
      </c>
      <c r="BK918" s="234">
        <f>ROUND(I918*H918,2)</f>
        <v>35000</v>
      </c>
      <c r="BL918" s="18" t="s">
        <v>602</v>
      </c>
      <c r="BM918" s="233" t="s">
        <v>1656</v>
      </c>
    </row>
    <row r="919" s="12" customFormat="1" ht="22.8" customHeight="1">
      <c r="A919" s="12"/>
      <c r="B919" s="207"/>
      <c r="C919" s="208"/>
      <c r="D919" s="209" t="s">
        <v>73</v>
      </c>
      <c r="E919" s="220" t="s">
        <v>1657</v>
      </c>
      <c r="F919" s="220" t="s">
        <v>1658</v>
      </c>
      <c r="G919" s="208"/>
      <c r="H919" s="208"/>
      <c r="I919" s="208"/>
      <c r="J919" s="221">
        <f>BK919</f>
        <v>597157.14000000001</v>
      </c>
      <c r="K919" s="208"/>
      <c r="L919" s="212"/>
      <c r="M919" s="213"/>
      <c r="N919" s="214"/>
      <c r="O919" s="214"/>
      <c r="P919" s="215">
        <f>SUM(P920:P944)</f>
        <v>93.099999999999994</v>
      </c>
      <c r="Q919" s="214"/>
      <c r="R919" s="215">
        <f>SUM(R920:R944)</f>
        <v>0.024500000000000001</v>
      </c>
      <c r="S919" s="214"/>
      <c r="T919" s="216">
        <f>SUM(T920:T944)</f>
        <v>0</v>
      </c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R919" s="217" t="s">
        <v>83</v>
      </c>
      <c r="AT919" s="218" t="s">
        <v>73</v>
      </c>
      <c r="AU919" s="218" t="s">
        <v>81</v>
      </c>
      <c r="AY919" s="217" t="s">
        <v>278</v>
      </c>
      <c r="BK919" s="219">
        <f>SUM(BK920:BK944)</f>
        <v>597157.14000000001</v>
      </c>
    </row>
    <row r="920" s="2" customFormat="1" ht="16.5" customHeight="1">
      <c r="A920" s="33"/>
      <c r="B920" s="34"/>
      <c r="C920" s="222" t="s">
        <v>1659</v>
      </c>
      <c r="D920" s="222" t="s">
        <v>280</v>
      </c>
      <c r="E920" s="223" t="s">
        <v>1660</v>
      </c>
      <c r="F920" s="224" t="s">
        <v>1661</v>
      </c>
      <c r="G920" s="225" t="s">
        <v>407</v>
      </c>
      <c r="H920" s="226">
        <v>154</v>
      </c>
      <c r="I920" s="227">
        <v>900</v>
      </c>
      <c r="J920" s="227">
        <f>ROUND(I920*H920,2)</f>
        <v>138600</v>
      </c>
      <c r="K920" s="228"/>
      <c r="L920" s="39"/>
      <c r="M920" s="229" t="s">
        <v>1</v>
      </c>
      <c r="N920" s="230" t="s">
        <v>39</v>
      </c>
      <c r="O920" s="231">
        <v>0.26600000000000001</v>
      </c>
      <c r="P920" s="231">
        <f>O920*H920</f>
        <v>40.963999999999999</v>
      </c>
      <c r="Q920" s="231">
        <v>6.9999999999999994E-05</v>
      </c>
      <c r="R920" s="231">
        <f>Q920*H920</f>
        <v>0.01078</v>
      </c>
      <c r="S920" s="231">
        <v>0</v>
      </c>
      <c r="T920" s="232">
        <f>S920*H920</f>
        <v>0</v>
      </c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R920" s="233" t="s">
        <v>602</v>
      </c>
      <c r="AT920" s="233" t="s">
        <v>280</v>
      </c>
      <c r="AU920" s="233" t="s">
        <v>83</v>
      </c>
      <c r="AY920" s="18" t="s">
        <v>278</v>
      </c>
      <c r="BE920" s="234">
        <f>IF(N920="základní",J920,0)</f>
        <v>138600</v>
      </c>
      <c r="BF920" s="234">
        <f>IF(N920="snížená",J920,0)</f>
        <v>0</v>
      </c>
      <c r="BG920" s="234">
        <f>IF(N920="zákl. přenesená",J920,0)</f>
        <v>0</v>
      </c>
      <c r="BH920" s="234">
        <f>IF(N920="sníž. přenesená",J920,0)</f>
        <v>0</v>
      </c>
      <c r="BI920" s="234">
        <f>IF(N920="nulová",J920,0)</f>
        <v>0</v>
      </c>
      <c r="BJ920" s="18" t="s">
        <v>81</v>
      </c>
      <c r="BK920" s="234">
        <f>ROUND(I920*H920,2)</f>
        <v>138600</v>
      </c>
      <c r="BL920" s="18" t="s">
        <v>602</v>
      </c>
      <c r="BM920" s="233" t="s">
        <v>1662</v>
      </c>
    </row>
    <row r="921" s="13" customFormat="1">
      <c r="A921" s="13"/>
      <c r="B921" s="235"/>
      <c r="C921" s="236"/>
      <c r="D921" s="237" t="s">
        <v>285</v>
      </c>
      <c r="E921" s="238" t="s">
        <v>1</v>
      </c>
      <c r="F921" s="239" t="s">
        <v>1663</v>
      </c>
      <c r="G921" s="236"/>
      <c r="H921" s="240">
        <v>154</v>
      </c>
      <c r="I921" s="236"/>
      <c r="J921" s="236"/>
      <c r="K921" s="236"/>
      <c r="L921" s="241"/>
      <c r="M921" s="242"/>
      <c r="N921" s="243"/>
      <c r="O921" s="243"/>
      <c r="P921" s="243"/>
      <c r="Q921" s="243"/>
      <c r="R921" s="243"/>
      <c r="S921" s="243"/>
      <c r="T921" s="244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5" t="s">
        <v>285</v>
      </c>
      <c r="AU921" s="245" t="s">
        <v>83</v>
      </c>
      <c r="AV921" s="13" t="s">
        <v>83</v>
      </c>
      <c r="AW921" s="13" t="s">
        <v>30</v>
      </c>
      <c r="AX921" s="13" t="s">
        <v>74</v>
      </c>
      <c r="AY921" s="245" t="s">
        <v>278</v>
      </c>
    </row>
    <row r="922" s="14" customFormat="1">
      <c r="A922" s="14"/>
      <c r="B922" s="246"/>
      <c r="C922" s="247"/>
      <c r="D922" s="237" t="s">
        <v>285</v>
      </c>
      <c r="E922" s="248" t="s">
        <v>1</v>
      </c>
      <c r="F922" s="249" t="s">
        <v>287</v>
      </c>
      <c r="G922" s="247"/>
      <c r="H922" s="250">
        <v>154</v>
      </c>
      <c r="I922" s="247"/>
      <c r="J922" s="247"/>
      <c r="K922" s="247"/>
      <c r="L922" s="251"/>
      <c r="M922" s="252"/>
      <c r="N922" s="253"/>
      <c r="O922" s="253"/>
      <c r="P922" s="253"/>
      <c r="Q922" s="253"/>
      <c r="R922" s="253"/>
      <c r="S922" s="253"/>
      <c r="T922" s="25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5" t="s">
        <v>285</v>
      </c>
      <c r="AU922" s="255" t="s">
        <v>83</v>
      </c>
      <c r="AV922" s="14" t="s">
        <v>116</v>
      </c>
      <c r="AW922" s="14" t="s">
        <v>30</v>
      </c>
      <c r="AX922" s="14" t="s">
        <v>81</v>
      </c>
      <c r="AY922" s="255" t="s">
        <v>278</v>
      </c>
    </row>
    <row r="923" s="2" customFormat="1" ht="16.5" customHeight="1">
      <c r="A923" s="33"/>
      <c r="B923" s="34"/>
      <c r="C923" s="222" t="s">
        <v>1664</v>
      </c>
      <c r="D923" s="222" t="s">
        <v>280</v>
      </c>
      <c r="E923" s="223" t="s">
        <v>1665</v>
      </c>
      <c r="F923" s="224" t="s">
        <v>1666</v>
      </c>
      <c r="G923" s="225" t="s">
        <v>407</v>
      </c>
      <c r="H923" s="226">
        <v>154</v>
      </c>
      <c r="I923" s="227">
        <v>350</v>
      </c>
      <c r="J923" s="227">
        <f>ROUND(I923*H923,2)</f>
        <v>53900</v>
      </c>
      <c r="K923" s="228"/>
      <c r="L923" s="39"/>
      <c r="M923" s="229" t="s">
        <v>1</v>
      </c>
      <c r="N923" s="230" t="s">
        <v>39</v>
      </c>
      <c r="O923" s="231">
        <v>0.26600000000000001</v>
      </c>
      <c r="P923" s="231">
        <f>O923*H923</f>
        <v>40.963999999999999</v>
      </c>
      <c r="Q923" s="231">
        <v>6.9999999999999994E-05</v>
      </c>
      <c r="R923" s="231">
        <f>Q923*H923</f>
        <v>0.01078</v>
      </c>
      <c r="S923" s="231">
        <v>0</v>
      </c>
      <c r="T923" s="232">
        <f>S923*H923</f>
        <v>0</v>
      </c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R923" s="233" t="s">
        <v>602</v>
      </c>
      <c r="AT923" s="233" t="s">
        <v>280</v>
      </c>
      <c r="AU923" s="233" t="s">
        <v>83</v>
      </c>
      <c r="AY923" s="18" t="s">
        <v>278</v>
      </c>
      <c r="BE923" s="234">
        <f>IF(N923="základní",J923,0)</f>
        <v>53900</v>
      </c>
      <c r="BF923" s="234">
        <f>IF(N923="snížená",J923,0)</f>
        <v>0</v>
      </c>
      <c r="BG923" s="234">
        <f>IF(N923="zákl. přenesená",J923,0)</f>
        <v>0</v>
      </c>
      <c r="BH923" s="234">
        <f>IF(N923="sníž. přenesená",J923,0)</f>
        <v>0</v>
      </c>
      <c r="BI923" s="234">
        <f>IF(N923="nulová",J923,0)</f>
        <v>0</v>
      </c>
      <c r="BJ923" s="18" t="s">
        <v>81</v>
      </c>
      <c r="BK923" s="234">
        <f>ROUND(I923*H923,2)</f>
        <v>53900</v>
      </c>
      <c r="BL923" s="18" t="s">
        <v>602</v>
      </c>
      <c r="BM923" s="233" t="s">
        <v>1667</v>
      </c>
    </row>
    <row r="924" s="2" customFormat="1">
      <c r="A924" s="33"/>
      <c r="B924" s="34"/>
      <c r="C924" s="35"/>
      <c r="D924" s="237" t="s">
        <v>1668</v>
      </c>
      <c r="E924" s="35"/>
      <c r="F924" s="279" t="s">
        <v>1669</v>
      </c>
      <c r="G924" s="35"/>
      <c r="H924" s="35"/>
      <c r="I924" s="35"/>
      <c r="J924" s="35"/>
      <c r="K924" s="35"/>
      <c r="L924" s="39"/>
      <c r="M924" s="280"/>
      <c r="N924" s="281"/>
      <c r="O924" s="85"/>
      <c r="P924" s="85"/>
      <c r="Q924" s="85"/>
      <c r="R924" s="85"/>
      <c r="S924" s="85"/>
      <c r="T924" s="86"/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T924" s="18" t="s">
        <v>1668</v>
      </c>
      <c r="AU924" s="18" t="s">
        <v>83</v>
      </c>
    </row>
    <row r="925" s="2" customFormat="1" ht="16.5" customHeight="1">
      <c r="A925" s="33"/>
      <c r="B925" s="34"/>
      <c r="C925" s="222" t="s">
        <v>1670</v>
      </c>
      <c r="D925" s="222" t="s">
        <v>280</v>
      </c>
      <c r="E925" s="223" t="s">
        <v>1671</v>
      </c>
      <c r="F925" s="224" t="s">
        <v>1672</v>
      </c>
      <c r="G925" s="225" t="s">
        <v>1673</v>
      </c>
      <c r="H925" s="226">
        <v>42</v>
      </c>
      <c r="I925" s="227">
        <v>1800</v>
      </c>
      <c r="J925" s="227">
        <f>ROUND(I925*H925,2)</f>
        <v>75600</v>
      </c>
      <c r="K925" s="228"/>
      <c r="L925" s="39"/>
      <c r="M925" s="229" t="s">
        <v>1</v>
      </c>
      <c r="N925" s="230" t="s">
        <v>39</v>
      </c>
      <c r="O925" s="231">
        <v>0.26600000000000001</v>
      </c>
      <c r="P925" s="231">
        <f>O925*H925</f>
        <v>11.172000000000001</v>
      </c>
      <c r="Q925" s="231">
        <v>6.9999999999999994E-05</v>
      </c>
      <c r="R925" s="231">
        <f>Q925*H925</f>
        <v>0.0029399999999999999</v>
      </c>
      <c r="S925" s="231">
        <v>0</v>
      </c>
      <c r="T925" s="232">
        <f>S925*H925</f>
        <v>0</v>
      </c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R925" s="233" t="s">
        <v>602</v>
      </c>
      <c r="AT925" s="233" t="s">
        <v>280</v>
      </c>
      <c r="AU925" s="233" t="s">
        <v>83</v>
      </c>
      <c r="AY925" s="18" t="s">
        <v>278</v>
      </c>
      <c r="BE925" s="234">
        <f>IF(N925="základní",J925,0)</f>
        <v>75600</v>
      </c>
      <c r="BF925" s="234">
        <f>IF(N925="snížená",J925,0)</f>
        <v>0</v>
      </c>
      <c r="BG925" s="234">
        <f>IF(N925="zákl. přenesená",J925,0)</f>
        <v>0</v>
      </c>
      <c r="BH925" s="234">
        <f>IF(N925="sníž. přenesená",J925,0)</f>
        <v>0</v>
      </c>
      <c r="BI925" s="234">
        <f>IF(N925="nulová",J925,0)</f>
        <v>0</v>
      </c>
      <c r="BJ925" s="18" t="s">
        <v>81</v>
      </c>
      <c r="BK925" s="234">
        <f>ROUND(I925*H925,2)</f>
        <v>75600</v>
      </c>
      <c r="BL925" s="18" t="s">
        <v>602</v>
      </c>
      <c r="BM925" s="233" t="s">
        <v>1674</v>
      </c>
    </row>
    <row r="926" s="2" customFormat="1">
      <c r="A926" s="33"/>
      <c r="B926" s="34"/>
      <c r="C926" s="35"/>
      <c r="D926" s="237" t="s">
        <v>1668</v>
      </c>
      <c r="E926" s="35"/>
      <c r="F926" s="279" t="s">
        <v>1675</v>
      </c>
      <c r="G926" s="35"/>
      <c r="H926" s="35"/>
      <c r="I926" s="35"/>
      <c r="J926" s="35"/>
      <c r="K926" s="35"/>
      <c r="L926" s="39"/>
      <c r="M926" s="280"/>
      <c r="N926" s="281"/>
      <c r="O926" s="85"/>
      <c r="P926" s="85"/>
      <c r="Q926" s="85"/>
      <c r="R926" s="85"/>
      <c r="S926" s="85"/>
      <c r="T926" s="86"/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T926" s="18" t="s">
        <v>1668</v>
      </c>
      <c r="AU926" s="18" t="s">
        <v>83</v>
      </c>
    </row>
    <row r="927" s="2" customFormat="1" ht="66.75" customHeight="1">
      <c r="A927" s="33"/>
      <c r="B927" s="34"/>
      <c r="C927" s="222" t="s">
        <v>1676</v>
      </c>
      <c r="D927" s="222" t="s">
        <v>280</v>
      </c>
      <c r="E927" s="223" t="s">
        <v>1677</v>
      </c>
      <c r="F927" s="224" t="s">
        <v>1678</v>
      </c>
      <c r="G927" s="225" t="s">
        <v>1418</v>
      </c>
      <c r="H927" s="226">
        <v>1</v>
      </c>
      <c r="I927" s="227">
        <v>120000</v>
      </c>
      <c r="J927" s="227">
        <f>ROUND(I927*H927,2)</f>
        <v>120000</v>
      </c>
      <c r="K927" s="228"/>
      <c r="L927" s="39"/>
      <c r="M927" s="229" t="s">
        <v>1</v>
      </c>
      <c r="N927" s="230" t="s">
        <v>39</v>
      </c>
      <c r="O927" s="231">
        <v>0</v>
      </c>
      <c r="P927" s="231">
        <f>O927*H927</f>
        <v>0</v>
      </c>
      <c r="Q927" s="231">
        <v>0</v>
      </c>
      <c r="R927" s="231">
        <f>Q927*H927</f>
        <v>0</v>
      </c>
      <c r="S927" s="231">
        <v>0</v>
      </c>
      <c r="T927" s="232">
        <f>S927*H927</f>
        <v>0</v>
      </c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  <c r="AE927" s="33"/>
      <c r="AR927" s="233" t="s">
        <v>602</v>
      </c>
      <c r="AT927" s="233" t="s">
        <v>280</v>
      </c>
      <c r="AU927" s="233" t="s">
        <v>83</v>
      </c>
      <c r="AY927" s="18" t="s">
        <v>278</v>
      </c>
      <c r="BE927" s="234">
        <f>IF(N927="základní",J927,0)</f>
        <v>120000</v>
      </c>
      <c r="BF927" s="234">
        <f>IF(N927="snížená",J927,0)</f>
        <v>0</v>
      </c>
      <c r="BG927" s="234">
        <f>IF(N927="zákl. přenesená",J927,0)</f>
        <v>0</v>
      </c>
      <c r="BH927" s="234">
        <f>IF(N927="sníž. přenesená",J927,0)</f>
        <v>0</v>
      </c>
      <c r="BI927" s="234">
        <f>IF(N927="nulová",J927,0)</f>
        <v>0</v>
      </c>
      <c r="BJ927" s="18" t="s">
        <v>81</v>
      </c>
      <c r="BK927" s="234">
        <f>ROUND(I927*H927,2)</f>
        <v>120000</v>
      </c>
      <c r="BL927" s="18" t="s">
        <v>602</v>
      </c>
      <c r="BM927" s="233" t="s">
        <v>1679</v>
      </c>
    </row>
    <row r="928" s="2" customFormat="1">
      <c r="A928" s="33"/>
      <c r="B928" s="34"/>
      <c r="C928" s="35"/>
      <c r="D928" s="237" t="s">
        <v>1668</v>
      </c>
      <c r="E928" s="35"/>
      <c r="F928" s="279" t="s">
        <v>1680</v>
      </c>
      <c r="G928" s="35"/>
      <c r="H928" s="35"/>
      <c r="I928" s="35"/>
      <c r="J928" s="35"/>
      <c r="K928" s="35"/>
      <c r="L928" s="39"/>
      <c r="M928" s="280"/>
      <c r="N928" s="281"/>
      <c r="O928" s="85"/>
      <c r="P928" s="85"/>
      <c r="Q928" s="85"/>
      <c r="R928" s="85"/>
      <c r="S928" s="85"/>
      <c r="T928" s="86"/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T928" s="18" t="s">
        <v>1668</v>
      </c>
      <c r="AU928" s="18" t="s">
        <v>83</v>
      </c>
    </row>
    <row r="929" s="2" customFormat="1" ht="24.15" customHeight="1">
      <c r="A929" s="33"/>
      <c r="B929" s="34"/>
      <c r="C929" s="222" t="s">
        <v>1681</v>
      </c>
      <c r="D929" s="222" t="s">
        <v>280</v>
      </c>
      <c r="E929" s="223" t="s">
        <v>1682</v>
      </c>
      <c r="F929" s="224" t="s">
        <v>1683</v>
      </c>
      <c r="G929" s="225" t="s">
        <v>318</v>
      </c>
      <c r="H929" s="226">
        <v>151.91999999999999</v>
      </c>
      <c r="I929" s="227">
        <v>550</v>
      </c>
      <c r="J929" s="227">
        <f>ROUND(I929*H929,2)</f>
        <v>83556</v>
      </c>
      <c r="K929" s="228"/>
      <c r="L929" s="39"/>
      <c r="M929" s="229" t="s">
        <v>1</v>
      </c>
      <c r="N929" s="230" t="s">
        <v>39</v>
      </c>
      <c r="O929" s="231">
        <v>0</v>
      </c>
      <c r="P929" s="231">
        <f>O929*H929</f>
        <v>0</v>
      </c>
      <c r="Q929" s="231">
        <v>0</v>
      </c>
      <c r="R929" s="231">
        <f>Q929*H929</f>
        <v>0</v>
      </c>
      <c r="S929" s="231">
        <v>0</v>
      </c>
      <c r="T929" s="232">
        <f>S929*H929</f>
        <v>0</v>
      </c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R929" s="233" t="s">
        <v>602</v>
      </c>
      <c r="AT929" s="233" t="s">
        <v>280</v>
      </c>
      <c r="AU929" s="233" t="s">
        <v>83</v>
      </c>
      <c r="AY929" s="18" t="s">
        <v>278</v>
      </c>
      <c r="BE929" s="234">
        <f>IF(N929="základní",J929,0)</f>
        <v>83556</v>
      </c>
      <c r="BF929" s="234">
        <f>IF(N929="snížená",J929,0)</f>
        <v>0</v>
      </c>
      <c r="BG929" s="234">
        <f>IF(N929="zákl. přenesená",J929,0)</f>
        <v>0</v>
      </c>
      <c r="BH929" s="234">
        <f>IF(N929="sníž. přenesená",J929,0)</f>
        <v>0</v>
      </c>
      <c r="BI929" s="234">
        <f>IF(N929="nulová",J929,0)</f>
        <v>0</v>
      </c>
      <c r="BJ929" s="18" t="s">
        <v>81</v>
      </c>
      <c r="BK929" s="234">
        <f>ROUND(I929*H929,2)</f>
        <v>83556</v>
      </c>
      <c r="BL929" s="18" t="s">
        <v>602</v>
      </c>
      <c r="BM929" s="233" t="s">
        <v>1684</v>
      </c>
    </row>
    <row r="930" s="13" customFormat="1">
      <c r="A930" s="13"/>
      <c r="B930" s="235"/>
      <c r="C930" s="236"/>
      <c r="D930" s="237" t="s">
        <v>285</v>
      </c>
      <c r="E930" s="238" t="s">
        <v>1</v>
      </c>
      <c r="F930" s="239" t="s">
        <v>1685</v>
      </c>
      <c r="G930" s="236"/>
      <c r="H930" s="240">
        <v>88</v>
      </c>
      <c r="I930" s="236"/>
      <c r="J930" s="236"/>
      <c r="K930" s="236"/>
      <c r="L930" s="241"/>
      <c r="M930" s="242"/>
      <c r="N930" s="243"/>
      <c r="O930" s="243"/>
      <c r="P930" s="243"/>
      <c r="Q930" s="243"/>
      <c r="R930" s="243"/>
      <c r="S930" s="243"/>
      <c r="T930" s="244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5" t="s">
        <v>285</v>
      </c>
      <c r="AU930" s="245" t="s">
        <v>83</v>
      </c>
      <c r="AV930" s="13" t="s">
        <v>83</v>
      </c>
      <c r="AW930" s="13" t="s">
        <v>30</v>
      </c>
      <c r="AX930" s="13" t="s">
        <v>74</v>
      </c>
      <c r="AY930" s="245" t="s">
        <v>278</v>
      </c>
    </row>
    <row r="931" s="13" customFormat="1">
      <c r="A931" s="13"/>
      <c r="B931" s="235"/>
      <c r="C931" s="236"/>
      <c r="D931" s="237" t="s">
        <v>285</v>
      </c>
      <c r="E931" s="238" t="s">
        <v>1</v>
      </c>
      <c r="F931" s="239" t="s">
        <v>1686</v>
      </c>
      <c r="G931" s="236"/>
      <c r="H931" s="240">
        <v>6.5999999999999996</v>
      </c>
      <c r="I931" s="236"/>
      <c r="J931" s="236"/>
      <c r="K931" s="236"/>
      <c r="L931" s="241"/>
      <c r="M931" s="242"/>
      <c r="N931" s="243"/>
      <c r="O931" s="243"/>
      <c r="P931" s="243"/>
      <c r="Q931" s="243"/>
      <c r="R931" s="243"/>
      <c r="S931" s="243"/>
      <c r="T931" s="244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5" t="s">
        <v>285</v>
      </c>
      <c r="AU931" s="245" t="s">
        <v>83</v>
      </c>
      <c r="AV931" s="13" t="s">
        <v>83</v>
      </c>
      <c r="AW931" s="13" t="s">
        <v>30</v>
      </c>
      <c r="AX931" s="13" t="s">
        <v>74</v>
      </c>
      <c r="AY931" s="245" t="s">
        <v>278</v>
      </c>
    </row>
    <row r="932" s="13" customFormat="1">
      <c r="A932" s="13"/>
      <c r="B932" s="235"/>
      <c r="C932" s="236"/>
      <c r="D932" s="237" t="s">
        <v>285</v>
      </c>
      <c r="E932" s="238" t="s">
        <v>1</v>
      </c>
      <c r="F932" s="239" t="s">
        <v>1687</v>
      </c>
      <c r="G932" s="236"/>
      <c r="H932" s="240">
        <v>4.8399999999999999</v>
      </c>
      <c r="I932" s="236"/>
      <c r="J932" s="236"/>
      <c r="K932" s="236"/>
      <c r="L932" s="241"/>
      <c r="M932" s="242"/>
      <c r="N932" s="243"/>
      <c r="O932" s="243"/>
      <c r="P932" s="243"/>
      <c r="Q932" s="243"/>
      <c r="R932" s="243"/>
      <c r="S932" s="243"/>
      <c r="T932" s="244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5" t="s">
        <v>285</v>
      </c>
      <c r="AU932" s="245" t="s">
        <v>83</v>
      </c>
      <c r="AV932" s="13" t="s">
        <v>83</v>
      </c>
      <c r="AW932" s="13" t="s">
        <v>30</v>
      </c>
      <c r="AX932" s="13" t="s">
        <v>74</v>
      </c>
      <c r="AY932" s="245" t="s">
        <v>278</v>
      </c>
    </row>
    <row r="933" s="13" customFormat="1">
      <c r="A933" s="13"/>
      <c r="B933" s="235"/>
      <c r="C933" s="236"/>
      <c r="D933" s="237" t="s">
        <v>285</v>
      </c>
      <c r="E933" s="238" t="s">
        <v>1</v>
      </c>
      <c r="F933" s="239" t="s">
        <v>1688</v>
      </c>
      <c r="G933" s="236"/>
      <c r="H933" s="240">
        <v>1</v>
      </c>
      <c r="I933" s="236"/>
      <c r="J933" s="236"/>
      <c r="K933" s="236"/>
      <c r="L933" s="241"/>
      <c r="M933" s="242"/>
      <c r="N933" s="243"/>
      <c r="O933" s="243"/>
      <c r="P933" s="243"/>
      <c r="Q933" s="243"/>
      <c r="R933" s="243"/>
      <c r="S933" s="243"/>
      <c r="T933" s="244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5" t="s">
        <v>285</v>
      </c>
      <c r="AU933" s="245" t="s">
        <v>83</v>
      </c>
      <c r="AV933" s="13" t="s">
        <v>83</v>
      </c>
      <c r="AW933" s="13" t="s">
        <v>30</v>
      </c>
      <c r="AX933" s="13" t="s">
        <v>74</v>
      </c>
      <c r="AY933" s="245" t="s">
        <v>278</v>
      </c>
    </row>
    <row r="934" s="13" customFormat="1">
      <c r="A934" s="13"/>
      <c r="B934" s="235"/>
      <c r="C934" s="236"/>
      <c r="D934" s="237" t="s">
        <v>285</v>
      </c>
      <c r="E934" s="238" t="s">
        <v>1</v>
      </c>
      <c r="F934" s="239" t="s">
        <v>1689</v>
      </c>
      <c r="G934" s="236"/>
      <c r="H934" s="240">
        <v>1.3200000000000001</v>
      </c>
      <c r="I934" s="236"/>
      <c r="J934" s="236"/>
      <c r="K934" s="236"/>
      <c r="L934" s="241"/>
      <c r="M934" s="242"/>
      <c r="N934" s="243"/>
      <c r="O934" s="243"/>
      <c r="P934" s="243"/>
      <c r="Q934" s="243"/>
      <c r="R934" s="243"/>
      <c r="S934" s="243"/>
      <c r="T934" s="244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5" t="s">
        <v>285</v>
      </c>
      <c r="AU934" s="245" t="s">
        <v>83</v>
      </c>
      <c r="AV934" s="13" t="s">
        <v>83</v>
      </c>
      <c r="AW934" s="13" t="s">
        <v>30</v>
      </c>
      <c r="AX934" s="13" t="s">
        <v>74</v>
      </c>
      <c r="AY934" s="245" t="s">
        <v>278</v>
      </c>
    </row>
    <row r="935" s="13" customFormat="1">
      <c r="A935" s="13"/>
      <c r="B935" s="235"/>
      <c r="C935" s="236"/>
      <c r="D935" s="237" t="s">
        <v>285</v>
      </c>
      <c r="E935" s="238" t="s">
        <v>1</v>
      </c>
      <c r="F935" s="239" t="s">
        <v>1690</v>
      </c>
      <c r="G935" s="236"/>
      <c r="H935" s="240">
        <v>38.719999999999999</v>
      </c>
      <c r="I935" s="236"/>
      <c r="J935" s="236"/>
      <c r="K935" s="236"/>
      <c r="L935" s="241"/>
      <c r="M935" s="242"/>
      <c r="N935" s="243"/>
      <c r="O935" s="243"/>
      <c r="P935" s="243"/>
      <c r="Q935" s="243"/>
      <c r="R935" s="243"/>
      <c r="S935" s="243"/>
      <c r="T935" s="244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5" t="s">
        <v>285</v>
      </c>
      <c r="AU935" s="245" t="s">
        <v>83</v>
      </c>
      <c r="AV935" s="13" t="s">
        <v>83</v>
      </c>
      <c r="AW935" s="13" t="s">
        <v>30</v>
      </c>
      <c r="AX935" s="13" t="s">
        <v>74</v>
      </c>
      <c r="AY935" s="245" t="s">
        <v>278</v>
      </c>
    </row>
    <row r="936" s="13" customFormat="1">
      <c r="A936" s="13"/>
      <c r="B936" s="235"/>
      <c r="C936" s="236"/>
      <c r="D936" s="237" t="s">
        <v>285</v>
      </c>
      <c r="E936" s="238" t="s">
        <v>1</v>
      </c>
      <c r="F936" s="239" t="s">
        <v>1686</v>
      </c>
      <c r="G936" s="236"/>
      <c r="H936" s="240">
        <v>6.5999999999999996</v>
      </c>
      <c r="I936" s="236"/>
      <c r="J936" s="236"/>
      <c r="K936" s="236"/>
      <c r="L936" s="241"/>
      <c r="M936" s="242"/>
      <c r="N936" s="243"/>
      <c r="O936" s="243"/>
      <c r="P936" s="243"/>
      <c r="Q936" s="243"/>
      <c r="R936" s="243"/>
      <c r="S936" s="243"/>
      <c r="T936" s="244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5" t="s">
        <v>285</v>
      </c>
      <c r="AU936" s="245" t="s">
        <v>83</v>
      </c>
      <c r="AV936" s="13" t="s">
        <v>83</v>
      </c>
      <c r="AW936" s="13" t="s">
        <v>30</v>
      </c>
      <c r="AX936" s="13" t="s">
        <v>74</v>
      </c>
      <c r="AY936" s="245" t="s">
        <v>278</v>
      </c>
    </row>
    <row r="937" s="13" customFormat="1">
      <c r="A937" s="13"/>
      <c r="B937" s="235"/>
      <c r="C937" s="236"/>
      <c r="D937" s="237" t="s">
        <v>285</v>
      </c>
      <c r="E937" s="238" t="s">
        <v>1</v>
      </c>
      <c r="F937" s="239" t="s">
        <v>1687</v>
      </c>
      <c r="G937" s="236"/>
      <c r="H937" s="240">
        <v>4.8399999999999999</v>
      </c>
      <c r="I937" s="236"/>
      <c r="J937" s="236"/>
      <c r="K937" s="236"/>
      <c r="L937" s="241"/>
      <c r="M937" s="242"/>
      <c r="N937" s="243"/>
      <c r="O937" s="243"/>
      <c r="P937" s="243"/>
      <c r="Q937" s="243"/>
      <c r="R937" s="243"/>
      <c r="S937" s="243"/>
      <c r="T937" s="244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5" t="s">
        <v>285</v>
      </c>
      <c r="AU937" s="245" t="s">
        <v>83</v>
      </c>
      <c r="AV937" s="13" t="s">
        <v>83</v>
      </c>
      <c r="AW937" s="13" t="s">
        <v>30</v>
      </c>
      <c r="AX937" s="13" t="s">
        <v>74</v>
      </c>
      <c r="AY937" s="245" t="s">
        <v>278</v>
      </c>
    </row>
    <row r="938" s="14" customFormat="1">
      <c r="A938" s="14"/>
      <c r="B938" s="246"/>
      <c r="C938" s="247"/>
      <c r="D938" s="237" t="s">
        <v>285</v>
      </c>
      <c r="E938" s="248" t="s">
        <v>1</v>
      </c>
      <c r="F938" s="249" t="s">
        <v>287</v>
      </c>
      <c r="G938" s="247"/>
      <c r="H938" s="250">
        <v>151.91999999999999</v>
      </c>
      <c r="I938" s="247"/>
      <c r="J938" s="247"/>
      <c r="K938" s="247"/>
      <c r="L938" s="251"/>
      <c r="M938" s="252"/>
      <c r="N938" s="253"/>
      <c r="O938" s="253"/>
      <c r="P938" s="253"/>
      <c r="Q938" s="253"/>
      <c r="R938" s="253"/>
      <c r="S938" s="253"/>
      <c r="T938" s="25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5" t="s">
        <v>285</v>
      </c>
      <c r="AU938" s="255" t="s">
        <v>83</v>
      </c>
      <c r="AV938" s="14" t="s">
        <v>116</v>
      </c>
      <c r="AW938" s="14" t="s">
        <v>30</v>
      </c>
      <c r="AX938" s="14" t="s">
        <v>81</v>
      </c>
      <c r="AY938" s="255" t="s">
        <v>278</v>
      </c>
    </row>
    <row r="939" s="2" customFormat="1" ht="33" customHeight="1">
      <c r="A939" s="33"/>
      <c r="B939" s="34"/>
      <c r="C939" s="222" t="s">
        <v>1691</v>
      </c>
      <c r="D939" s="222" t="s">
        <v>280</v>
      </c>
      <c r="E939" s="223" t="s">
        <v>1692</v>
      </c>
      <c r="F939" s="224" t="s">
        <v>1693</v>
      </c>
      <c r="G939" s="225" t="s">
        <v>1694</v>
      </c>
      <c r="H939" s="226">
        <v>115</v>
      </c>
      <c r="I939" s="227">
        <v>500</v>
      </c>
      <c r="J939" s="227">
        <f>ROUND(I939*H939,2)</f>
        <v>57500</v>
      </c>
      <c r="K939" s="228"/>
      <c r="L939" s="39"/>
      <c r="M939" s="229" t="s">
        <v>1</v>
      </c>
      <c r="N939" s="230" t="s">
        <v>39</v>
      </c>
      <c r="O939" s="231">
        <v>0</v>
      </c>
      <c r="P939" s="231">
        <f>O939*H939</f>
        <v>0</v>
      </c>
      <c r="Q939" s="231">
        <v>0</v>
      </c>
      <c r="R939" s="231">
        <f>Q939*H939</f>
        <v>0</v>
      </c>
      <c r="S939" s="231">
        <v>0</v>
      </c>
      <c r="T939" s="232">
        <f>S939*H939</f>
        <v>0</v>
      </c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R939" s="233" t="s">
        <v>602</v>
      </c>
      <c r="AT939" s="233" t="s">
        <v>280</v>
      </c>
      <c r="AU939" s="233" t="s">
        <v>83</v>
      </c>
      <c r="AY939" s="18" t="s">
        <v>278</v>
      </c>
      <c r="BE939" s="234">
        <f>IF(N939="základní",J939,0)</f>
        <v>57500</v>
      </c>
      <c r="BF939" s="234">
        <f>IF(N939="snížená",J939,0)</f>
        <v>0</v>
      </c>
      <c r="BG939" s="234">
        <f>IF(N939="zákl. přenesená",J939,0)</f>
        <v>0</v>
      </c>
      <c r="BH939" s="234">
        <f>IF(N939="sníž. přenesená",J939,0)</f>
        <v>0</v>
      </c>
      <c r="BI939" s="234">
        <f>IF(N939="nulová",J939,0)</f>
        <v>0</v>
      </c>
      <c r="BJ939" s="18" t="s">
        <v>81</v>
      </c>
      <c r="BK939" s="234">
        <f>ROUND(I939*H939,2)</f>
        <v>57500</v>
      </c>
      <c r="BL939" s="18" t="s">
        <v>602</v>
      </c>
      <c r="BM939" s="233" t="s">
        <v>1695</v>
      </c>
    </row>
    <row r="940" s="2" customFormat="1">
      <c r="A940" s="33"/>
      <c r="B940" s="34"/>
      <c r="C940" s="35"/>
      <c r="D940" s="237" t="s">
        <v>1668</v>
      </c>
      <c r="E940" s="35"/>
      <c r="F940" s="279" t="s">
        <v>1696</v>
      </c>
      <c r="G940" s="35"/>
      <c r="H940" s="35"/>
      <c r="I940" s="35"/>
      <c r="J940" s="35"/>
      <c r="K940" s="35"/>
      <c r="L940" s="39"/>
      <c r="M940" s="280"/>
      <c r="N940" s="281"/>
      <c r="O940" s="85"/>
      <c r="P940" s="85"/>
      <c r="Q940" s="85"/>
      <c r="R940" s="85"/>
      <c r="S940" s="85"/>
      <c r="T940" s="86"/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T940" s="18" t="s">
        <v>1668</v>
      </c>
      <c r="AU940" s="18" t="s">
        <v>83</v>
      </c>
    </row>
    <row r="941" s="2" customFormat="1" ht="24.15" customHeight="1">
      <c r="A941" s="33"/>
      <c r="B941" s="34"/>
      <c r="C941" s="222" t="s">
        <v>1697</v>
      </c>
      <c r="D941" s="222" t="s">
        <v>280</v>
      </c>
      <c r="E941" s="223" t="s">
        <v>1698</v>
      </c>
      <c r="F941" s="224" t="s">
        <v>1699</v>
      </c>
      <c r="G941" s="225" t="s">
        <v>1694</v>
      </c>
      <c r="H941" s="226">
        <v>115</v>
      </c>
      <c r="I941" s="227">
        <v>500</v>
      </c>
      <c r="J941" s="227">
        <f>ROUND(I941*H941,2)</f>
        <v>57500</v>
      </c>
      <c r="K941" s="228"/>
      <c r="L941" s="39"/>
      <c r="M941" s="229" t="s">
        <v>1</v>
      </c>
      <c r="N941" s="230" t="s">
        <v>39</v>
      </c>
      <c r="O941" s="231">
        <v>0</v>
      </c>
      <c r="P941" s="231">
        <f>O941*H941</f>
        <v>0</v>
      </c>
      <c r="Q941" s="231">
        <v>0</v>
      </c>
      <c r="R941" s="231">
        <f>Q941*H941</f>
        <v>0</v>
      </c>
      <c r="S941" s="231">
        <v>0</v>
      </c>
      <c r="T941" s="232">
        <f>S941*H941</f>
        <v>0</v>
      </c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R941" s="233" t="s">
        <v>602</v>
      </c>
      <c r="AT941" s="233" t="s">
        <v>280</v>
      </c>
      <c r="AU941" s="233" t="s">
        <v>83</v>
      </c>
      <c r="AY941" s="18" t="s">
        <v>278</v>
      </c>
      <c r="BE941" s="234">
        <f>IF(N941="základní",J941,0)</f>
        <v>57500</v>
      </c>
      <c r="BF941" s="234">
        <f>IF(N941="snížená",J941,0)</f>
        <v>0</v>
      </c>
      <c r="BG941" s="234">
        <f>IF(N941="zákl. přenesená",J941,0)</f>
        <v>0</v>
      </c>
      <c r="BH941" s="234">
        <f>IF(N941="sníž. přenesená",J941,0)</f>
        <v>0</v>
      </c>
      <c r="BI941" s="234">
        <f>IF(N941="nulová",J941,0)</f>
        <v>0</v>
      </c>
      <c r="BJ941" s="18" t="s">
        <v>81</v>
      </c>
      <c r="BK941" s="234">
        <f>ROUND(I941*H941,2)</f>
        <v>57500</v>
      </c>
      <c r="BL941" s="18" t="s">
        <v>602</v>
      </c>
      <c r="BM941" s="233" t="s">
        <v>1700</v>
      </c>
    </row>
    <row r="942" s="2" customFormat="1">
      <c r="A942" s="33"/>
      <c r="B942" s="34"/>
      <c r="C942" s="35"/>
      <c r="D942" s="237" t="s">
        <v>1668</v>
      </c>
      <c r="E942" s="35"/>
      <c r="F942" s="279" t="s">
        <v>1701</v>
      </c>
      <c r="G942" s="35"/>
      <c r="H942" s="35"/>
      <c r="I942" s="35"/>
      <c r="J942" s="35"/>
      <c r="K942" s="35"/>
      <c r="L942" s="39"/>
      <c r="M942" s="280"/>
      <c r="N942" s="281"/>
      <c r="O942" s="85"/>
      <c r="P942" s="85"/>
      <c r="Q942" s="85"/>
      <c r="R942" s="85"/>
      <c r="S942" s="85"/>
      <c r="T942" s="86"/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  <c r="AE942" s="33"/>
      <c r="AT942" s="18" t="s">
        <v>1668</v>
      </c>
      <c r="AU942" s="18" t="s">
        <v>83</v>
      </c>
    </row>
    <row r="943" s="2" customFormat="1" ht="24.15" customHeight="1">
      <c r="A943" s="33"/>
      <c r="B943" s="34"/>
      <c r="C943" s="222" t="s">
        <v>1702</v>
      </c>
      <c r="D943" s="222" t="s">
        <v>280</v>
      </c>
      <c r="E943" s="223" t="s">
        <v>1703</v>
      </c>
      <c r="F943" s="224" t="s">
        <v>1704</v>
      </c>
      <c r="G943" s="225" t="s">
        <v>1694</v>
      </c>
      <c r="H943" s="226">
        <v>10.5</v>
      </c>
      <c r="I943" s="227">
        <v>0</v>
      </c>
      <c r="J943" s="227">
        <f>ROUND(I943*H943,2)</f>
        <v>0</v>
      </c>
      <c r="K943" s="228"/>
      <c r="L943" s="39"/>
      <c r="M943" s="229" t="s">
        <v>1</v>
      </c>
      <c r="N943" s="230" t="s">
        <v>39</v>
      </c>
      <c r="O943" s="231">
        <v>0</v>
      </c>
      <c r="P943" s="231">
        <f>O943*H943</f>
        <v>0</v>
      </c>
      <c r="Q943" s="231">
        <v>0</v>
      </c>
      <c r="R943" s="231">
        <f>Q943*H943</f>
        <v>0</v>
      </c>
      <c r="S943" s="231">
        <v>0</v>
      </c>
      <c r="T943" s="232">
        <f>S943*H943</f>
        <v>0</v>
      </c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R943" s="233" t="s">
        <v>602</v>
      </c>
      <c r="AT943" s="233" t="s">
        <v>280</v>
      </c>
      <c r="AU943" s="233" t="s">
        <v>83</v>
      </c>
      <c r="AY943" s="18" t="s">
        <v>278</v>
      </c>
      <c r="BE943" s="234">
        <f>IF(N943="základní",J943,0)</f>
        <v>0</v>
      </c>
      <c r="BF943" s="234">
        <f>IF(N943="snížená",J943,0)</f>
        <v>0</v>
      </c>
      <c r="BG943" s="234">
        <f>IF(N943="zákl. přenesená",J943,0)</f>
        <v>0</v>
      </c>
      <c r="BH943" s="234">
        <f>IF(N943="sníž. přenesená",J943,0)</f>
        <v>0</v>
      </c>
      <c r="BI943" s="234">
        <f>IF(N943="nulová",J943,0)</f>
        <v>0</v>
      </c>
      <c r="BJ943" s="18" t="s">
        <v>81</v>
      </c>
      <c r="BK943" s="234">
        <f>ROUND(I943*H943,2)</f>
        <v>0</v>
      </c>
      <c r="BL943" s="18" t="s">
        <v>602</v>
      </c>
      <c r="BM943" s="233" t="s">
        <v>1705</v>
      </c>
    </row>
    <row r="944" s="2" customFormat="1" ht="24.15" customHeight="1">
      <c r="A944" s="33"/>
      <c r="B944" s="34"/>
      <c r="C944" s="222" t="s">
        <v>1706</v>
      </c>
      <c r="D944" s="222" t="s">
        <v>280</v>
      </c>
      <c r="E944" s="223" t="s">
        <v>1707</v>
      </c>
      <c r="F944" s="224" t="s">
        <v>1708</v>
      </c>
      <c r="G944" s="225" t="s">
        <v>1709</v>
      </c>
      <c r="H944" s="226">
        <v>5866.5600000000004</v>
      </c>
      <c r="I944" s="227">
        <v>1.79</v>
      </c>
      <c r="J944" s="227">
        <f>ROUND(I944*H944,2)</f>
        <v>10501.139999999999</v>
      </c>
      <c r="K944" s="228"/>
      <c r="L944" s="39"/>
      <c r="M944" s="229" t="s">
        <v>1</v>
      </c>
      <c r="N944" s="230" t="s">
        <v>39</v>
      </c>
      <c r="O944" s="231">
        <v>0</v>
      </c>
      <c r="P944" s="231">
        <f>O944*H944</f>
        <v>0</v>
      </c>
      <c r="Q944" s="231">
        <v>0</v>
      </c>
      <c r="R944" s="231">
        <f>Q944*H944</f>
        <v>0</v>
      </c>
      <c r="S944" s="231">
        <v>0</v>
      </c>
      <c r="T944" s="232">
        <f>S944*H944</f>
        <v>0</v>
      </c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  <c r="AE944" s="33"/>
      <c r="AR944" s="233" t="s">
        <v>602</v>
      </c>
      <c r="AT944" s="233" t="s">
        <v>280</v>
      </c>
      <c r="AU944" s="233" t="s">
        <v>83</v>
      </c>
      <c r="AY944" s="18" t="s">
        <v>278</v>
      </c>
      <c r="BE944" s="234">
        <f>IF(N944="základní",J944,0)</f>
        <v>10501.139999999999</v>
      </c>
      <c r="BF944" s="234">
        <f>IF(N944="snížená",J944,0)</f>
        <v>0</v>
      </c>
      <c r="BG944" s="234">
        <f>IF(N944="zákl. přenesená",J944,0)</f>
        <v>0</v>
      </c>
      <c r="BH944" s="234">
        <f>IF(N944="sníž. přenesená",J944,0)</f>
        <v>0</v>
      </c>
      <c r="BI944" s="234">
        <f>IF(N944="nulová",J944,0)</f>
        <v>0</v>
      </c>
      <c r="BJ944" s="18" t="s">
        <v>81</v>
      </c>
      <c r="BK944" s="234">
        <f>ROUND(I944*H944,2)</f>
        <v>10501.139999999999</v>
      </c>
      <c r="BL944" s="18" t="s">
        <v>602</v>
      </c>
      <c r="BM944" s="233" t="s">
        <v>1710</v>
      </c>
    </row>
    <row r="945" s="12" customFormat="1" ht="22.8" customHeight="1">
      <c r="A945" s="12"/>
      <c r="B945" s="207"/>
      <c r="C945" s="208"/>
      <c r="D945" s="209" t="s">
        <v>73</v>
      </c>
      <c r="E945" s="220" t="s">
        <v>780</v>
      </c>
      <c r="F945" s="220" t="s">
        <v>1711</v>
      </c>
      <c r="G945" s="208"/>
      <c r="H945" s="208"/>
      <c r="I945" s="208"/>
      <c r="J945" s="221">
        <f>BK945</f>
        <v>1200886.3100000001</v>
      </c>
      <c r="K945" s="208"/>
      <c r="L945" s="212"/>
      <c r="M945" s="213"/>
      <c r="N945" s="214"/>
      <c r="O945" s="214"/>
      <c r="P945" s="215">
        <f>SUM(P946:P957)</f>
        <v>586.59285000000011</v>
      </c>
      <c r="Q945" s="214"/>
      <c r="R945" s="215">
        <f>SUM(R946:R957)</f>
        <v>18.49004</v>
      </c>
      <c r="S945" s="214"/>
      <c r="T945" s="216">
        <f>SUM(T946:T957)</f>
        <v>0</v>
      </c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R945" s="217" t="s">
        <v>83</v>
      </c>
      <c r="AT945" s="218" t="s">
        <v>73</v>
      </c>
      <c r="AU945" s="218" t="s">
        <v>81</v>
      </c>
      <c r="AY945" s="217" t="s">
        <v>278</v>
      </c>
      <c r="BK945" s="219">
        <f>SUM(BK946:BK957)</f>
        <v>1200886.3100000001</v>
      </c>
    </row>
    <row r="946" s="2" customFormat="1" ht="16.5" customHeight="1">
      <c r="A946" s="33"/>
      <c r="B946" s="34"/>
      <c r="C946" s="222" t="s">
        <v>1712</v>
      </c>
      <c r="D946" s="222" t="s">
        <v>280</v>
      </c>
      <c r="E946" s="223" t="s">
        <v>1713</v>
      </c>
      <c r="F946" s="224" t="s">
        <v>1714</v>
      </c>
      <c r="G946" s="225" t="s">
        <v>318</v>
      </c>
      <c r="H946" s="226">
        <v>329</v>
      </c>
      <c r="I946" s="227">
        <v>63</v>
      </c>
      <c r="J946" s="227">
        <f>ROUND(I946*H946,2)</f>
        <v>20727</v>
      </c>
      <c r="K946" s="228"/>
      <c r="L946" s="39"/>
      <c r="M946" s="229" t="s">
        <v>1</v>
      </c>
      <c r="N946" s="230" t="s">
        <v>39</v>
      </c>
      <c r="O946" s="231">
        <v>0.043999999999999997</v>
      </c>
      <c r="P946" s="231">
        <f>O946*H946</f>
        <v>14.475999999999999</v>
      </c>
      <c r="Q946" s="231">
        <v>0.00029999999999999997</v>
      </c>
      <c r="R946" s="231">
        <f>Q946*H946</f>
        <v>0.098699999999999996</v>
      </c>
      <c r="S946" s="231">
        <v>0</v>
      </c>
      <c r="T946" s="232">
        <f>S946*H946</f>
        <v>0</v>
      </c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R946" s="233" t="s">
        <v>602</v>
      </c>
      <c r="AT946" s="233" t="s">
        <v>280</v>
      </c>
      <c r="AU946" s="233" t="s">
        <v>83</v>
      </c>
      <c r="AY946" s="18" t="s">
        <v>278</v>
      </c>
      <c r="BE946" s="234">
        <f>IF(N946="základní",J946,0)</f>
        <v>20727</v>
      </c>
      <c r="BF946" s="234">
        <f>IF(N946="snížená",J946,0)</f>
        <v>0</v>
      </c>
      <c r="BG946" s="234">
        <f>IF(N946="zákl. přenesená",J946,0)</f>
        <v>0</v>
      </c>
      <c r="BH946" s="234">
        <f>IF(N946="sníž. přenesená",J946,0)</f>
        <v>0</v>
      </c>
      <c r="BI946" s="234">
        <f>IF(N946="nulová",J946,0)</f>
        <v>0</v>
      </c>
      <c r="BJ946" s="18" t="s">
        <v>81</v>
      </c>
      <c r="BK946" s="234">
        <f>ROUND(I946*H946,2)</f>
        <v>20727</v>
      </c>
      <c r="BL946" s="18" t="s">
        <v>602</v>
      </c>
      <c r="BM946" s="233" t="s">
        <v>1715</v>
      </c>
    </row>
    <row r="947" s="2" customFormat="1" ht="21.75" customHeight="1">
      <c r="A947" s="33"/>
      <c r="B947" s="34"/>
      <c r="C947" s="222" t="s">
        <v>1716</v>
      </c>
      <c r="D947" s="222" t="s">
        <v>280</v>
      </c>
      <c r="E947" s="223" t="s">
        <v>1717</v>
      </c>
      <c r="F947" s="224" t="s">
        <v>1718</v>
      </c>
      <c r="G947" s="225" t="s">
        <v>318</v>
      </c>
      <c r="H947" s="226">
        <v>329</v>
      </c>
      <c r="I947" s="227">
        <v>245</v>
      </c>
      <c r="J947" s="227">
        <f>ROUND(I947*H947,2)</f>
        <v>80605</v>
      </c>
      <c r="K947" s="228"/>
      <c r="L947" s="39"/>
      <c r="M947" s="229" t="s">
        <v>1</v>
      </c>
      <c r="N947" s="230" t="s">
        <v>39</v>
      </c>
      <c r="O947" s="231">
        <v>0.192</v>
      </c>
      <c r="P947" s="231">
        <f>O947*H947</f>
        <v>63.167999999999999</v>
      </c>
      <c r="Q947" s="231">
        <v>0.0045500000000000002</v>
      </c>
      <c r="R947" s="231">
        <f>Q947*H947</f>
        <v>1.49695</v>
      </c>
      <c r="S947" s="231">
        <v>0</v>
      </c>
      <c r="T947" s="232">
        <f>S947*H947</f>
        <v>0</v>
      </c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R947" s="233" t="s">
        <v>602</v>
      </c>
      <c r="AT947" s="233" t="s">
        <v>280</v>
      </c>
      <c r="AU947" s="233" t="s">
        <v>83</v>
      </c>
      <c r="AY947" s="18" t="s">
        <v>278</v>
      </c>
      <c r="BE947" s="234">
        <f>IF(N947="základní",J947,0)</f>
        <v>80605</v>
      </c>
      <c r="BF947" s="234">
        <f>IF(N947="snížená",J947,0)</f>
        <v>0</v>
      </c>
      <c r="BG947" s="234">
        <f>IF(N947="zákl. přenesená",J947,0)</f>
        <v>0</v>
      </c>
      <c r="BH947" s="234">
        <f>IF(N947="sníž. přenesená",J947,0)</f>
        <v>0</v>
      </c>
      <c r="BI947" s="234">
        <f>IF(N947="nulová",J947,0)</f>
        <v>0</v>
      </c>
      <c r="BJ947" s="18" t="s">
        <v>81</v>
      </c>
      <c r="BK947" s="234">
        <f>ROUND(I947*H947,2)</f>
        <v>80605</v>
      </c>
      <c r="BL947" s="18" t="s">
        <v>602</v>
      </c>
      <c r="BM947" s="233" t="s">
        <v>1719</v>
      </c>
    </row>
    <row r="948" s="2" customFormat="1" ht="33" customHeight="1">
      <c r="A948" s="33"/>
      <c r="B948" s="34"/>
      <c r="C948" s="222" t="s">
        <v>1720</v>
      </c>
      <c r="D948" s="222" t="s">
        <v>280</v>
      </c>
      <c r="E948" s="223" t="s">
        <v>1721</v>
      </c>
      <c r="F948" s="224" t="s">
        <v>1722</v>
      </c>
      <c r="G948" s="225" t="s">
        <v>407</v>
      </c>
      <c r="H948" s="226">
        <v>566</v>
      </c>
      <c r="I948" s="227">
        <v>136</v>
      </c>
      <c r="J948" s="227">
        <f>ROUND(I948*H948,2)</f>
        <v>76976</v>
      </c>
      <c r="K948" s="228"/>
      <c r="L948" s="39"/>
      <c r="M948" s="229" t="s">
        <v>1</v>
      </c>
      <c r="N948" s="230" t="s">
        <v>39</v>
      </c>
      <c r="O948" s="231">
        <v>0.19</v>
      </c>
      <c r="P948" s="231">
        <f>O948*H948</f>
        <v>107.54000000000001</v>
      </c>
      <c r="Q948" s="231">
        <v>0.00042999999999999999</v>
      </c>
      <c r="R948" s="231">
        <f>Q948*H948</f>
        <v>0.24337999999999999</v>
      </c>
      <c r="S948" s="231">
        <v>0</v>
      </c>
      <c r="T948" s="232">
        <f>S948*H948</f>
        <v>0</v>
      </c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R948" s="233" t="s">
        <v>602</v>
      </c>
      <c r="AT948" s="233" t="s">
        <v>280</v>
      </c>
      <c r="AU948" s="233" t="s">
        <v>83</v>
      </c>
      <c r="AY948" s="18" t="s">
        <v>278</v>
      </c>
      <c r="BE948" s="234">
        <f>IF(N948="základní",J948,0)</f>
        <v>76976</v>
      </c>
      <c r="BF948" s="234">
        <f>IF(N948="snížená",J948,0)</f>
        <v>0</v>
      </c>
      <c r="BG948" s="234">
        <f>IF(N948="zákl. přenesená",J948,0)</f>
        <v>0</v>
      </c>
      <c r="BH948" s="234">
        <f>IF(N948="sníž. přenesená",J948,0)</f>
        <v>0</v>
      </c>
      <c r="BI948" s="234">
        <f>IF(N948="nulová",J948,0)</f>
        <v>0</v>
      </c>
      <c r="BJ948" s="18" t="s">
        <v>81</v>
      </c>
      <c r="BK948" s="234">
        <f>ROUND(I948*H948,2)</f>
        <v>76976</v>
      </c>
      <c r="BL948" s="18" t="s">
        <v>602</v>
      </c>
      <c r="BM948" s="233" t="s">
        <v>1723</v>
      </c>
    </row>
    <row r="949" s="2" customFormat="1" ht="16.5" customHeight="1">
      <c r="A949" s="33"/>
      <c r="B949" s="34"/>
      <c r="C949" s="269" t="s">
        <v>1724</v>
      </c>
      <c r="D949" s="269" t="s">
        <v>1081</v>
      </c>
      <c r="E949" s="270" t="s">
        <v>1725</v>
      </c>
      <c r="F949" s="271" t="s">
        <v>1726</v>
      </c>
      <c r="G949" s="272" t="s">
        <v>407</v>
      </c>
      <c r="H949" s="273">
        <v>623</v>
      </c>
      <c r="I949" s="274">
        <v>710</v>
      </c>
      <c r="J949" s="274">
        <f>ROUND(I949*H949,2)</f>
        <v>442330</v>
      </c>
      <c r="K949" s="275"/>
      <c r="L949" s="276"/>
      <c r="M949" s="277" t="s">
        <v>1</v>
      </c>
      <c r="N949" s="278" t="s">
        <v>39</v>
      </c>
      <c r="O949" s="231">
        <v>0</v>
      </c>
      <c r="P949" s="231">
        <f>O949*H949</f>
        <v>0</v>
      </c>
      <c r="Q949" s="231">
        <v>0.021999999999999999</v>
      </c>
      <c r="R949" s="231">
        <f>Q949*H949</f>
        <v>13.706</v>
      </c>
      <c r="S949" s="231">
        <v>0</v>
      </c>
      <c r="T949" s="232">
        <f>S949*H949</f>
        <v>0</v>
      </c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R949" s="233" t="s">
        <v>703</v>
      </c>
      <c r="AT949" s="233" t="s">
        <v>1081</v>
      </c>
      <c r="AU949" s="233" t="s">
        <v>83</v>
      </c>
      <c r="AY949" s="18" t="s">
        <v>278</v>
      </c>
      <c r="BE949" s="234">
        <f>IF(N949="základní",J949,0)</f>
        <v>442330</v>
      </c>
      <c r="BF949" s="234">
        <f>IF(N949="snížená",J949,0)</f>
        <v>0</v>
      </c>
      <c r="BG949" s="234">
        <f>IF(N949="zákl. přenesená",J949,0)</f>
        <v>0</v>
      </c>
      <c r="BH949" s="234">
        <f>IF(N949="sníž. přenesená",J949,0)</f>
        <v>0</v>
      </c>
      <c r="BI949" s="234">
        <f>IF(N949="nulová",J949,0)</f>
        <v>0</v>
      </c>
      <c r="BJ949" s="18" t="s">
        <v>81</v>
      </c>
      <c r="BK949" s="234">
        <f>ROUND(I949*H949,2)</f>
        <v>442330</v>
      </c>
      <c r="BL949" s="18" t="s">
        <v>602</v>
      </c>
      <c r="BM949" s="233" t="s">
        <v>1727</v>
      </c>
    </row>
    <row r="950" s="13" customFormat="1">
      <c r="A950" s="13"/>
      <c r="B950" s="235"/>
      <c r="C950" s="236"/>
      <c r="D950" s="237" t="s">
        <v>285</v>
      </c>
      <c r="E950" s="236"/>
      <c r="F950" s="239" t="s">
        <v>1728</v>
      </c>
      <c r="G950" s="236"/>
      <c r="H950" s="240">
        <v>623</v>
      </c>
      <c r="I950" s="236"/>
      <c r="J950" s="236"/>
      <c r="K950" s="236"/>
      <c r="L950" s="241"/>
      <c r="M950" s="242"/>
      <c r="N950" s="243"/>
      <c r="O950" s="243"/>
      <c r="P950" s="243"/>
      <c r="Q950" s="243"/>
      <c r="R950" s="243"/>
      <c r="S950" s="243"/>
      <c r="T950" s="244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5" t="s">
        <v>285</v>
      </c>
      <c r="AU950" s="245" t="s">
        <v>83</v>
      </c>
      <c r="AV950" s="13" t="s">
        <v>83</v>
      </c>
      <c r="AW950" s="13" t="s">
        <v>4</v>
      </c>
      <c r="AX950" s="13" t="s">
        <v>81</v>
      </c>
      <c r="AY950" s="245" t="s">
        <v>278</v>
      </c>
    </row>
    <row r="951" s="2" customFormat="1" ht="33" customHeight="1">
      <c r="A951" s="33"/>
      <c r="B951" s="34"/>
      <c r="C951" s="222" t="s">
        <v>1729</v>
      </c>
      <c r="D951" s="222" t="s">
        <v>280</v>
      </c>
      <c r="E951" s="223" t="s">
        <v>1730</v>
      </c>
      <c r="F951" s="224" t="s">
        <v>1731</v>
      </c>
      <c r="G951" s="225" t="s">
        <v>318</v>
      </c>
      <c r="H951" s="226">
        <v>329</v>
      </c>
      <c r="I951" s="227">
        <v>667</v>
      </c>
      <c r="J951" s="227">
        <f>ROUND(I951*H951,2)</f>
        <v>219443</v>
      </c>
      <c r="K951" s="228"/>
      <c r="L951" s="39"/>
      <c r="M951" s="229" t="s">
        <v>1</v>
      </c>
      <c r="N951" s="230" t="s">
        <v>39</v>
      </c>
      <c r="O951" s="231">
        <v>0.79200000000000004</v>
      </c>
      <c r="P951" s="231">
        <f>O951*H951</f>
        <v>260.56800000000004</v>
      </c>
      <c r="Q951" s="231">
        <v>0.0051999999999999998</v>
      </c>
      <c r="R951" s="231">
        <f>Q951*H951</f>
        <v>1.7107999999999999</v>
      </c>
      <c r="S951" s="231">
        <v>0</v>
      </c>
      <c r="T951" s="232">
        <f>S951*H951</f>
        <v>0</v>
      </c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R951" s="233" t="s">
        <v>602</v>
      </c>
      <c r="AT951" s="233" t="s">
        <v>280</v>
      </c>
      <c r="AU951" s="233" t="s">
        <v>83</v>
      </c>
      <c r="AY951" s="18" t="s">
        <v>278</v>
      </c>
      <c r="BE951" s="234">
        <f>IF(N951="základní",J951,0)</f>
        <v>219443</v>
      </c>
      <c r="BF951" s="234">
        <f>IF(N951="snížená",J951,0)</f>
        <v>0</v>
      </c>
      <c r="BG951" s="234">
        <f>IF(N951="zákl. přenesená",J951,0)</f>
        <v>0</v>
      </c>
      <c r="BH951" s="234">
        <f>IF(N951="sníž. přenesená",J951,0)</f>
        <v>0</v>
      </c>
      <c r="BI951" s="234">
        <f>IF(N951="nulová",J951,0)</f>
        <v>0</v>
      </c>
      <c r="BJ951" s="18" t="s">
        <v>81</v>
      </c>
      <c r="BK951" s="234">
        <f>ROUND(I951*H951,2)</f>
        <v>219443</v>
      </c>
      <c r="BL951" s="18" t="s">
        <v>602</v>
      </c>
      <c r="BM951" s="233" t="s">
        <v>1732</v>
      </c>
    </row>
    <row r="952" s="2" customFormat="1" ht="16.5" customHeight="1">
      <c r="A952" s="33"/>
      <c r="B952" s="34"/>
      <c r="C952" s="269" t="s">
        <v>1733</v>
      </c>
      <c r="D952" s="269" t="s">
        <v>1081</v>
      </c>
      <c r="E952" s="270" t="s">
        <v>1734</v>
      </c>
      <c r="F952" s="271" t="s">
        <v>1735</v>
      </c>
      <c r="G952" s="272" t="s">
        <v>318</v>
      </c>
      <c r="H952" s="273">
        <v>362</v>
      </c>
      <c r="I952" s="274">
        <v>507</v>
      </c>
      <c r="J952" s="274">
        <f>ROUND(I952*H952,2)</f>
        <v>183534</v>
      </c>
      <c r="K952" s="275"/>
      <c r="L952" s="276"/>
      <c r="M952" s="277" t="s">
        <v>1</v>
      </c>
      <c r="N952" s="278" t="s">
        <v>39</v>
      </c>
      <c r="O952" s="231">
        <v>0</v>
      </c>
      <c r="P952" s="231">
        <f>O952*H952</f>
        <v>0</v>
      </c>
      <c r="Q952" s="231">
        <v>0.00198</v>
      </c>
      <c r="R952" s="231">
        <f>Q952*H952</f>
        <v>0.71675999999999995</v>
      </c>
      <c r="S952" s="231">
        <v>0</v>
      </c>
      <c r="T952" s="232">
        <f>S952*H952</f>
        <v>0</v>
      </c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R952" s="233" t="s">
        <v>703</v>
      </c>
      <c r="AT952" s="233" t="s">
        <v>1081</v>
      </c>
      <c r="AU952" s="233" t="s">
        <v>83</v>
      </c>
      <c r="AY952" s="18" t="s">
        <v>278</v>
      </c>
      <c r="BE952" s="234">
        <f>IF(N952="základní",J952,0)</f>
        <v>183534</v>
      </c>
      <c r="BF952" s="234">
        <f>IF(N952="snížená",J952,0)</f>
        <v>0</v>
      </c>
      <c r="BG952" s="234">
        <f>IF(N952="zákl. přenesená",J952,0)</f>
        <v>0</v>
      </c>
      <c r="BH952" s="234">
        <f>IF(N952="sníž. přenesená",J952,0)</f>
        <v>0</v>
      </c>
      <c r="BI952" s="234">
        <f>IF(N952="nulová",J952,0)</f>
        <v>0</v>
      </c>
      <c r="BJ952" s="18" t="s">
        <v>81</v>
      </c>
      <c r="BK952" s="234">
        <f>ROUND(I952*H952,2)</f>
        <v>183534</v>
      </c>
      <c r="BL952" s="18" t="s">
        <v>602</v>
      </c>
      <c r="BM952" s="233" t="s">
        <v>1736</v>
      </c>
    </row>
    <row r="953" s="13" customFormat="1">
      <c r="A953" s="13"/>
      <c r="B953" s="235"/>
      <c r="C953" s="236"/>
      <c r="D953" s="237" t="s">
        <v>285</v>
      </c>
      <c r="E953" s="236"/>
      <c r="F953" s="239" t="s">
        <v>1737</v>
      </c>
      <c r="G953" s="236"/>
      <c r="H953" s="240">
        <v>362</v>
      </c>
      <c r="I953" s="236"/>
      <c r="J953" s="236"/>
      <c r="K953" s="236"/>
      <c r="L953" s="241"/>
      <c r="M953" s="242"/>
      <c r="N953" s="243"/>
      <c r="O953" s="243"/>
      <c r="P953" s="243"/>
      <c r="Q953" s="243"/>
      <c r="R953" s="243"/>
      <c r="S953" s="243"/>
      <c r="T953" s="244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5" t="s">
        <v>285</v>
      </c>
      <c r="AU953" s="245" t="s">
        <v>83</v>
      </c>
      <c r="AV953" s="13" t="s">
        <v>83</v>
      </c>
      <c r="AW953" s="13" t="s">
        <v>4</v>
      </c>
      <c r="AX953" s="13" t="s">
        <v>81</v>
      </c>
      <c r="AY953" s="245" t="s">
        <v>278</v>
      </c>
    </row>
    <row r="954" s="2" customFormat="1" ht="24.15" customHeight="1">
      <c r="A954" s="33"/>
      <c r="B954" s="34"/>
      <c r="C954" s="222" t="s">
        <v>1738</v>
      </c>
      <c r="D954" s="222" t="s">
        <v>280</v>
      </c>
      <c r="E954" s="223" t="s">
        <v>1739</v>
      </c>
      <c r="F954" s="224" t="s">
        <v>1740</v>
      </c>
      <c r="G954" s="225" t="s">
        <v>318</v>
      </c>
      <c r="H954" s="226">
        <v>329</v>
      </c>
      <c r="I954" s="227">
        <v>435</v>
      </c>
      <c r="J954" s="227">
        <f>ROUND(I954*H954,2)</f>
        <v>143115</v>
      </c>
      <c r="K954" s="228"/>
      <c r="L954" s="39"/>
      <c r="M954" s="229" t="s">
        <v>1</v>
      </c>
      <c r="N954" s="230" t="s">
        <v>39</v>
      </c>
      <c r="O954" s="231">
        <v>0.27800000000000002</v>
      </c>
      <c r="P954" s="231">
        <f>O954*H954</f>
        <v>91.462000000000003</v>
      </c>
      <c r="Q954" s="231">
        <v>0.0015</v>
      </c>
      <c r="R954" s="231">
        <f>Q954*H954</f>
        <v>0.49349999999999999</v>
      </c>
      <c r="S954" s="231">
        <v>0</v>
      </c>
      <c r="T954" s="232">
        <f>S954*H954</f>
        <v>0</v>
      </c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R954" s="233" t="s">
        <v>602</v>
      </c>
      <c r="AT954" s="233" t="s">
        <v>280</v>
      </c>
      <c r="AU954" s="233" t="s">
        <v>83</v>
      </c>
      <c r="AY954" s="18" t="s">
        <v>278</v>
      </c>
      <c r="BE954" s="234">
        <f>IF(N954="základní",J954,0)</f>
        <v>143115</v>
      </c>
      <c r="BF954" s="234">
        <f>IF(N954="snížená",J954,0)</f>
        <v>0</v>
      </c>
      <c r="BG954" s="234">
        <f>IF(N954="zákl. přenesená",J954,0)</f>
        <v>0</v>
      </c>
      <c r="BH954" s="234">
        <f>IF(N954="sníž. přenesená",J954,0)</f>
        <v>0</v>
      </c>
      <c r="BI954" s="234">
        <f>IF(N954="nulová",J954,0)</f>
        <v>0</v>
      </c>
      <c r="BJ954" s="18" t="s">
        <v>81</v>
      </c>
      <c r="BK954" s="234">
        <f>ROUND(I954*H954,2)</f>
        <v>143115</v>
      </c>
      <c r="BL954" s="18" t="s">
        <v>602</v>
      </c>
      <c r="BM954" s="233" t="s">
        <v>1741</v>
      </c>
    </row>
    <row r="955" s="2" customFormat="1" ht="16.5" customHeight="1">
      <c r="A955" s="33"/>
      <c r="B955" s="34"/>
      <c r="C955" s="222" t="s">
        <v>1742</v>
      </c>
      <c r="D955" s="222" t="s">
        <v>280</v>
      </c>
      <c r="E955" s="223" t="s">
        <v>1743</v>
      </c>
      <c r="F955" s="224" t="s">
        <v>1744</v>
      </c>
      <c r="G955" s="225" t="s">
        <v>407</v>
      </c>
      <c r="H955" s="226">
        <v>250</v>
      </c>
      <c r="I955" s="227">
        <v>46.600000000000001</v>
      </c>
      <c r="J955" s="227">
        <f>ROUND(I955*H955,2)</f>
        <v>11650</v>
      </c>
      <c r="K955" s="228"/>
      <c r="L955" s="39"/>
      <c r="M955" s="229" t="s">
        <v>1</v>
      </c>
      <c r="N955" s="230" t="s">
        <v>39</v>
      </c>
      <c r="O955" s="231">
        <v>0.050000000000000003</v>
      </c>
      <c r="P955" s="231">
        <f>O955*H955</f>
        <v>12.5</v>
      </c>
      <c r="Q955" s="231">
        <v>3.0000000000000001E-05</v>
      </c>
      <c r="R955" s="231">
        <f>Q955*H955</f>
        <v>0.0075000000000000006</v>
      </c>
      <c r="S955" s="231">
        <v>0</v>
      </c>
      <c r="T955" s="232">
        <f>S955*H955</f>
        <v>0</v>
      </c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R955" s="233" t="s">
        <v>602</v>
      </c>
      <c r="AT955" s="233" t="s">
        <v>280</v>
      </c>
      <c r="AU955" s="233" t="s">
        <v>83</v>
      </c>
      <c r="AY955" s="18" t="s">
        <v>278</v>
      </c>
      <c r="BE955" s="234">
        <f>IF(N955="základní",J955,0)</f>
        <v>11650</v>
      </c>
      <c r="BF955" s="234">
        <f>IF(N955="snížená",J955,0)</f>
        <v>0</v>
      </c>
      <c r="BG955" s="234">
        <f>IF(N955="zákl. přenesená",J955,0)</f>
        <v>0</v>
      </c>
      <c r="BH955" s="234">
        <f>IF(N955="sníž. přenesená",J955,0)</f>
        <v>0</v>
      </c>
      <c r="BI955" s="234">
        <f>IF(N955="nulová",J955,0)</f>
        <v>0</v>
      </c>
      <c r="BJ955" s="18" t="s">
        <v>81</v>
      </c>
      <c r="BK955" s="234">
        <f>ROUND(I955*H955,2)</f>
        <v>11650</v>
      </c>
      <c r="BL955" s="18" t="s">
        <v>602</v>
      </c>
      <c r="BM955" s="233" t="s">
        <v>1745</v>
      </c>
    </row>
    <row r="956" s="2" customFormat="1" ht="24.15" customHeight="1">
      <c r="A956" s="33"/>
      <c r="B956" s="34"/>
      <c r="C956" s="222" t="s">
        <v>1746</v>
      </c>
      <c r="D956" s="222" t="s">
        <v>280</v>
      </c>
      <c r="E956" s="223" t="s">
        <v>1747</v>
      </c>
      <c r="F956" s="224" t="s">
        <v>1748</v>
      </c>
      <c r="G956" s="225" t="s">
        <v>318</v>
      </c>
      <c r="H956" s="226">
        <v>329</v>
      </c>
      <c r="I956" s="227">
        <v>28</v>
      </c>
      <c r="J956" s="227">
        <f>ROUND(I956*H956,2)</f>
        <v>9212</v>
      </c>
      <c r="K956" s="228"/>
      <c r="L956" s="39"/>
      <c r="M956" s="229" t="s">
        <v>1</v>
      </c>
      <c r="N956" s="230" t="s">
        <v>39</v>
      </c>
      <c r="O956" s="231">
        <v>0.041000000000000002</v>
      </c>
      <c r="P956" s="231">
        <f>O956*H956</f>
        <v>13.489000000000001</v>
      </c>
      <c r="Q956" s="231">
        <v>5.0000000000000002E-05</v>
      </c>
      <c r="R956" s="231">
        <f>Q956*H956</f>
        <v>0.016449999999999999</v>
      </c>
      <c r="S956" s="231">
        <v>0</v>
      </c>
      <c r="T956" s="232">
        <f>S956*H956</f>
        <v>0</v>
      </c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R956" s="233" t="s">
        <v>602</v>
      </c>
      <c r="AT956" s="233" t="s">
        <v>280</v>
      </c>
      <c r="AU956" s="233" t="s">
        <v>83</v>
      </c>
      <c r="AY956" s="18" t="s">
        <v>278</v>
      </c>
      <c r="BE956" s="234">
        <f>IF(N956="základní",J956,0)</f>
        <v>9212</v>
      </c>
      <c r="BF956" s="234">
        <f>IF(N956="snížená",J956,0)</f>
        <v>0</v>
      </c>
      <c r="BG956" s="234">
        <f>IF(N956="zákl. přenesená",J956,0)</f>
        <v>0</v>
      </c>
      <c r="BH956" s="234">
        <f>IF(N956="sníž. přenesená",J956,0)</f>
        <v>0</v>
      </c>
      <c r="BI956" s="234">
        <f>IF(N956="nulová",J956,0)</f>
        <v>0</v>
      </c>
      <c r="BJ956" s="18" t="s">
        <v>81</v>
      </c>
      <c r="BK956" s="234">
        <f>ROUND(I956*H956,2)</f>
        <v>9212</v>
      </c>
      <c r="BL956" s="18" t="s">
        <v>602</v>
      </c>
      <c r="BM956" s="233" t="s">
        <v>1749</v>
      </c>
    </row>
    <row r="957" s="2" customFormat="1" ht="24.15" customHeight="1">
      <c r="A957" s="33"/>
      <c r="B957" s="34"/>
      <c r="C957" s="222" t="s">
        <v>1750</v>
      </c>
      <c r="D957" s="222" t="s">
        <v>280</v>
      </c>
      <c r="E957" s="223" t="s">
        <v>1751</v>
      </c>
      <c r="F957" s="224" t="s">
        <v>1752</v>
      </c>
      <c r="G957" s="225" t="s">
        <v>301</v>
      </c>
      <c r="H957" s="226">
        <v>18.489999999999998</v>
      </c>
      <c r="I957" s="227">
        <v>719</v>
      </c>
      <c r="J957" s="227">
        <f>ROUND(I957*H957,2)</f>
        <v>13294.31</v>
      </c>
      <c r="K957" s="228"/>
      <c r="L957" s="39"/>
      <c r="M957" s="229" t="s">
        <v>1</v>
      </c>
      <c r="N957" s="230" t="s">
        <v>39</v>
      </c>
      <c r="O957" s="231">
        <v>1.2649999999999999</v>
      </c>
      <c r="P957" s="231">
        <f>O957*H957</f>
        <v>23.389849999999996</v>
      </c>
      <c r="Q957" s="231">
        <v>0</v>
      </c>
      <c r="R957" s="231">
        <f>Q957*H957</f>
        <v>0</v>
      </c>
      <c r="S957" s="231">
        <v>0</v>
      </c>
      <c r="T957" s="232">
        <f>S957*H957</f>
        <v>0</v>
      </c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  <c r="AR957" s="233" t="s">
        <v>602</v>
      </c>
      <c r="AT957" s="233" t="s">
        <v>280</v>
      </c>
      <c r="AU957" s="233" t="s">
        <v>83</v>
      </c>
      <c r="AY957" s="18" t="s">
        <v>278</v>
      </c>
      <c r="BE957" s="234">
        <f>IF(N957="základní",J957,0)</f>
        <v>13294.31</v>
      </c>
      <c r="BF957" s="234">
        <f>IF(N957="snížená",J957,0)</f>
        <v>0</v>
      </c>
      <c r="BG957" s="234">
        <f>IF(N957="zákl. přenesená",J957,0)</f>
        <v>0</v>
      </c>
      <c r="BH957" s="234">
        <f>IF(N957="sníž. přenesená",J957,0)</f>
        <v>0</v>
      </c>
      <c r="BI957" s="234">
        <f>IF(N957="nulová",J957,0)</f>
        <v>0</v>
      </c>
      <c r="BJ957" s="18" t="s">
        <v>81</v>
      </c>
      <c r="BK957" s="234">
        <f>ROUND(I957*H957,2)</f>
        <v>13294.31</v>
      </c>
      <c r="BL957" s="18" t="s">
        <v>602</v>
      </c>
      <c r="BM957" s="233" t="s">
        <v>1753</v>
      </c>
    </row>
    <row r="958" s="12" customFormat="1" ht="22.8" customHeight="1">
      <c r="A958" s="12"/>
      <c r="B958" s="207"/>
      <c r="C958" s="208"/>
      <c r="D958" s="209" t="s">
        <v>73</v>
      </c>
      <c r="E958" s="220" t="s">
        <v>825</v>
      </c>
      <c r="F958" s="220" t="s">
        <v>826</v>
      </c>
      <c r="G958" s="208"/>
      <c r="H958" s="208"/>
      <c r="I958" s="208"/>
      <c r="J958" s="221">
        <f>BK958</f>
        <v>1594788.8700000001</v>
      </c>
      <c r="K958" s="208"/>
      <c r="L958" s="212"/>
      <c r="M958" s="213"/>
      <c r="N958" s="214"/>
      <c r="O958" s="214"/>
      <c r="P958" s="215">
        <f>SUM(P959:P975)</f>
        <v>1285.4341179999999</v>
      </c>
      <c r="Q958" s="214"/>
      <c r="R958" s="215">
        <f>SUM(R959:R975)</f>
        <v>10.651657200000003</v>
      </c>
      <c r="S958" s="214"/>
      <c r="T958" s="216">
        <f>SUM(T959:T975)</f>
        <v>0</v>
      </c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R958" s="217" t="s">
        <v>83</v>
      </c>
      <c r="AT958" s="218" t="s">
        <v>73</v>
      </c>
      <c r="AU958" s="218" t="s">
        <v>81</v>
      </c>
      <c r="AY958" s="217" t="s">
        <v>278</v>
      </c>
      <c r="BK958" s="219">
        <f>SUM(BK959:BK975)</f>
        <v>1594788.8700000001</v>
      </c>
    </row>
    <row r="959" s="2" customFormat="1" ht="24.15" customHeight="1">
      <c r="A959" s="33"/>
      <c r="B959" s="34"/>
      <c r="C959" s="222" t="s">
        <v>1754</v>
      </c>
      <c r="D959" s="222" t="s">
        <v>280</v>
      </c>
      <c r="E959" s="223" t="s">
        <v>1755</v>
      </c>
      <c r="F959" s="224" t="s">
        <v>1756</v>
      </c>
      <c r="G959" s="225" t="s">
        <v>318</v>
      </c>
      <c r="H959" s="226">
        <v>1278</v>
      </c>
      <c r="I959" s="227">
        <v>32.700000000000003</v>
      </c>
      <c r="J959" s="227">
        <f>ROUND(I959*H959,2)</f>
        <v>41790.599999999999</v>
      </c>
      <c r="K959" s="228"/>
      <c r="L959" s="39"/>
      <c r="M959" s="229" t="s">
        <v>1</v>
      </c>
      <c r="N959" s="230" t="s">
        <v>39</v>
      </c>
      <c r="O959" s="231">
        <v>0.035000000000000003</v>
      </c>
      <c r="P959" s="231">
        <f>O959*H959</f>
        <v>44.730000000000004</v>
      </c>
      <c r="Q959" s="231">
        <v>0</v>
      </c>
      <c r="R959" s="231">
        <f>Q959*H959</f>
        <v>0</v>
      </c>
      <c r="S959" s="231">
        <v>0</v>
      </c>
      <c r="T959" s="232">
        <f>S959*H959</f>
        <v>0</v>
      </c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R959" s="233" t="s">
        <v>602</v>
      </c>
      <c r="AT959" s="233" t="s">
        <v>280</v>
      </c>
      <c r="AU959" s="233" t="s">
        <v>83</v>
      </c>
      <c r="AY959" s="18" t="s">
        <v>278</v>
      </c>
      <c r="BE959" s="234">
        <f>IF(N959="základní",J959,0)</f>
        <v>41790.599999999999</v>
      </c>
      <c r="BF959" s="234">
        <f>IF(N959="snížená",J959,0)</f>
        <v>0</v>
      </c>
      <c r="BG959" s="234">
        <f>IF(N959="zákl. přenesená",J959,0)</f>
        <v>0</v>
      </c>
      <c r="BH959" s="234">
        <f>IF(N959="sníž. přenesená",J959,0)</f>
        <v>0</v>
      </c>
      <c r="BI959" s="234">
        <f>IF(N959="nulová",J959,0)</f>
        <v>0</v>
      </c>
      <c r="BJ959" s="18" t="s">
        <v>81</v>
      </c>
      <c r="BK959" s="234">
        <f>ROUND(I959*H959,2)</f>
        <v>41790.599999999999</v>
      </c>
      <c r="BL959" s="18" t="s">
        <v>602</v>
      </c>
      <c r="BM959" s="233" t="s">
        <v>1757</v>
      </c>
    </row>
    <row r="960" s="2" customFormat="1" ht="16.5" customHeight="1">
      <c r="A960" s="33"/>
      <c r="B960" s="34"/>
      <c r="C960" s="222" t="s">
        <v>1758</v>
      </c>
      <c r="D960" s="222" t="s">
        <v>280</v>
      </c>
      <c r="E960" s="223" t="s">
        <v>1759</v>
      </c>
      <c r="F960" s="224" t="s">
        <v>1760</v>
      </c>
      <c r="G960" s="225" t="s">
        <v>318</v>
      </c>
      <c r="H960" s="226">
        <v>1278</v>
      </c>
      <c r="I960" s="227">
        <v>16.5</v>
      </c>
      <c r="J960" s="227">
        <f>ROUND(I960*H960,2)</f>
        <v>21087</v>
      </c>
      <c r="K960" s="228"/>
      <c r="L960" s="39"/>
      <c r="M960" s="229" t="s">
        <v>1</v>
      </c>
      <c r="N960" s="230" t="s">
        <v>39</v>
      </c>
      <c r="O960" s="231">
        <v>0.024</v>
      </c>
      <c r="P960" s="231">
        <f>O960*H960</f>
        <v>30.672000000000001</v>
      </c>
      <c r="Q960" s="231">
        <v>0</v>
      </c>
      <c r="R960" s="231">
        <f>Q960*H960</f>
        <v>0</v>
      </c>
      <c r="S960" s="231">
        <v>0</v>
      </c>
      <c r="T960" s="232">
        <f>S960*H960</f>
        <v>0</v>
      </c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R960" s="233" t="s">
        <v>602</v>
      </c>
      <c r="AT960" s="233" t="s">
        <v>280</v>
      </c>
      <c r="AU960" s="233" t="s">
        <v>83</v>
      </c>
      <c r="AY960" s="18" t="s">
        <v>278</v>
      </c>
      <c r="BE960" s="234">
        <f>IF(N960="základní",J960,0)</f>
        <v>21087</v>
      </c>
      <c r="BF960" s="234">
        <f>IF(N960="snížená",J960,0)</f>
        <v>0</v>
      </c>
      <c r="BG960" s="234">
        <f>IF(N960="zákl. přenesená",J960,0)</f>
        <v>0</v>
      </c>
      <c r="BH960" s="234">
        <f>IF(N960="sníž. přenesená",J960,0)</f>
        <v>0</v>
      </c>
      <c r="BI960" s="234">
        <f>IF(N960="nulová",J960,0)</f>
        <v>0</v>
      </c>
      <c r="BJ960" s="18" t="s">
        <v>81</v>
      </c>
      <c r="BK960" s="234">
        <f>ROUND(I960*H960,2)</f>
        <v>21087</v>
      </c>
      <c r="BL960" s="18" t="s">
        <v>602</v>
      </c>
      <c r="BM960" s="233" t="s">
        <v>1761</v>
      </c>
    </row>
    <row r="961" s="2" customFormat="1" ht="24.15" customHeight="1">
      <c r="A961" s="33"/>
      <c r="B961" s="34"/>
      <c r="C961" s="222" t="s">
        <v>1762</v>
      </c>
      <c r="D961" s="222" t="s">
        <v>280</v>
      </c>
      <c r="E961" s="223" t="s">
        <v>1763</v>
      </c>
      <c r="F961" s="224" t="s">
        <v>1764</v>
      </c>
      <c r="G961" s="225" t="s">
        <v>318</v>
      </c>
      <c r="H961" s="226">
        <v>1278</v>
      </c>
      <c r="I961" s="227">
        <v>42.700000000000003</v>
      </c>
      <c r="J961" s="227">
        <f>ROUND(I961*H961,2)</f>
        <v>54570.599999999999</v>
      </c>
      <c r="K961" s="228"/>
      <c r="L961" s="39"/>
      <c r="M961" s="229" t="s">
        <v>1</v>
      </c>
      <c r="N961" s="230" t="s">
        <v>39</v>
      </c>
      <c r="O961" s="231">
        <v>0.058000000000000003</v>
      </c>
      <c r="P961" s="231">
        <f>O961*H961</f>
        <v>74.124000000000009</v>
      </c>
      <c r="Q961" s="231">
        <v>3.0000000000000001E-05</v>
      </c>
      <c r="R961" s="231">
        <f>Q961*H961</f>
        <v>0.038339999999999999</v>
      </c>
      <c r="S961" s="231">
        <v>0</v>
      </c>
      <c r="T961" s="232">
        <f>S961*H961</f>
        <v>0</v>
      </c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  <c r="AE961" s="33"/>
      <c r="AR961" s="233" t="s">
        <v>602</v>
      </c>
      <c r="AT961" s="233" t="s">
        <v>280</v>
      </c>
      <c r="AU961" s="233" t="s">
        <v>83</v>
      </c>
      <c r="AY961" s="18" t="s">
        <v>278</v>
      </c>
      <c r="BE961" s="234">
        <f>IF(N961="základní",J961,0)</f>
        <v>54570.599999999999</v>
      </c>
      <c r="BF961" s="234">
        <f>IF(N961="snížená",J961,0)</f>
        <v>0</v>
      </c>
      <c r="BG961" s="234">
        <f>IF(N961="zákl. přenesená",J961,0)</f>
        <v>0</v>
      </c>
      <c r="BH961" s="234">
        <f>IF(N961="sníž. přenesená",J961,0)</f>
        <v>0</v>
      </c>
      <c r="BI961" s="234">
        <f>IF(N961="nulová",J961,0)</f>
        <v>0</v>
      </c>
      <c r="BJ961" s="18" t="s">
        <v>81</v>
      </c>
      <c r="BK961" s="234">
        <f>ROUND(I961*H961,2)</f>
        <v>54570.599999999999</v>
      </c>
      <c r="BL961" s="18" t="s">
        <v>602</v>
      </c>
      <c r="BM961" s="233" t="s">
        <v>1765</v>
      </c>
    </row>
    <row r="962" s="2" customFormat="1" ht="33" customHeight="1">
      <c r="A962" s="33"/>
      <c r="B962" s="34"/>
      <c r="C962" s="222" t="s">
        <v>1766</v>
      </c>
      <c r="D962" s="222" t="s">
        <v>280</v>
      </c>
      <c r="E962" s="223" t="s">
        <v>1767</v>
      </c>
      <c r="F962" s="224" t="s">
        <v>1768</v>
      </c>
      <c r="G962" s="225" t="s">
        <v>318</v>
      </c>
      <c r="H962" s="226">
        <v>1278</v>
      </c>
      <c r="I962" s="227">
        <v>245</v>
      </c>
      <c r="J962" s="227">
        <f>ROUND(I962*H962,2)</f>
        <v>313110</v>
      </c>
      <c r="K962" s="228"/>
      <c r="L962" s="39"/>
      <c r="M962" s="229" t="s">
        <v>1</v>
      </c>
      <c r="N962" s="230" t="s">
        <v>39</v>
      </c>
      <c r="O962" s="231">
        <v>0.192</v>
      </c>
      <c r="P962" s="231">
        <f>O962*H962</f>
        <v>245.37600000000001</v>
      </c>
      <c r="Q962" s="231">
        <v>0.0045500000000000002</v>
      </c>
      <c r="R962" s="231">
        <f>Q962*H962</f>
        <v>5.8149000000000006</v>
      </c>
      <c r="S962" s="231">
        <v>0</v>
      </c>
      <c r="T962" s="232">
        <f>S962*H962</f>
        <v>0</v>
      </c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  <c r="AR962" s="233" t="s">
        <v>602</v>
      </c>
      <c r="AT962" s="233" t="s">
        <v>280</v>
      </c>
      <c r="AU962" s="233" t="s">
        <v>83</v>
      </c>
      <c r="AY962" s="18" t="s">
        <v>278</v>
      </c>
      <c r="BE962" s="234">
        <f>IF(N962="základní",J962,0)</f>
        <v>313110</v>
      </c>
      <c r="BF962" s="234">
        <f>IF(N962="snížená",J962,0)</f>
        <v>0</v>
      </c>
      <c r="BG962" s="234">
        <f>IF(N962="zákl. přenesená",J962,0)</f>
        <v>0</v>
      </c>
      <c r="BH962" s="234">
        <f>IF(N962="sníž. přenesená",J962,0)</f>
        <v>0</v>
      </c>
      <c r="BI962" s="234">
        <f>IF(N962="nulová",J962,0)</f>
        <v>0</v>
      </c>
      <c r="BJ962" s="18" t="s">
        <v>81</v>
      </c>
      <c r="BK962" s="234">
        <f>ROUND(I962*H962,2)</f>
        <v>313110</v>
      </c>
      <c r="BL962" s="18" t="s">
        <v>602</v>
      </c>
      <c r="BM962" s="233" t="s">
        <v>1769</v>
      </c>
    </row>
    <row r="963" s="2" customFormat="1" ht="16.5" customHeight="1">
      <c r="A963" s="33"/>
      <c r="B963" s="34"/>
      <c r="C963" s="222" t="s">
        <v>1770</v>
      </c>
      <c r="D963" s="222" t="s">
        <v>280</v>
      </c>
      <c r="E963" s="223" t="s">
        <v>1771</v>
      </c>
      <c r="F963" s="224" t="s">
        <v>1772</v>
      </c>
      <c r="G963" s="225" t="s">
        <v>318</v>
      </c>
      <c r="H963" s="226">
        <v>1278</v>
      </c>
      <c r="I963" s="227">
        <v>183</v>
      </c>
      <c r="J963" s="227">
        <f>ROUND(I963*H963,2)</f>
        <v>233874</v>
      </c>
      <c r="K963" s="228"/>
      <c r="L963" s="39"/>
      <c r="M963" s="229" t="s">
        <v>1</v>
      </c>
      <c r="N963" s="230" t="s">
        <v>39</v>
      </c>
      <c r="O963" s="231">
        <v>0.23300000000000001</v>
      </c>
      <c r="P963" s="231">
        <f>O963*H963</f>
        <v>297.774</v>
      </c>
      <c r="Q963" s="231">
        <v>0.00029999999999999997</v>
      </c>
      <c r="R963" s="231">
        <f>Q963*H963</f>
        <v>0.38339999999999996</v>
      </c>
      <c r="S963" s="231">
        <v>0</v>
      </c>
      <c r="T963" s="232">
        <f>S963*H963</f>
        <v>0</v>
      </c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R963" s="233" t="s">
        <v>602</v>
      </c>
      <c r="AT963" s="233" t="s">
        <v>280</v>
      </c>
      <c r="AU963" s="233" t="s">
        <v>83</v>
      </c>
      <c r="AY963" s="18" t="s">
        <v>278</v>
      </c>
      <c r="BE963" s="234">
        <f>IF(N963="základní",J963,0)</f>
        <v>233874</v>
      </c>
      <c r="BF963" s="234">
        <f>IF(N963="snížená",J963,0)</f>
        <v>0</v>
      </c>
      <c r="BG963" s="234">
        <f>IF(N963="zákl. přenesená",J963,0)</f>
        <v>0</v>
      </c>
      <c r="BH963" s="234">
        <f>IF(N963="sníž. přenesená",J963,0)</f>
        <v>0</v>
      </c>
      <c r="BI963" s="234">
        <f>IF(N963="nulová",J963,0)</f>
        <v>0</v>
      </c>
      <c r="BJ963" s="18" t="s">
        <v>81</v>
      </c>
      <c r="BK963" s="234">
        <f>ROUND(I963*H963,2)</f>
        <v>233874</v>
      </c>
      <c r="BL963" s="18" t="s">
        <v>602</v>
      </c>
      <c r="BM963" s="233" t="s">
        <v>1773</v>
      </c>
    </row>
    <row r="964" s="2" customFormat="1" ht="16.5" customHeight="1">
      <c r="A964" s="33"/>
      <c r="B964" s="34"/>
      <c r="C964" s="269" t="s">
        <v>1774</v>
      </c>
      <c r="D964" s="269" t="s">
        <v>1081</v>
      </c>
      <c r="E964" s="270" t="s">
        <v>1775</v>
      </c>
      <c r="F964" s="271" t="s">
        <v>1776</v>
      </c>
      <c r="G964" s="272" t="s">
        <v>318</v>
      </c>
      <c r="H964" s="273">
        <v>1348</v>
      </c>
      <c r="I964" s="274">
        <v>358</v>
      </c>
      <c r="J964" s="274">
        <f>ROUND(I964*H964,2)</f>
        <v>482584</v>
      </c>
      <c r="K964" s="275"/>
      <c r="L964" s="276"/>
      <c r="M964" s="277" t="s">
        <v>1</v>
      </c>
      <c r="N964" s="278" t="s">
        <v>39</v>
      </c>
      <c r="O964" s="231">
        <v>0</v>
      </c>
      <c r="P964" s="231">
        <f>O964*H964</f>
        <v>0</v>
      </c>
      <c r="Q964" s="231">
        <v>0.0028300000000000001</v>
      </c>
      <c r="R964" s="231">
        <f>Q964*H964</f>
        <v>3.8148400000000002</v>
      </c>
      <c r="S964" s="231">
        <v>0</v>
      </c>
      <c r="T964" s="232">
        <f>S964*H964</f>
        <v>0</v>
      </c>
      <c r="U964" s="33"/>
      <c r="V964" s="33"/>
      <c r="W964" s="33"/>
      <c r="X964" s="33"/>
      <c r="Y964" s="33"/>
      <c r="Z964" s="33"/>
      <c r="AA964" s="33"/>
      <c r="AB964" s="33"/>
      <c r="AC964" s="33"/>
      <c r="AD964" s="33"/>
      <c r="AE964" s="33"/>
      <c r="AR964" s="233" t="s">
        <v>703</v>
      </c>
      <c r="AT964" s="233" t="s">
        <v>1081</v>
      </c>
      <c r="AU964" s="233" t="s">
        <v>83</v>
      </c>
      <c r="AY964" s="18" t="s">
        <v>278</v>
      </c>
      <c r="BE964" s="234">
        <f>IF(N964="základní",J964,0)</f>
        <v>482584</v>
      </c>
      <c r="BF964" s="234">
        <f>IF(N964="snížená",J964,0)</f>
        <v>0</v>
      </c>
      <c r="BG964" s="234">
        <f>IF(N964="zákl. přenesená",J964,0)</f>
        <v>0</v>
      </c>
      <c r="BH964" s="234">
        <f>IF(N964="sníž. přenesená",J964,0)</f>
        <v>0</v>
      </c>
      <c r="BI964" s="234">
        <f>IF(N964="nulová",J964,0)</f>
        <v>0</v>
      </c>
      <c r="BJ964" s="18" t="s">
        <v>81</v>
      </c>
      <c r="BK964" s="234">
        <f>ROUND(I964*H964,2)</f>
        <v>482584</v>
      </c>
      <c r="BL964" s="18" t="s">
        <v>602</v>
      </c>
      <c r="BM964" s="233" t="s">
        <v>1777</v>
      </c>
    </row>
    <row r="965" s="13" customFormat="1">
      <c r="A965" s="13"/>
      <c r="B965" s="235"/>
      <c r="C965" s="236"/>
      <c r="D965" s="237" t="s">
        <v>285</v>
      </c>
      <c r="E965" s="236"/>
      <c r="F965" s="239" t="s">
        <v>1778</v>
      </c>
      <c r="G965" s="236"/>
      <c r="H965" s="240">
        <v>1348</v>
      </c>
      <c r="I965" s="236"/>
      <c r="J965" s="236"/>
      <c r="K965" s="236"/>
      <c r="L965" s="241"/>
      <c r="M965" s="242"/>
      <c r="N965" s="243"/>
      <c r="O965" s="243"/>
      <c r="P965" s="243"/>
      <c r="Q965" s="243"/>
      <c r="R965" s="243"/>
      <c r="S965" s="243"/>
      <c r="T965" s="244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5" t="s">
        <v>285</v>
      </c>
      <c r="AU965" s="245" t="s">
        <v>83</v>
      </c>
      <c r="AV965" s="13" t="s">
        <v>83</v>
      </c>
      <c r="AW965" s="13" t="s">
        <v>4</v>
      </c>
      <c r="AX965" s="13" t="s">
        <v>81</v>
      </c>
      <c r="AY965" s="245" t="s">
        <v>278</v>
      </c>
    </row>
    <row r="966" s="2" customFormat="1" ht="24.15" customHeight="1">
      <c r="A966" s="33"/>
      <c r="B966" s="34"/>
      <c r="C966" s="269" t="s">
        <v>1779</v>
      </c>
      <c r="D966" s="269" t="s">
        <v>1081</v>
      </c>
      <c r="E966" s="270" t="s">
        <v>1780</v>
      </c>
      <c r="F966" s="271" t="s">
        <v>1781</v>
      </c>
      <c r="G966" s="272" t="s">
        <v>318</v>
      </c>
      <c r="H966" s="273">
        <v>58.299999999999997</v>
      </c>
      <c r="I966" s="274">
        <v>358</v>
      </c>
      <c r="J966" s="274">
        <f>ROUND(I966*H966,2)</f>
        <v>20871.400000000001</v>
      </c>
      <c r="K966" s="275"/>
      <c r="L966" s="276"/>
      <c r="M966" s="277" t="s">
        <v>1</v>
      </c>
      <c r="N966" s="278" t="s">
        <v>39</v>
      </c>
      <c r="O966" s="231">
        <v>0</v>
      </c>
      <c r="P966" s="231">
        <f>O966*H966</f>
        <v>0</v>
      </c>
      <c r="Q966" s="231">
        <v>0.0028300000000000001</v>
      </c>
      <c r="R966" s="231">
        <f>Q966*H966</f>
        <v>0.164989</v>
      </c>
      <c r="S966" s="231">
        <v>0</v>
      </c>
      <c r="T966" s="232">
        <f>S966*H966</f>
        <v>0</v>
      </c>
      <c r="U966" s="33"/>
      <c r="V966" s="33"/>
      <c r="W966" s="33"/>
      <c r="X966" s="33"/>
      <c r="Y966" s="33"/>
      <c r="Z966" s="33"/>
      <c r="AA966" s="33"/>
      <c r="AB966" s="33"/>
      <c r="AC966" s="33"/>
      <c r="AD966" s="33"/>
      <c r="AE966" s="33"/>
      <c r="AR966" s="233" t="s">
        <v>703</v>
      </c>
      <c r="AT966" s="233" t="s">
        <v>1081</v>
      </c>
      <c r="AU966" s="233" t="s">
        <v>83</v>
      </c>
      <c r="AY966" s="18" t="s">
        <v>278</v>
      </c>
      <c r="BE966" s="234">
        <f>IF(N966="základní",J966,0)</f>
        <v>20871.400000000001</v>
      </c>
      <c r="BF966" s="234">
        <f>IF(N966="snížená",J966,0)</f>
        <v>0</v>
      </c>
      <c r="BG966" s="234">
        <f>IF(N966="zákl. přenesená",J966,0)</f>
        <v>0</v>
      </c>
      <c r="BH966" s="234">
        <f>IF(N966="sníž. přenesená",J966,0)</f>
        <v>0</v>
      </c>
      <c r="BI966" s="234">
        <f>IF(N966="nulová",J966,0)</f>
        <v>0</v>
      </c>
      <c r="BJ966" s="18" t="s">
        <v>81</v>
      </c>
      <c r="BK966" s="234">
        <f>ROUND(I966*H966,2)</f>
        <v>20871.400000000001</v>
      </c>
      <c r="BL966" s="18" t="s">
        <v>602</v>
      </c>
      <c r="BM966" s="233" t="s">
        <v>1782</v>
      </c>
    </row>
    <row r="967" s="13" customFormat="1">
      <c r="A967" s="13"/>
      <c r="B967" s="235"/>
      <c r="C967" s="236"/>
      <c r="D967" s="237" t="s">
        <v>285</v>
      </c>
      <c r="E967" s="236"/>
      <c r="F967" s="239" t="s">
        <v>1783</v>
      </c>
      <c r="G967" s="236"/>
      <c r="H967" s="240">
        <v>58.299999999999997</v>
      </c>
      <c r="I967" s="236"/>
      <c r="J967" s="236"/>
      <c r="K967" s="236"/>
      <c r="L967" s="241"/>
      <c r="M967" s="242"/>
      <c r="N967" s="243"/>
      <c r="O967" s="243"/>
      <c r="P967" s="243"/>
      <c r="Q967" s="243"/>
      <c r="R967" s="243"/>
      <c r="S967" s="243"/>
      <c r="T967" s="244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5" t="s">
        <v>285</v>
      </c>
      <c r="AU967" s="245" t="s">
        <v>83</v>
      </c>
      <c r="AV967" s="13" t="s">
        <v>83</v>
      </c>
      <c r="AW967" s="13" t="s">
        <v>4</v>
      </c>
      <c r="AX967" s="13" t="s">
        <v>81</v>
      </c>
      <c r="AY967" s="245" t="s">
        <v>278</v>
      </c>
    </row>
    <row r="968" s="2" customFormat="1" ht="24.15" customHeight="1">
      <c r="A968" s="33"/>
      <c r="B968" s="34"/>
      <c r="C968" s="222" t="s">
        <v>1784</v>
      </c>
      <c r="D968" s="222" t="s">
        <v>280</v>
      </c>
      <c r="E968" s="223" t="s">
        <v>1785</v>
      </c>
      <c r="F968" s="224" t="s">
        <v>1786</v>
      </c>
      <c r="G968" s="225" t="s">
        <v>407</v>
      </c>
      <c r="H968" s="226">
        <v>2874.7139999999999</v>
      </c>
      <c r="I968" s="227">
        <v>73.299999999999997</v>
      </c>
      <c r="J968" s="227">
        <f>ROUND(I968*H968,2)</f>
        <v>210716.54000000001</v>
      </c>
      <c r="K968" s="228"/>
      <c r="L968" s="39"/>
      <c r="M968" s="229" t="s">
        <v>1</v>
      </c>
      <c r="N968" s="230" t="s">
        <v>39</v>
      </c>
      <c r="O968" s="231">
        <v>0.10199999999999999</v>
      </c>
      <c r="P968" s="231">
        <f>O968*H968</f>
        <v>293.22082799999998</v>
      </c>
      <c r="Q968" s="231">
        <v>2.0000000000000002E-05</v>
      </c>
      <c r="R968" s="231">
        <f>Q968*H968</f>
        <v>0.057494280000000002</v>
      </c>
      <c r="S968" s="231">
        <v>0</v>
      </c>
      <c r="T968" s="232">
        <f>S968*H968</f>
        <v>0</v>
      </c>
      <c r="U968" s="33"/>
      <c r="V968" s="33"/>
      <c r="W968" s="33"/>
      <c r="X968" s="33"/>
      <c r="Y968" s="33"/>
      <c r="Z968" s="33"/>
      <c r="AA968" s="33"/>
      <c r="AB968" s="33"/>
      <c r="AC968" s="33"/>
      <c r="AD968" s="33"/>
      <c r="AE968" s="33"/>
      <c r="AR968" s="233" t="s">
        <v>602</v>
      </c>
      <c r="AT968" s="233" t="s">
        <v>280</v>
      </c>
      <c r="AU968" s="233" t="s">
        <v>83</v>
      </c>
      <c r="AY968" s="18" t="s">
        <v>278</v>
      </c>
      <c r="BE968" s="234">
        <f>IF(N968="základní",J968,0)</f>
        <v>210716.54000000001</v>
      </c>
      <c r="BF968" s="234">
        <f>IF(N968="snížená",J968,0)</f>
        <v>0</v>
      </c>
      <c r="BG968" s="234">
        <f>IF(N968="zákl. přenesená",J968,0)</f>
        <v>0</v>
      </c>
      <c r="BH968" s="234">
        <f>IF(N968="sníž. přenesená",J968,0)</f>
        <v>0</v>
      </c>
      <c r="BI968" s="234">
        <f>IF(N968="nulová",J968,0)</f>
        <v>0</v>
      </c>
      <c r="BJ968" s="18" t="s">
        <v>81</v>
      </c>
      <c r="BK968" s="234">
        <f>ROUND(I968*H968,2)</f>
        <v>210716.54000000001</v>
      </c>
      <c r="BL968" s="18" t="s">
        <v>602</v>
      </c>
      <c r="BM968" s="233" t="s">
        <v>1787</v>
      </c>
    </row>
    <row r="969" s="13" customFormat="1">
      <c r="A969" s="13"/>
      <c r="B969" s="235"/>
      <c r="C969" s="236"/>
      <c r="D969" s="237" t="s">
        <v>285</v>
      </c>
      <c r="E969" s="238" t="s">
        <v>1</v>
      </c>
      <c r="F969" s="239" t="s">
        <v>1788</v>
      </c>
      <c r="G969" s="236"/>
      <c r="H969" s="240">
        <v>2874.7139999999999</v>
      </c>
      <c r="I969" s="236"/>
      <c r="J969" s="236"/>
      <c r="K969" s="236"/>
      <c r="L969" s="241"/>
      <c r="M969" s="242"/>
      <c r="N969" s="243"/>
      <c r="O969" s="243"/>
      <c r="P969" s="243"/>
      <c r="Q969" s="243"/>
      <c r="R969" s="243"/>
      <c r="S969" s="243"/>
      <c r="T969" s="244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5" t="s">
        <v>285</v>
      </c>
      <c r="AU969" s="245" t="s">
        <v>83</v>
      </c>
      <c r="AV969" s="13" t="s">
        <v>83</v>
      </c>
      <c r="AW969" s="13" t="s">
        <v>30</v>
      </c>
      <c r="AX969" s="13" t="s">
        <v>74</v>
      </c>
      <c r="AY969" s="245" t="s">
        <v>278</v>
      </c>
    </row>
    <row r="970" s="14" customFormat="1">
      <c r="A970" s="14"/>
      <c r="B970" s="246"/>
      <c r="C970" s="247"/>
      <c r="D970" s="237" t="s">
        <v>285</v>
      </c>
      <c r="E970" s="248" t="s">
        <v>1</v>
      </c>
      <c r="F970" s="249" t="s">
        <v>287</v>
      </c>
      <c r="G970" s="247"/>
      <c r="H970" s="250">
        <v>2874.7139999999999</v>
      </c>
      <c r="I970" s="247"/>
      <c r="J970" s="247"/>
      <c r="K970" s="247"/>
      <c r="L970" s="251"/>
      <c r="M970" s="252"/>
      <c r="N970" s="253"/>
      <c r="O970" s="253"/>
      <c r="P970" s="253"/>
      <c r="Q970" s="253"/>
      <c r="R970" s="253"/>
      <c r="S970" s="253"/>
      <c r="T970" s="25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5" t="s">
        <v>285</v>
      </c>
      <c r="AU970" s="255" t="s">
        <v>83</v>
      </c>
      <c r="AV970" s="14" t="s">
        <v>116</v>
      </c>
      <c r="AW970" s="14" t="s">
        <v>30</v>
      </c>
      <c r="AX970" s="14" t="s">
        <v>81</v>
      </c>
      <c r="AY970" s="255" t="s">
        <v>278</v>
      </c>
    </row>
    <row r="971" s="2" customFormat="1" ht="16.5" customHeight="1">
      <c r="A971" s="33"/>
      <c r="B971" s="34"/>
      <c r="C971" s="222" t="s">
        <v>1789</v>
      </c>
      <c r="D971" s="222" t="s">
        <v>280</v>
      </c>
      <c r="E971" s="223" t="s">
        <v>1790</v>
      </c>
      <c r="F971" s="224" t="s">
        <v>1791</v>
      </c>
      <c r="G971" s="225" t="s">
        <v>407</v>
      </c>
      <c r="H971" s="226">
        <v>1277.72</v>
      </c>
      <c r="I971" s="227">
        <v>80.799999999999997</v>
      </c>
      <c r="J971" s="227">
        <f>ROUND(I971*H971,2)</f>
        <v>103239.78</v>
      </c>
      <c r="K971" s="228"/>
      <c r="L971" s="39"/>
      <c r="M971" s="229" t="s">
        <v>1</v>
      </c>
      <c r="N971" s="230" t="s">
        <v>39</v>
      </c>
      <c r="O971" s="231">
        <v>0.11500000000000001</v>
      </c>
      <c r="P971" s="231">
        <f>O971*H971</f>
        <v>146.93780000000001</v>
      </c>
      <c r="Q971" s="231">
        <v>1.0000000000000001E-05</v>
      </c>
      <c r="R971" s="231">
        <f>Q971*H971</f>
        <v>0.012777200000000001</v>
      </c>
      <c r="S971" s="231">
        <v>0</v>
      </c>
      <c r="T971" s="232">
        <f>S971*H971</f>
        <v>0</v>
      </c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  <c r="AR971" s="233" t="s">
        <v>602</v>
      </c>
      <c r="AT971" s="233" t="s">
        <v>280</v>
      </c>
      <c r="AU971" s="233" t="s">
        <v>83</v>
      </c>
      <c r="AY971" s="18" t="s">
        <v>278</v>
      </c>
      <c r="BE971" s="234">
        <f>IF(N971="základní",J971,0)</f>
        <v>103239.78</v>
      </c>
      <c r="BF971" s="234">
        <f>IF(N971="snížená",J971,0)</f>
        <v>0</v>
      </c>
      <c r="BG971" s="234">
        <f>IF(N971="zákl. přenesená",J971,0)</f>
        <v>0</v>
      </c>
      <c r="BH971" s="234">
        <f>IF(N971="sníž. přenesená",J971,0)</f>
        <v>0</v>
      </c>
      <c r="BI971" s="234">
        <f>IF(N971="nulová",J971,0)</f>
        <v>0</v>
      </c>
      <c r="BJ971" s="18" t="s">
        <v>81</v>
      </c>
      <c r="BK971" s="234">
        <f>ROUND(I971*H971,2)</f>
        <v>103239.78</v>
      </c>
      <c r="BL971" s="18" t="s">
        <v>602</v>
      </c>
      <c r="BM971" s="233" t="s">
        <v>1792</v>
      </c>
    </row>
    <row r="972" s="2" customFormat="1" ht="37.8" customHeight="1">
      <c r="A972" s="33"/>
      <c r="B972" s="34"/>
      <c r="C972" s="269" t="s">
        <v>1793</v>
      </c>
      <c r="D972" s="269" t="s">
        <v>1081</v>
      </c>
      <c r="E972" s="270" t="s">
        <v>1794</v>
      </c>
      <c r="F972" s="271" t="s">
        <v>1795</v>
      </c>
      <c r="G972" s="272" t="s">
        <v>407</v>
      </c>
      <c r="H972" s="273">
        <v>1303.2739999999999</v>
      </c>
      <c r="I972" s="274">
        <v>31.699999999999999</v>
      </c>
      <c r="J972" s="274">
        <f>ROUND(I972*H972,2)</f>
        <v>41313.790000000001</v>
      </c>
      <c r="K972" s="275"/>
      <c r="L972" s="276"/>
      <c r="M972" s="277" t="s">
        <v>1</v>
      </c>
      <c r="N972" s="278" t="s">
        <v>39</v>
      </c>
      <c r="O972" s="231">
        <v>0</v>
      </c>
      <c r="P972" s="231">
        <f>O972*H972</f>
        <v>0</v>
      </c>
      <c r="Q972" s="231">
        <v>0.00027999999999999998</v>
      </c>
      <c r="R972" s="231">
        <f>Q972*H972</f>
        <v>0.36491671999999992</v>
      </c>
      <c r="S972" s="231">
        <v>0</v>
      </c>
      <c r="T972" s="232">
        <f>S972*H972</f>
        <v>0</v>
      </c>
      <c r="U972" s="33"/>
      <c r="V972" s="33"/>
      <c r="W972" s="33"/>
      <c r="X972" s="33"/>
      <c r="Y972" s="33"/>
      <c r="Z972" s="33"/>
      <c r="AA972" s="33"/>
      <c r="AB972" s="33"/>
      <c r="AC972" s="33"/>
      <c r="AD972" s="33"/>
      <c r="AE972" s="33"/>
      <c r="AR972" s="233" t="s">
        <v>703</v>
      </c>
      <c r="AT972" s="233" t="s">
        <v>1081</v>
      </c>
      <c r="AU972" s="233" t="s">
        <v>83</v>
      </c>
      <c r="AY972" s="18" t="s">
        <v>278</v>
      </c>
      <c r="BE972" s="234">
        <f>IF(N972="základní",J972,0)</f>
        <v>41313.790000000001</v>
      </c>
      <c r="BF972" s="234">
        <f>IF(N972="snížená",J972,0)</f>
        <v>0</v>
      </c>
      <c r="BG972" s="234">
        <f>IF(N972="zákl. přenesená",J972,0)</f>
        <v>0</v>
      </c>
      <c r="BH972" s="234">
        <f>IF(N972="sníž. přenesená",J972,0)</f>
        <v>0</v>
      </c>
      <c r="BI972" s="234">
        <f>IF(N972="nulová",J972,0)</f>
        <v>0</v>
      </c>
      <c r="BJ972" s="18" t="s">
        <v>81</v>
      </c>
      <c r="BK972" s="234">
        <f>ROUND(I972*H972,2)</f>
        <v>41313.790000000001</v>
      </c>
      <c r="BL972" s="18" t="s">
        <v>602</v>
      </c>
      <c r="BM972" s="233" t="s">
        <v>1796</v>
      </c>
    </row>
    <row r="973" s="13" customFormat="1">
      <c r="A973" s="13"/>
      <c r="B973" s="235"/>
      <c r="C973" s="236"/>
      <c r="D973" s="237" t="s">
        <v>285</v>
      </c>
      <c r="E973" s="236"/>
      <c r="F973" s="239" t="s">
        <v>1797</v>
      </c>
      <c r="G973" s="236"/>
      <c r="H973" s="240">
        <v>1303.2739999999999</v>
      </c>
      <c r="I973" s="236"/>
      <c r="J973" s="236"/>
      <c r="K973" s="236"/>
      <c r="L973" s="241"/>
      <c r="M973" s="242"/>
      <c r="N973" s="243"/>
      <c r="O973" s="243"/>
      <c r="P973" s="243"/>
      <c r="Q973" s="243"/>
      <c r="R973" s="243"/>
      <c r="S973" s="243"/>
      <c r="T973" s="244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5" t="s">
        <v>285</v>
      </c>
      <c r="AU973" s="245" t="s">
        <v>83</v>
      </c>
      <c r="AV973" s="13" t="s">
        <v>83</v>
      </c>
      <c r="AW973" s="13" t="s">
        <v>4</v>
      </c>
      <c r="AX973" s="13" t="s">
        <v>81</v>
      </c>
      <c r="AY973" s="245" t="s">
        <v>278</v>
      </c>
    </row>
    <row r="974" s="2" customFormat="1" ht="24.15" customHeight="1">
      <c r="A974" s="33"/>
      <c r="B974" s="34"/>
      <c r="C974" s="222" t="s">
        <v>1798</v>
      </c>
      <c r="D974" s="222" t="s">
        <v>280</v>
      </c>
      <c r="E974" s="223" t="s">
        <v>1799</v>
      </c>
      <c r="F974" s="224" t="s">
        <v>1800</v>
      </c>
      <c r="G974" s="225" t="s">
        <v>318</v>
      </c>
      <c r="H974" s="226">
        <v>1437.357</v>
      </c>
      <c r="I974" s="227">
        <v>45.5</v>
      </c>
      <c r="J974" s="227">
        <f>ROUND(I974*H974,2)</f>
        <v>65399.739999999998</v>
      </c>
      <c r="K974" s="228"/>
      <c r="L974" s="39"/>
      <c r="M974" s="229" t="s">
        <v>1</v>
      </c>
      <c r="N974" s="230" t="s">
        <v>39</v>
      </c>
      <c r="O974" s="231">
        <v>0.098000000000000004</v>
      </c>
      <c r="P974" s="231">
        <f>O974*H974</f>
        <v>140.860986</v>
      </c>
      <c r="Q974" s="231">
        <v>0</v>
      </c>
      <c r="R974" s="231">
        <f>Q974*H974</f>
        <v>0</v>
      </c>
      <c r="S974" s="231">
        <v>0</v>
      </c>
      <c r="T974" s="232">
        <f>S974*H974</f>
        <v>0</v>
      </c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R974" s="233" t="s">
        <v>602</v>
      </c>
      <c r="AT974" s="233" t="s">
        <v>280</v>
      </c>
      <c r="AU974" s="233" t="s">
        <v>83</v>
      </c>
      <c r="AY974" s="18" t="s">
        <v>278</v>
      </c>
      <c r="BE974" s="234">
        <f>IF(N974="základní",J974,0)</f>
        <v>65399.739999999998</v>
      </c>
      <c r="BF974" s="234">
        <f>IF(N974="snížená",J974,0)</f>
        <v>0</v>
      </c>
      <c r="BG974" s="234">
        <f>IF(N974="zákl. přenesená",J974,0)</f>
        <v>0</v>
      </c>
      <c r="BH974" s="234">
        <f>IF(N974="sníž. přenesená",J974,0)</f>
        <v>0</v>
      </c>
      <c r="BI974" s="234">
        <f>IF(N974="nulová",J974,0)</f>
        <v>0</v>
      </c>
      <c r="BJ974" s="18" t="s">
        <v>81</v>
      </c>
      <c r="BK974" s="234">
        <f>ROUND(I974*H974,2)</f>
        <v>65399.739999999998</v>
      </c>
      <c r="BL974" s="18" t="s">
        <v>602</v>
      </c>
      <c r="BM974" s="233" t="s">
        <v>1801</v>
      </c>
    </row>
    <row r="975" s="2" customFormat="1" ht="24.15" customHeight="1">
      <c r="A975" s="33"/>
      <c r="B975" s="34"/>
      <c r="C975" s="222" t="s">
        <v>1802</v>
      </c>
      <c r="D975" s="222" t="s">
        <v>280</v>
      </c>
      <c r="E975" s="223" t="s">
        <v>1803</v>
      </c>
      <c r="F975" s="224" t="s">
        <v>1804</v>
      </c>
      <c r="G975" s="225" t="s">
        <v>301</v>
      </c>
      <c r="H975" s="226">
        <v>10.651999999999999</v>
      </c>
      <c r="I975" s="227">
        <v>585</v>
      </c>
      <c r="J975" s="227">
        <f>ROUND(I975*H975,2)</f>
        <v>6231.4200000000001</v>
      </c>
      <c r="K975" s="228"/>
      <c r="L975" s="39"/>
      <c r="M975" s="229" t="s">
        <v>1</v>
      </c>
      <c r="N975" s="230" t="s">
        <v>39</v>
      </c>
      <c r="O975" s="231">
        <v>1.1020000000000001</v>
      </c>
      <c r="P975" s="231">
        <f>O975*H975</f>
        <v>11.738504000000001</v>
      </c>
      <c r="Q975" s="231">
        <v>0</v>
      </c>
      <c r="R975" s="231">
        <f>Q975*H975</f>
        <v>0</v>
      </c>
      <c r="S975" s="231">
        <v>0</v>
      </c>
      <c r="T975" s="232">
        <f>S975*H975</f>
        <v>0</v>
      </c>
      <c r="U975" s="33"/>
      <c r="V975" s="33"/>
      <c r="W975" s="33"/>
      <c r="X975" s="33"/>
      <c r="Y975" s="33"/>
      <c r="Z975" s="33"/>
      <c r="AA975" s="33"/>
      <c r="AB975" s="33"/>
      <c r="AC975" s="33"/>
      <c r="AD975" s="33"/>
      <c r="AE975" s="33"/>
      <c r="AR975" s="233" t="s">
        <v>602</v>
      </c>
      <c r="AT975" s="233" t="s">
        <v>280</v>
      </c>
      <c r="AU975" s="233" t="s">
        <v>83</v>
      </c>
      <c r="AY975" s="18" t="s">
        <v>278</v>
      </c>
      <c r="BE975" s="234">
        <f>IF(N975="základní",J975,0)</f>
        <v>6231.4200000000001</v>
      </c>
      <c r="BF975" s="234">
        <f>IF(N975="snížená",J975,0)</f>
        <v>0</v>
      </c>
      <c r="BG975" s="234">
        <f>IF(N975="zákl. přenesená",J975,0)</f>
        <v>0</v>
      </c>
      <c r="BH975" s="234">
        <f>IF(N975="sníž. přenesená",J975,0)</f>
        <v>0</v>
      </c>
      <c r="BI975" s="234">
        <f>IF(N975="nulová",J975,0)</f>
        <v>0</v>
      </c>
      <c r="BJ975" s="18" t="s">
        <v>81</v>
      </c>
      <c r="BK975" s="234">
        <f>ROUND(I975*H975,2)</f>
        <v>6231.4200000000001</v>
      </c>
      <c r="BL975" s="18" t="s">
        <v>602</v>
      </c>
      <c r="BM975" s="233" t="s">
        <v>1805</v>
      </c>
    </row>
    <row r="976" s="12" customFormat="1" ht="22.8" customHeight="1">
      <c r="A976" s="12"/>
      <c r="B976" s="207"/>
      <c r="C976" s="208"/>
      <c r="D976" s="209" t="s">
        <v>73</v>
      </c>
      <c r="E976" s="220" t="s">
        <v>999</v>
      </c>
      <c r="F976" s="220" t="s">
        <v>1806</v>
      </c>
      <c r="G976" s="208"/>
      <c r="H976" s="208"/>
      <c r="I976" s="208"/>
      <c r="J976" s="221">
        <f>BK976</f>
        <v>2304774.6200000001</v>
      </c>
      <c r="K976" s="208"/>
      <c r="L976" s="212"/>
      <c r="M976" s="213"/>
      <c r="N976" s="214"/>
      <c r="O976" s="214"/>
      <c r="P976" s="215">
        <f>SUM(P977:P990)</f>
        <v>1576.6540149999998</v>
      </c>
      <c r="Q976" s="214"/>
      <c r="R976" s="215">
        <f>SUM(R977:R990)</f>
        <v>24.350800000000007</v>
      </c>
      <c r="S976" s="214"/>
      <c r="T976" s="216">
        <f>SUM(T977:T990)</f>
        <v>0</v>
      </c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R976" s="217" t="s">
        <v>83</v>
      </c>
      <c r="AT976" s="218" t="s">
        <v>73</v>
      </c>
      <c r="AU976" s="218" t="s">
        <v>81</v>
      </c>
      <c r="AY976" s="217" t="s">
        <v>278</v>
      </c>
      <c r="BK976" s="219">
        <f>SUM(BK977:BK990)</f>
        <v>2304774.6200000001</v>
      </c>
    </row>
    <row r="977" s="2" customFormat="1" ht="16.5" customHeight="1">
      <c r="A977" s="33"/>
      <c r="B977" s="34"/>
      <c r="C977" s="222" t="s">
        <v>1807</v>
      </c>
      <c r="D977" s="222" t="s">
        <v>280</v>
      </c>
      <c r="E977" s="223" t="s">
        <v>1808</v>
      </c>
      <c r="F977" s="224" t="s">
        <v>1809</v>
      </c>
      <c r="G977" s="225" t="s">
        <v>318</v>
      </c>
      <c r="H977" s="226">
        <v>1160</v>
      </c>
      <c r="I977" s="227">
        <v>63</v>
      </c>
      <c r="J977" s="227">
        <f>ROUND(I977*H977,2)</f>
        <v>73080</v>
      </c>
      <c r="K977" s="228"/>
      <c r="L977" s="39"/>
      <c r="M977" s="229" t="s">
        <v>1</v>
      </c>
      <c r="N977" s="230" t="s">
        <v>39</v>
      </c>
      <c r="O977" s="231">
        <v>0.043999999999999997</v>
      </c>
      <c r="P977" s="231">
        <f>O977*H977</f>
        <v>51.039999999999999</v>
      </c>
      <c r="Q977" s="231">
        <v>0.00029999999999999997</v>
      </c>
      <c r="R977" s="231">
        <f>Q977*H977</f>
        <v>0.34799999999999998</v>
      </c>
      <c r="S977" s="231">
        <v>0</v>
      </c>
      <c r="T977" s="232">
        <f>S977*H977</f>
        <v>0</v>
      </c>
      <c r="U977" s="33"/>
      <c r="V977" s="33"/>
      <c r="W977" s="33"/>
      <c r="X977" s="33"/>
      <c r="Y977" s="33"/>
      <c r="Z977" s="33"/>
      <c r="AA977" s="33"/>
      <c r="AB977" s="33"/>
      <c r="AC977" s="33"/>
      <c r="AD977" s="33"/>
      <c r="AE977" s="33"/>
      <c r="AR977" s="233" t="s">
        <v>602</v>
      </c>
      <c r="AT977" s="233" t="s">
        <v>280</v>
      </c>
      <c r="AU977" s="233" t="s">
        <v>83</v>
      </c>
      <c r="AY977" s="18" t="s">
        <v>278</v>
      </c>
      <c r="BE977" s="234">
        <f>IF(N977="základní",J977,0)</f>
        <v>73080</v>
      </c>
      <c r="BF977" s="234">
        <f>IF(N977="snížená",J977,0)</f>
        <v>0</v>
      </c>
      <c r="BG977" s="234">
        <f>IF(N977="zákl. přenesená",J977,0)</f>
        <v>0</v>
      </c>
      <c r="BH977" s="234">
        <f>IF(N977="sníž. přenesená",J977,0)</f>
        <v>0</v>
      </c>
      <c r="BI977" s="234">
        <f>IF(N977="nulová",J977,0)</f>
        <v>0</v>
      </c>
      <c r="BJ977" s="18" t="s">
        <v>81</v>
      </c>
      <c r="BK977" s="234">
        <f>ROUND(I977*H977,2)</f>
        <v>73080</v>
      </c>
      <c r="BL977" s="18" t="s">
        <v>602</v>
      </c>
      <c r="BM977" s="233" t="s">
        <v>1810</v>
      </c>
    </row>
    <row r="978" s="2" customFormat="1" ht="24.15" customHeight="1">
      <c r="A978" s="33"/>
      <c r="B978" s="34"/>
      <c r="C978" s="222" t="s">
        <v>1811</v>
      </c>
      <c r="D978" s="222" t="s">
        <v>280</v>
      </c>
      <c r="E978" s="223" t="s">
        <v>1812</v>
      </c>
      <c r="F978" s="224" t="s">
        <v>1813</v>
      </c>
      <c r="G978" s="225" t="s">
        <v>318</v>
      </c>
      <c r="H978" s="226">
        <v>1160</v>
      </c>
      <c r="I978" s="227">
        <v>498</v>
      </c>
      <c r="J978" s="227">
        <f>ROUND(I978*H978,2)</f>
        <v>577680</v>
      </c>
      <c r="K978" s="228"/>
      <c r="L978" s="39"/>
      <c r="M978" s="229" t="s">
        <v>1</v>
      </c>
      <c r="N978" s="230" t="s">
        <v>39</v>
      </c>
      <c r="O978" s="231">
        <v>0.375</v>
      </c>
      <c r="P978" s="231">
        <f>O978*H978</f>
        <v>435</v>
      </c>
      <c r="Q978" s="231">
        <v>0.0015</v>
      </c>
      <c r="R978" s="231">
        <f>Q978*H978</f>
        <v>1.74</v>
      </c>
      <c r="S978" s="231">
        <v>0</v>
      </c>
      <c r="T978" s="232">
        <f>S978*H978</f>
        <v>0</v>
      </c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R978" s="233" t="s">
        <v>602</v>
      </c>
      <c r="AT978" s="233" t="s">
        <v>280</v>
      </c>
      <c r="AU978" s="233" t="s">
        <v>83</v>
      </c>
      <c r="AY978" s="18" t="s">
        <v>278</v>
      </c>
      <c r="BE978" s="234">
        <f>IF(N978="základní",J978,0)</f>
        <v>577680</v>
      </c>
      <c r="BF978" s="234">
        <f>IF(N978="snížená",J978,0)</f>
        <v>0</v>
      </c>
      <c r="BG978" s="234">
        <f>IF(N978="zákl. přenesená",J978,0)</f>
        <v>0</v>
      </c>
      <c r="BH978" s="234">
        <f>IF(N978="sníž. přenesená",J978,0)</f>
        <v>0</v>
      </c>
      <c r="BI978" s="234">
        <f>IF(N978="nulová",J978,0)</f>
        <v>0</v>
      </c>
      <c r="BJ978" s="18" t="s">
        <v>81</v>
      </c>
      <c r="BK978" s="234">
        <f>ROUND(I978*H978,2)</f>
        <v>577680</v>
      </c>
      <c r="BL978" s="18" t="s">
        <v>602</v>
      </c>
      <c r="BM978" s="233" t="s">
        <v>1814</v>
      </c>
    </row>
    <row r="979" s="2" customFormat="1" ht="24.15" customHeight="1">
      <c r="A979" s="33"/>
      <c r="B979" s="34"/>
      <c r="C979" s="222" t="s">
        <v>1815</v>
      </c>
      <c r="D979" s="222" t="s">
        <v>280</v>
      </c>
      <c r="E979" s="223" t="s">
        <v>1816</v>
      </c>
      <c r="F979" s="224" t="s">
        <v>1817</v>
      </c>
      <c r="G979" s="225" t="s">
        <v>318</v>
      </c>
      <c r="H979" s="226">
        <v>1160</v>
      </c>
      <c r="I979" s="227">
        <v>36.299999999999997</v>
      </c>
      <c r="J979" s="227">
        <f>ROUND(I979*H979,2)</f>
        <v>42108</v>
      </c>
      <c r="K979" s="228"/>
      <c r="L979" s="39"/>
      <c r="M979" s="229" t="s">
        <v>1</v>
      </c>
      <c r="N979" s="230" t="s">
        <v>39</v>
      </c>
      <c r="O979" s="231">
        <v>0.070000000000000007</v>
      </c>
      <c r="P979" s="231">
        <f>O979*H979</f>
        <v>81.200000000000003</v>
      </c>
      <c r="Q979" s="231">
        <v>0</v>
      </c>
      <c r="R979" s="231">
        <f>Q979*H979</f>
        <v>0</v>
      </c>
      <c r="S979" s="231">
        <v>0</v>
      </c>
      <c r="T979" s="232">
        <f>S979*H979</f>
        <v>0</v>
      </c>
      <c r="U979" s="33"/>
      <c r="V979" s="33"/>
      <c r="W979" s="33"/>
      <c r="X979" s="33"/>
      <c r="Y979" s="33"/>
      <c r="Z979" s="33"/>
      <c r="AA979" s="33"/>
      <c r="AB979" s="33"/>
      <c r="AC979" s="33"/>
      <c r="AD979" s="33"/>
      <c r="AE979" s="33"/>
      <c r="AR979" s="233" t="s">
        <v>602</v>
      </c>
      <c r="AT979" s="233" t="s">
        <v>280</v>
      </c>
      <c r="AU979" s="233" t="s">
        <v>83</v>
      </c>
      <c r="AY979" s="18" t="s">
        <v>278</v>
      </c>
      <c r="BE979" s="234">
        <f>IF(N979="základní",J979,0)</f>
        <v>42108</v>
      </c>
      <c r="BF979" s="234">
        <f>IF(N979="snížená",J979,0)</f>
        <v>0</v>
      </c>
      <c r="BG979" s="234">
        <f>IF(N979="zákl. přenesená",J979,0)</f>
        <v>0</v>
      </c>
      <c r="BH979" s="234">
        <f>IF(N979="sníž. přenesená",J979,0)</f>
        <v>0</v>
      </c>
      <c r="BI979" s="234">
        <f>IF(N979="nulová",J979,0)</f>
        <v>0</v>
      </c>
      <c r="BJ979" s="18" t="s">
        <v>81</v>
      </c>
      <c r="BK979" s="234">
        <f>ROUND(I979*H979,2)</f>
        <v>42108</v>
      </c>
      <c r="BL979" s="18" t="s">
        <v>602</v>
      </c>
      <c r="BM979" s="233" t="s">
        <v>1818</v>
      </c>
    </row>
    <row r="980" s="2" customFormat="1" ht="33" customHeight="1">
      <c r="A980" s="33"/>
      <c r="B980" s="34"/>
      <c r="C980" s="222" t="s">
        <v>1819</v>
      </c>
      <c r="D980" s="222" t="s">
        <v>280</v>
      </c>
      <c r="E980" s="223" t="s">
        <v>1820</v>
      </c>
      <c r="F980" s="224" t="s">
        <v>1821</v>
      </c>
      <c r="G980" s="225" t="s">
        <v>318</v>
      </c>
      <c r="H980" s="226">
        <v>1160</v>
      </c>
      <c r="I980" s="227">
        <v>715</v>
      </c>
      <c r="J980" s="227">
        <f>ROUND(I980*H980,2)</f>
        <v>829400</v>
      </c>
      <c r="K980" s="228"/>
      <c r="L980" s="39"/>
      <c r="M980" s="229" t="s">
        <v>1</v>
      </c>
      <c r="N980" s="230" t="s">
        <v>39</v>
      </c>
      <c r="O980" s="231">
        <v>0.746</v>
      </c>
      <c r="P980" s="231">
        <f>O980*H980</f>
        <v>865.36000000000001</v>
      </c>
      <c r="Q980" s="231">
        <v>0.0051999999999999998</v>
      </c>
      <c r="R980" s="231">
        <f>Q980*H980</f>
        <v>6.032</v>
      </c>
      <c r="S980" s="231">
        <v>0</v>
      </c>
      <c r="T980" s="232">
        <f>S980*H980</f>
        <v>0</v>
      </c>
      <c r="U980" s="33"/>
      <c r="V980" s="33"/>
      <c r="W980" s="33"/>
      <c r="X980" s="33"/>
      <c r="Y980" s="33"/>
      <c r="Z980" s="33"/>
      <c r="AA980" s="33"/>
      <c r="AB980" s="33"/>
      <c r="AC980" s="33"/>
      <c r="AD980" s="33"/>
      <c r="AE980" s="33"/>
      <c r="AR980" s="233" t="s">
        <v>602</v>
      </c>
      <c r="AT980" s="233" t="s">
        <v>280</v>
      </c>
      <c r="AU980" s="233" t="s">
        <v>83</v>
      </c>
      <c r="AY980" s="18" t="s">
        <v>278</v>
      </c>
      <c r="BE980" s="234">
        <f>IF(N980="základní",J980,0)</f>
        <v>829400</v>
      </c>
      <c r="BF980" s="234">
        <f>IF(N980="snížená",J980,0)</f>
        <v>0</v>
      </c>
      <c r="BG980" s="234">
        <f>IF(N980="zákl. přenesená",J980,0)</f>
        <v>0</v>
      </c>
      <c r="BH980" s="234">
        <f>IF(N980="sníž. přenesená",J980,0)</f>
        <v>0</v>
      </c>
      <c r="BI980" s="234">
        <f>IF(N980="nulová",J980,0)</f>
        <v>0</v>
      </c>
      <c r="BJ980" s="18" t="s">
        <v>81</v>
      </c>
      <c r="BK980" s="234">
        <f>ROUND(I980*H980,2)</f>
        <v>829400</v>
      </c>
      <c r="BL980" s="18" t="s">
        <v>602</v>
      </c>
      <c r="BM980" s="233" t="s">
        <v>1822</v>
      </c>
    </row>
    <row r="981" s="2" customFormat="1" ht="16.5" customHeight="1">
      <c r="A981" s="33"/>
      <c r="B981" s="34"/>
      <c r="C981" s="269" t="s">
        <v>1823</v>
      </c>
      <c r="D981" s="269" t="s">
        <v>1081</v>
      </c>
      <c r="E981" s="270" t="s">
        <v>1824</v>
      </c>
      <c r="F981" s="271" t="s">
        <v>1825</v>
      </c>
      <c r="G981" s="272" t="s">
        <v>318</v>
      </c>
      <c r="H981" s="273">
        <v>1276</v>
      </c>
      <c r="I981" s="274">
        <v>520</v>
      </c>
      <c r="J981" s="274">
        <f>ROUND(I981*H981,2)</f>
        <v>663520</v>
      </c>
      <c r="K981" s="275"/>
      <c r="L981" s="276"/>
      <c r="M981" s="277" t="s">
        <v>1</v>
      </c>
      <c r="N981" s="278" t="s">
        <v>39</v>
      </c>
      <c r="O981" s="231">
        <v>0</v>
      </c>
      <c r="P981" s="231">
        <f>O981*H981</f>
        <v>0</v>
      </c>
      <c r="Q981" s="231">
        <v>0.0126</v>
      </c>
      <c r="R981" s="231">
        <f>Q981*H981</f>
        <v>16.0776</v>
      </c>
      <c r="S981" s="231">
        <v>0</v>
      </c>
      <c r="T981" s="232">
        <f>S981*H981</f>
        <v>0</v>
      </c>
      <c r="U981" s="33"/>
      <c r="V981" s="33"/>
      <c r="W981" s="33"/>
      <c r="X981" s="33"/>
      <c r="Y981" s="33"/>
      <c r="Z981" s="33"/>
      <c r="AA981" s="33"/>
      <c r="AB981" s="33"/>
      <c r="AC981" s="33"/>
      <c r="AD981" s="33"/>
      <c r="AE981" s="33"/>
      <c r="AR981" s="233" t="s">
        <v>703</v>
      </c>
      <c r="AT981" s="233" t="s">
        <v>1081</v>
      </c>
      <c r="AU981" s="233" t="s">
        <v>83</v>
      </c>
      <c r="AY981" s="18" t="s">
        <v>278</v>
      </c>
      <c r="BE981" s="234">
        <f>IF(N981="základní",J981,0)</f>
        <v>663520</v>
      </c>
      <c r="BF981" s="234">
        <f>IF(N981="snížená",J981,0)</f>
        <v>0</v>
      </c>
      <c r="BG981" s="234">
        <f>IF(N981="zákl. přenesená",J981,0)</f>
        <v>0</v>
      </c>
      <c r="BH981" s="234">
        <f>IF(N981="sníž. přenesená",J981,0)</f>
        <v>0</v>
      </c>
      <c r="BI981" s="234">
        <f>IF(N981="nulová",J981,0)</f>
        <v>0</v>
      </c>
      <c r="BJ981" s="18" t="s">
        <v>81</v>
      </c>
      <c r="BK981" s="234">
        <f>ROUND(I981*H981,2)</f>
        <v>663520</v>
      </c>
      <c r="BL981" s="18" t="s">
        <v>602</v>
      </c>
      <c r="BM981" s="233" t="s">
        <v>1826</v>
      </c>
    </row>
    <row r="982" s="13" customFormat="1">
      <c r="A982" s="13"/>
      <c r="B982" s="235"/>
      <c r="C982" s="236"/>
      <c r="D982" s="237" t="s">
        <v>285</v>
      </c>
      <c r="E982" s="236"/>
      <c r="F982" s="239" t="s">
        <v>1827</v>
      </c>
      <c r="G982" s="236"/>
      <c r="H982" s="240">
        <v>1276</v>
      </c>
      <c r="I982" s="236"/>
      <c r="J982" s="236"/>
      <c r="K982" s="236"/>
      <c r="L982" s="241"/>
      <c r="M982" s="242"/>
      <c r="N982" s="243"/>
      <c r="O982" s="243"/>
      <c r="P982" s="243"/>
      <c r="Q982" s="243"/>
      <c r="R982" s="243"/>
      <c r="S982" s="243"/>
      <c r="T982" s="24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5" t="s">
        <v>285</v>
      </c>
      <c r="AU982" s="245" t="s">
        <v>83</v>
      </c>
      <c r="AV982" s="13" t="s">
        <v>83</v>
      </c>
      <c r="AW982" s="13" t="s">
        <v>4</v>
      </c>
      <c r="AX982" s="13" t="s">
        <v>81</v>
      </c>
      <c r="AY982" s="245" t="s">
        <v>278</v>
      </c>
    </row>
    <row r="983" s="2" customFormat="1" ht="24.15" customHeight="1">
      <c r="A983" s="33"/>
      <c r="B983" s="34"/>
      <c r="C983" s="222" t="s">
        <v>1828</v>
      </c>
      <c r="D983" s="222" t="s">
        <v>280</v>
      </c>
      <c r="E983" s="223" t="s">
        <v>1829</v>
      </c>
      <c r="F983" s="224" t="s">
        <v>1830</v>
      </c>
      <c r="G983" s="225" t="s">
        <v>407</v>
      </c>
      <c r="H983" s="226">
        <v>250</v>
      </c>
      <c r="I983" s="227">
        <v>179</v>
      </c>
      <c r="J983" s="227">
        <f>ROUND(I983*H983,2)</f>
        <v>44750</v>
      </c>
      <c r="K983" s="228"/>
      <c r="L983" s="39"/>
      <c r="M983" s="229" t="s">
        <v>1</v>
      </c>
      <c r="N983" s="230" t="s">
        <v>39</v>
      </c>
      <c r="O983" s="231">
        <v>0.248</v>
      </c>
      <c r="P983" s="231">
        <f>O983*H983</f>
        <v>62</v>
      </c>
      <c r="Q983" s="231">
        <v>0.00020000000000000001</v>
      </c>
      <c r="R983" s="231">
        <f>Q983*H983</f>
        <v>0.050000000000000003</v>
      </c>
      <c r="S983" s="231">
        <v>0</v>
      </c>
      <c r="T983" s="232">
        <f>S983*H983</f>
        <v>0</v>
      </c>
      <c r="U983" s="33"/>
      <c r="V983" s="33"/>
      <c r="W983" s="33"/>
      <c r="X983" s="33"/>
      <c r="Y983" s="33"/>
      <c r="Z983" s="33"/>
      <c r="AA983" s="33"/>
      <c r="AB983" s="33"/>
      <c r="AC983" s="33"/>
      <c r="AD983" s="33"/>
      <c r="AE983" s="33"/>
      <c r="AR983" s="233" t="s">
        <v>602</v>
      </c>
      <c r="AT983" s="233" t="s">
        <v>280</v>
      </c>
      <c r="AU983" s="233" t="s">
        <v>83</v>
      </c>
      <c r="AY983" s="18" t="s">
        <v>278</v>
      </c>
      <c r="BE983" s="234">
        <f>IF(N983="základní",J983,0)</f>
        <v>44750</v>
      </c>
      <c r="BF983" s="234">
        <f>IF(N983="snížená",J983,0)</f>
        <v>0</v>
      </c>
      <c r="BG983" s="234">
        <f>IF(N983="zákl. přenesená",J983,0)</f>
        <v>0</v>
      </c>
      <c r="BH983" s="234">
        <f>IF(N983="sníž. přenesená",J983,0)</f>
        <v>0</v>
      </c>
      <c r="BI983" s="234">
        <f>IF(N983="nulová",J983,0)</f>
        <v>0</v>
      </c>
      <c r="BJ983" s="18" t="s">
        <v>81</v>
      </c>
      <c r="BK983" s="234">
        <f>ROUND(I983*H983,2)</f>
        <v>44750</v>
      </c>
      <c r="BL983" s="18" t="s">
        <v>602</v>
      </c>
      <c r="BM983" s="233" t="s">
        <v>1831</v>
      </c>
    </row>
    <row r="984" s="2" customFormat="1" ht="16.5" customHeight="1">
      <c r="A984" s="33"/>
      <c r="B984" s="34"/>
      <c r="C984" s="269" t="s">
        <v>1832</v>
      </c>
      <c r="D984" s="269" t="s">
        <v>1081</v>
      </c>
      <c r="E984" s="270" t="s">
        <v>1833</v>
      </c>
      <c r="F984" s="271" t="s">
        <v>1834</v>
      </c>
      <c r="G984" s="272" t="s">
        <v>407</v>
      </c>
      <c r="H984" s="273">
        <v>262.5</v>
      </c>
      <c r="I984" s="274">
        <v>31.699999999999999</v>
      </c>
      <c r="J984" s="274">
        <f>ROUND(I984*H984,2)</f>
        <v>8321.25</v>
      </c>
      <c r="K984" s="275"/>
      <c r="L984" s="276"/>
      <c r="M984" s="277" t="s">
        <v>1</v>
      </c>
      <c r="N984" s="278" t="s">
        <v>39</v>
      </c>
      <c r="O984" s="231">
        <v>0</v>
      </c>
      <c r="P984" s="231">
        <f>O984*H984</f>
        <v>0</v>
      </c>
      <c r="Q984" s="231">
        <v>0.00012</v>
      </c>
      <c r="R984" s="231">
        <f>Q984*H984</f>
        <v>0.0315</v>
      </c>
      <c r="S984" s="231">
        <v>0</v>
      </c>
      <c r="T984" s="232">
        <f>S984*H984</f>
        <v>0</v>
      </c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R984" s="233" t="s">
        <v>703</v>
      </c>
      <c r="AT984" s="233" t="s">
        <v>1081</v>
      </c>
      <c r="AU984" s="233" t="s">
        <v>83</v>
      </c>
      <c r="AY984" s="18" t="s">
        <v>278</v>
      </c>
      <c r="BE984" s="234">
        <f>IF(N984="základní",J984,0)</f>
        <v>8321.25</v>
      </c>
      <c r="BF984" s="234">
        <f>IF(N984="snížená",J984,0)</f>
        <v>0</v>
      </c>
      <c r="BG984" s="234">
        <f>IF(N984="zákl. přenesená",J984,0)</f>
        <v>0</v>
      </c>
      <c r="BH984" s="234">
        <f>IF(N984="sníž. přenesená",J984,0)</f>
        <v>0</v>
      </c>
      <c r="BI984" s="234">
        <f>IF(N984="nulová",J984,0)</f>
        <v>0</v>
      </c>
      <c r="BJ984" s="18" t="s">
        <v>81</v>
      </c>
      <c r="BK984" s="234">
        <f>ROUND(I984*H984,2)</f>
        <v>8321.25</v>
      </c>
      <c r="BL984" s="18" t="s">
        <v>602</v>
      </c>
      <c r="BM984" s="233" t="s">
        <v>1835</v>
      </c>
    </row>
    <row r="985" s="13" customFormat="1">
      <c r="A985" s="13"/>
      <c r="B985" s="235"/>
      <c r="C985" s="236"/>
      <c r="D985" s="237" t="s">
        <v>285</v>
      </c>
      <c r="E985" s="236"/>
      <c r="F985" s="239" t="s">
        <v>1836</v>
      </c>
      <c r="G985" s="236"/>
      <c r="H985" s="240">
        <v>262.5</v>
      </c>
      <c r="I985" s="236"/>
      <c r="J985" s="236"/>
      <c r="K985" s="236"/>
      <c r="L985" s="241"/>
      <c r="M985" s="242"/>
      <c r="N985" s="243"/>
      <c r="O985" s="243"/>
      <c r="P985" s="243"/>
      <c r="Q985" s="243"/>
      <c r="R985" s="243"/>
      <c r="S985" s="243"/>
      <c r="T985" s="244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5" t="s">
        <v>285</v>
      </c>
      <c r="AU985" s="245" t="s">
        <v>83</v>
      </c>
      <c r="AV985" s="13" t="s">
        <v>83</v>
      </c>
      <c r="AW985" s="13" t="s">
        <v>4</v>
      </c>
      <c r="AX985" s="13" t="s">
        <v>81</v>
      </c>
      <c r="AY985" s="245" t="s">
        <v>278</v>
      </c>
    </row>
    <row r="986" s="2" customFormat="1" ht="24.15" customHeight="1">
      <c r="A986" s="33"/>
      <c r="B986" s="34"/>
      <c r="C986" s="222" t="s">
        <v>1837</v>
      </c>
      <c r="D986" s="222" t="s">
        <v>280</v>
      </c>
      <c r="E986" s="223" t="s">
        <v>1838</v>
      </c>
      <c r="F986" s="224" t="s">
        <v>1839</v>
      </c>
      <c r="G986" s="225" t="s">
        <v>407</v>
      </c>
      <c r="H986" s="226">
        <v>200</v>
      </c>
      <c r="I986" s="227">
        <v>116</v>
      </c>
      <c r="J986" s="227">
        <f>ROUND(I986*H986,2)</f>
        <v>23200</v>
      </c>
      <c r="K986" s="228"/>
      <c r="L986" s="39"/>
      <c r="M986" s="229" t="s">
        <v>1</v>
      </c>
      <c r="N986" s="230" t="s">
        <v>39</v>
      </c>
      <c r="O986" s="231">
        <v>0.16</v>
      </c>
      <c r="P986" s="231">
        <f>O986*H986</f>
        <v>32</v>
      </c>
      <c r="Q986" s="231">
        <v>0.00018000000000000001</v>
      </c>
      <c r="R986" s="231">
        <f>Q986*H986</f>
        <v>0.036000000000000004</v>
      </c>
      <c r="S986" s="231">
        <v>0</v>
      </c>
      <c r="T986" s="232">
        <f>S986*H986</f>
        <v>0</v>
      </c>
      <c r="U986" s="33"/>
      <c r="V986" s="33"/>
      <c r="W986" s="33"/>
      <c r="X986" s="33"/>
      <c r="Y986" s="33"/>
      <c r="Z986" s="33"/>
      <c r="AA986" s="33"/>
      <c r="AB986" s="33"/>
      <c r="AC986" s="33"/>
      <c r="AD986" s="33"/>
      <c r="AE986" s="33"/>
      <c r="AR986" s="233" t="s">
        <v>602</v>
      </c>
      <c r="AT986" s="233" t="s">
        <v>280</v>
      </c>
      <c r="AU986" s="233" t="s">
        <v>83</v>
      </c>
      <c r="AY986" s="18" t="s">
        <v>278</v>
      </c>
      <c r="BE986" s="234">
        <f>IF(N986="základní",J986,0)</f>
        <v>23200</v>
      </c>
      <c r="BF986" s="234">
        <f>IF(N986="snížená",J986,0)</f>
        <v>0</v>
      </c>
      <c r="BG986" s="234">
        <f>IF(N986="zákl. přenesená",J986,0)</f>
        <v>0</v>
      </c>
      <c r="BH986" s="234">
        <f>IF(N986="sníž. přenesená",J986,0)</f>
        <v>0</v>
      </c>
      <c r="BI986" s="234">
        <f>IF(N986="nulová",J986,0)</f>
        <v>0</v>
      </c>
      <c r="BJ986" s="18" t="s">
        <v>81</v>
      </c>
      <c r="BK986" s="234">
        <f>ROUND(I986*H986,2)</f>
        <v>23200</v>
      </c>
      <c r="BL986" s="18" t="s">
        <v>602</v>
      </c>
      <c r="BM986" s="233" t="s">
        <v>1840</v>
      </c>
    </row>
    <row r="987" s="2" customFormat="1" ht="16.5" customHeight="1">
      <c r="A987" s="33"/>
      <c r="B987" s="34"/>
      <c r="C987" s="269" t="s">
        <v>1841</v>
      </c>
      <c r="D987" s="269" t="s">
        <v>1081</v>
      </c>
      <c r="E987" s="270" t="s">
        <v>1833</v>
      </c>
      <c r="F987" s="271" t="s">
        <v>1834</v>
      </c>
      <c r="G987" s="272" t="s">
        <v>407</v>
      </c>
      <c r="H987" s="273">
        <v>210</v>
      </c>
      <c r="I987" s="274">
        <v>31.699999999999999</v>
      </c>
      <c r="J987" s="274">
        <f>ROUND(I987*H987,2)</f>
        <v>6657</v>
      </c>
      <c r="K987" s="275"/>
      <c r="L987" s="276"/>
      <c r="M987" s="277" t="s">
        <v>1</v>
      </c>
      <c r="N987" s="278" t="s">
        <v>39</v>
      </c>
      <c r="O987" s="231">
        <v>0</v>
      </c>
      <c r="P987" s="231">
        <f>O987*H987</f>
        <v>0</v>
      </c>
      <c r="Q987" s="231">
        <v>0.00012</v>
      </c>
      <c r="R987" s="231">
        <f>Q987*H987</f>
        <v>0.0252</v>
      </c>
      <c r="S987" s="231">
        <v>0</v>
      </c>
      <c r="T987" s="232">
        <f>S987*H987</f>
        <v>0</v>
      </c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  <c r="AE987" s="33"/>
      <c r="AR987" s="233" t="s">
        <v>703</v>
      </c>
      <c r="AT987" s="233" t="s">
        <v>1081</v>
      </c>
      <c r="AU987" s="233" t="s">
        <v>83</v>
      </c>
      <c r="AY987" s="18" t="s">
        <v>278</v>
      </c>
      <c r="BE987" s="234">
        <f>IF(N987="základní",J987,0)</f>
        <v>6657</v>
      </c>
      <c r="BF987" s="234">
        <f>IF(N987="snížená",J987,0)</f>
        <v>0</v>
      </c>
      <c r="BG987" s="234">
        <f>IF(N987="zákl. přenesená",J987,0)</f>
        <v>0</v>
      </c>
      <c r="BH987" s="234">
        <f>IF(N987="sníž. přenesená",J987,0)</f>
        <v>0</v>
      </c>
      <c r="BI987" s="234">
        <f>IF(N987="nulová",J987,0)</f>
        <v>0</v>
      </c>
      <c r="BJ987" s="18" t="s">
        <v>81</v>
      </c>
      <c r="BK987" s="234">
        <f>ROUND(I987*H987,2)</f>
        <v>6657</v>
      </c>
      <c r="BL987" s="18" t="s">
        <v>602</v>
      </c>
      <c r="BM987" s="233" t="s">
        <v>1842</v>
      </c>
    </row>
    <row r="988" s="13" customFormat="1">
      <c r="A988" s="13"/>
      <c r="B988" s="235"/>
      <c r="C988" s="236"/>
      <c r="D988" s="237" t="s">
        <v>285</v>
      </c>
      <c r="E988" s="236"/>
      <c r="F988" s="239" t="s">
        <v>1843</v>
      </c>
      <c r="G988" s="236"/>
      <c r="H988" s="240">
        <v>210</v>
      </c>
      <c r="I988" s="236"/>
      <c r="J988" s="236"/>
      <c r="K988" s="236"/>
      <c r="L988" s="241"/>
      <c r="M988" s="242"/>
      <c r="N988" s="243"/>
      <c r="O988" s="243"/>
      <c r="P988" s="243"/>
      <c r="Q988" s="243"/>
      <c r="R988" s="243"/>
      <c r="S988" s="243"/>
      <c r="T988" s="24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5" t="s">
        <v>285</v>
      </c>
      <c r="AU988" s="245" t="s">
        <v>83</v>
      </c>
      <c r="AV988" s="13" t="s">
        <v>83</v>
      </c>
      <c r="AW988" s="13" t="s">
        <v>4</v>
      </c>
      <c r="AX988" s="13" t="s">
        <v>81</v>
      </c>
      <c r="AY988" s="245" t="s">
        <v>278</v>
      </c>
    </row>
    <row r="989" s="2" customFormat="1" ht="16.5" customHeight="1">
      <c r="A989" s="33"/>
      <c r="B989" s="34"/>
      <c r="C989" s="222" t="s">
        <v>1844</v>
      </c>
      <c r="D989" s="222" t="s">
        <v>280</v>
      </c>
      <c r="E989" s="223" t="s">
        <v>1845</v>
      </c>
      <c r="F989" s="224" t="s">
        <v>1846</v>
      </c>
      <c r="G989" s="225" t="s">
        <v>407</v>
      </c>
      <c r="H989" s="226">
        <v>350</v>
      </c>
      <c r="I989" s="227">
        <v>53</v>
      </c>
      <c r="J989" s="227">
        <f>ROUND(I989*H989,2)</f>
        <v>18550</v>
      </c>
      <c r="K989" s="228"/>
      <c r="L989" s="39"/>
      <c r="M989" s="229" t="s">
        <v>1</v>
      </c>
      <c r="N989" s="230" t="s">
        <v>39</v>
      </c>
      <c r="O989" s="231">
        <v>0.055</v>
      </c>
      <c r="P989" s="231">
        <f>O989*H989</f>
        <v>19.25</v>
      </c>
      <c r="Q989" s="231">
        <v>3.0000000000000001E-05</v>
      </c>
      <c r="R989" s="231">
        <f>Q989*H989</f>
        <v>0.010500000000000001</v>
      </c>
      <c r="S989" s="231">
        <v>0</v>
      </c>
      <c r="T989" s="232">
        <f>S989*H989</f>
        <v>0</v>
      </c>
      <c r="U989" s="33"/>
      <c r="V989" s="33"/>
      <c r="W989" s="33"/>
      <c r="X989" s="33"/>
      <c r="Y989" s="33"/>
      <c r="Z989" s="33"/>
      <c r="AA989" s="33"/>
      <c r="AB989" s="33"/>
      <c r="AC989" s="33"/>
      <c r="AD989" s="33"/>
      <c r="AE989" s="33"/>
      <c r="AR989" s="233" t="s">
        <v>602</v>
      </c>
      <c r="AT989" s="233" t="s">
        <v>280</v>
      </c>
      <c r="AU989" s="233" t="s">
        <v>83</v>
      </c>
      <c r="AY989" s="18" t="s">
        <v>278</v>
      </c>
      <c r="BE989" s="234">
        <f>IF(N989="základní",J989,0)</f>
        <v>18550</v>
      </c>
      <c r="BF989" s="234">
        <f>IF(N989="snížená",J989,0)</f>
        <v>0</v>
      </c>
      <c r="BG989" s="234">
        <f>IF(N989="zákl. přenesená",J989,0)</f>
        <v>0</v>
      </c>
      <c r="BH989" s="234">
        <f>IF(N989="sníž. přenesená",J989,0)</f>
        <v>0</v>
      </c>
      <c r="BI989" s="234">
        <f>IF(N989="nulová",J989,0)</f>
        <v>0</v>
      </c>
      <c r="BJ989" s="18" t="s">
        <v>81</v>
      </c>
      <c r="BK989" s="234">
        <f>ROUND(I989*H989,2)</f>
        <v>18550</v>
      </c>
      <c r="BL989" s="18" t="s">
        <v>602</v>
      </c>
      <c r="BM989" s="233" t="s">
        <v>1847</v>
      </c>
    </row>
    <row r="990" s="2" customFormat="1" ht="24.15" customHeight="1">
      <c r="A990" s="33"/>
      <c r="B990" s="34"/>
      <c r="C990" s="222" t="s">
        <v>1848</v>
      </c>
      <c r="D990" s="222" t="s">
        <v>280</v>
      </c>
      <c r="E990" s="223" t="s">
        <v>1849</v>
      </c>
      <c r="F990" s="224" t="s">
        <v>1850</v>
      </c>
      <c r="G990" s="225" t="s">
        <v>301</v>
      </c>
      <c r="H990" s="226">
        <v>24.350999999999999</v>
      </c>
      <c r="I990" s="227">
        <v>719</v>
      </c>
      <c r="J990" s="227">
        <f>ROUND(I990*H990,2)</f>
        <v>17508.369999999999</v>
      </c>
      <c r="K990" s="228"/>
      <c r="L990" s="39"/>
      <c r="M990" s="229" t="s">
        <v>1</v>
      </c>
      <c r="N990" s="230" t="s">
        <v>39</v>
      </c>
      <c r="O990" s="231">
        <v>1.2649999999999999</v>
      </c>
      <c r="P990" s="231">
        <f>O990*H990</f>
        <v>30.804014999999996</v>
      </c>
      <c r="Q990" s="231">
        <v>0</v>
      </c>
      <c r="R990" s="231">
        <f>Q990*H990</f>
        <v>0</v>
      </c>
      <c r="S990" s="231">
        <v>0</v>
      </c>
      <c r="T990" s="232">
        <f>S990*H990</f>
        <v>0</v>
      </c>
      <c r="U990" s="33"/>
      <c r="V990" s="33"/>
      <c r="W990" s="33"/>
      <c r="X990" s="33"/>
      <c r="Y990" s="33"/>
      <c r="Z990" s="33"/>
      <c r="AA990" s="33"/>
      <c r="AB990" s="33"/>
      <c r="AC990" s="33"/>
      <c r="AD990" s="33"/>
      <c r="AE990" s="33"/>
      <c r="AR990" s="233" t="s">
        <v>602</v>
      </c>
      <c r="AT990" s="233" t="s">
        <v>280</v>
      </c>
      <c r="AU990" s="233" t="s">
        <v>83</v>
      </c>
      <c r="AY990" s="18" t="s">
        <v>278</v>
      </c>
      <c r="BE990" s="234">
        <f>IF(N990="základní",J990,0)</f>
        <v>17508.369999999999</v>
      </c>
      <c r="BF990" s="234">
        <f>IF(N990="snížená",J990,0)</f>
        <v>0</v>
      </c>
      <c r="BG990" s="234">
        <f>IF(N990="zákl. přenesená",J990,0)</f>
        <v>0</v>
      </c>
      <c r="BH990" s="234">
        <f>IF(N990="sníž. přenesená",J990,0)</f>
        <v>0</v>
      </c>
      <c r="BI990" s="234">
        <f>IF(N990="nulová",J990,0)</f>
        <v>0</v>
      </c>
      <c r="BJ990" s="18" t="s">
        <v>81</v>
      </c>
      <c r="BK990" s="234">
        <f>ROUND(I990*H990,2)</f>
        <v>17508.369999999999</v>
      </c>
      <c r="BL990" s="18" t="s">
        <v>602</v>
      </c>
      <c r="BM990" s="233" t="s">
        <v>1851</v>
      </c>
    </row>
    <row r="991" s="12" customFormat="1" ht="22.8" customHeight="1">
      <c r="A991" s="12"/>
      <c r="B991" s="207"/>
      <c r="C991" s="208"/>
      <c r="D991" s="209" t="s">
        <v>73</v>
      </c>
      <c r="E991" s="220" t="s">
        <v>1852</v>
      </c>
      <c r="F991" s="220" t="s">
        <v>1853</v>
      </c>
      <c r="G991" s="208"/>
      <c r="H991" s="208"/>
      <c r="I991" s="208"/>
      <c r="J991" s="221">
        <f>BK991</f>
        <v>445363.30000000005</v>
      </c>
      <c r="K991" s="208"/>
      <c r="L991" s="212"/>
      <c r="M991" s="213"/>
      <c r="N991" s="214"/>
      <c r="O991" s="214"/>
      <c r="P991" s="215">
        <f>SUM(P992:P1107)</f>
        <v>605.47095599999989</v>
      </c>
      <c r="Q991" s="214"/>
      <c r="R991" s="215">
        <f>SUM(R992:R1107)</f>
        <v>1.8280198400000001</v>
      </c>
      <c r="S991" s="214"/>
      <c r="T991" s="216">
        <f>SUM(T992:T1107)</f>
        <v>0</v>
      </c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R991" s="217" t="s">
        <v>83</v>
      </c>
      <c r="AT991" s="218" t="s">
        <v>73</v>
      </c>
      <c r="AU991" s="218" t="s">
        <v>81</v>
      </c>
      <c r="AY991" s="217" t="s">
        <v>278</v>
      </c>
      <c r="BK991" s="219">
        <f>SUM(BK992:BK1107)</f>
        <v>445363.30000000005</v>
      </c>
    </row>
    <row r="992" s="2" customFormat="1" ht="24.15" customHeight="1">
      <c r="A992" s="33"/>
      <c r="B992" s="34"/>
      <c r="C992" s="222" t="s">
        <v>1854</v>
      </c>
      <c r="D992" s="222" t="s">
        <v>280</v>
      </c>
      <c r="E992" s="223" t="s">
        <v>1855</v>
      </c>
      <c r="F992" s="224" t="s">
        <v>1856</v>
      </c>
      <c r="G992" s="225" t="s">
        <v>318</v>
      </c>
      <c r="H992" s="226">
        <v>3841.1399999999999</v>
      </c>
      <c r="I992" s="227">
        <v>6.2199999999999998</v>
      </c>
      <c r="J992" s="227">
        <f>ROUND(I992*H992,2)</f>
        <v>23891.889999999999</v>
      </c>
      <c r="K992" s="228"/>
      <c r="L992" s="39"/>
      <c r="M992" s="229" t="s">
        <v>1</v>
      </c>
      <c r="N992" s="230" t="s">
        <v>39</v>
      </c>
      <c r="O992" s="231">
        <v>0.012</v>
      </c>
      <c r="P992" s="231">
        <f>O992*H992</f>
        <v>46.093679999999999</v>
      </c>
      <c r="Q992" s="231">
        <v>0</v>
      </c>
      <c r="R992" s="231">
        <f>Q992*H992</f>
        <v>0</v>
      </c>
      <c r="S992" s="231">
        <v>0</v>
      </c>
      <c r="T992" s="232">
        <f>S992*H992</f>
        <v>0</v>
      </c>
      <c r="U992" s="33"/>
      <c r="V992" s="33"/>
      <c r="W992" s="33"/>
      <c r="X992" s="33"/>
      <c r="Y992" s="33"/>
      <c r="Z992" s="33"/>
      <c r="AA992" s="33"/>
      <c r="AB992" s="33"/>
      <c r="AC992" s="33"/>
      <c r="AD992" s="33"/>
      <c r="AE992" s="33"/>
      <c r="AR992" s="233" t="s">
        <v>602</v>
      </c>
      <c r="AT992" s="233" t="s">
        <v>280</v>
      </c>
      <c r="AU992" s="233" t="s">
        <v>83</v>
      </c>
      <c r="AY992" s="18" t="s">
        <v>278</v>
      </c>
      <c r="BE992" s="234">
        <f>IF(N992="základní",J992,0)</f>
        <v>23891.889999999999</v>
      </c>
      <c r="BF992" s="234">
        <f>IF(N992="snížená",J992,0)</f>
        <v>0</v>
      </c>
      <c r="BG992" s="234">
        <f>IF(N992="zákl. přenesená",J992,0)</f>
        <v>0</v>
      </c>
      <c r="BH992" s="234">
        <f>IF(N992="sníž. přenesená",J992,0)</f>
        <v>0</v>
      </c>
      <c r="BI992" s="234">
        <f>IF(N992="nulová",J992,0)</f>
        <v>0</v>
      </c>
      <c r="BJ992" s="18" t="s">
        <v>81</v>
      </c>
      <c r="BK992" s="234">
        <f>ROUND(I992*H992,2)</f>
        <v>23891.889999999999</v>
      </c>
      <c r="BL992" s="18" t="s">
        <v>602</v>
      </c>
      <c r="BM992" s="233" t="s">
        <v>1857</v>
      </c>
    </row>
    <row r="993" s="2" customFormat="1" ht="24.15" customHeight="1">
      <c r="A993" s="33"/>
      <c r="B993" s="34"/>
      <c r="C993" s="222" t="s">
        <v>1858</v>
      </c>
      <c r="D993" s="222" t="s">
        <v>280</v>
      </c>
      <c r="E993" s="223" t="s">
        <v>1859</v>
      </c>
      <c r="F993" s="224" t="s">
        <v>1860</v>
      </c>
      <c r="G993" s="225" t="s">
        <v>318</v>
      </c>
      <c r="H993" s="226">
        <v>3841.1399999999999</v>
      </c>
      <c r="I993" s="227">
        <v>19.899999999999999</v>
      </c>
      <c r="J993" s="227">
        <f>ROUND(I993*H993,2)</f>
        <v>76438.690000000002</v>
      </c>
      <c r="K993" s="228"/>
      <c r="L993" s="39"/>
      <c r="M993" s="229" t="s">
        <v>1</v>
      </c>
      <c r="N993" s="230" t="s">
        <v>39</v>
      </c>
      <c r="O993" s="231">
        <v>0.033000000000000002</v>
      </c>
      <c r="P993" s="231">
        <f>O993*H993</f>
        <v>126.75762</v>
      </c>
      <c r="Q993" s="231">
        <v>0.00020000000000000001</v>
      </c>
      <c r="R993" s="231">
        <f>Q993*H993</f>
        <v>0.76822800000000002</v>
      </c>
      <c r="S993" s="231">
        <v>0</v>
      </c>
      <c r="T993" s="232">
        <f>S993*H993</f>
        <v>0</v>
      </c>
      <c r="U993" s="33"/>
      <c r="V993" s="33"/>
      <c r="W993" s="33"/>
      <c r="X993" s="33"/>
      <c r="Y993" s="33"/>
      <c r="Z993" s="33"/>
      <c r="AA993" s="33"/>
      <c r="AB993" s="33"/>
      <c r="AC993" s="33"/>
      <c r="AD993" s="33"/>
      <c r="AE993" s="33"/>
      <c r="AR993" s="233" t="s">
        <v>602</v>
      </c>
      <c r="AT993" s="233" t="s">
        <v>280</v>
      </c>
      <c r="AU993" s="233" t="s">
        <v>83</v>
      </c>
      <c r="AY993" s="18" t="s">
        <v>278</v>
      </c>
      <c r="BE993" s="234">
        <f>IF(N993="základní",J993,0)</f>
        <v>76438.690000000002</v>
      </c>
      <c r="BF993" s="234">
        <f>IF(N993="snížená",J993,0)</f>
        <v>0</v>
      </c>
      <c r="BG993" s="234">
        <f>IF(N993="zákl. přenesená",J993,0)</f>
        <v>0</v>
      </c>
      <c r="BH993" s="234">
        <f>IF(N993="sníž. přenesená",J993,0)</f>
        <v>0</v>
      </c>
      <c r="BI993" s="234">
        <f>IF(N993="nulová",J993,0)</f>
        <v>0</v>
      </c>
      <c r="BJ993" s="18" t="s">
        <v>81</v>
      </c>
      <c r="BK993" s="234">
        <f>ROUND(I993*H993,2)</f>
        <v>76438.690000000002</v>
      </c>
      <c r="BL993" s="18" t="s">
        <v>602</v>
      </c>
      <c r="BM993" s="233" t="s">
        <v>1861</v>
      </c>
    </row>
    <row r="994" s="2" customFormat="1" ht="33" customHeight="1">
      <c r="A994" s="33"/>
      <c r="B994" s="34"/>
      <c r="C994" s="222" t="s">
        <v>1862</v>
      </c>
      <c r="D994" s="222" t="s">
        <v>280</v>
      </c>
      <c r="E994" s="223" t="s">
        <v>1863</v>
      </c>
      <c r="F994" s="224" t="s">
        <v>1864</v>
      </c>
      <c r="G994" s="225" t="s">
        <v>318</v>
      </c>
      <c r="H994" s="226">
        <v>358.99599999999998</v>
      </c>
      <c r="I994" s="227">
        <v>13.300000000000001</v>
      </c>
      <c r="J994" s="227">
        <f>ROUND(I994*H994,2)</f>
        <v>4774.6499999999996</v>
      </c>
      <c r="K994" s="228"/>
      <c r="L994" s="39"/>
      <c r="M994" s="229" t="s">
        <v>1</v>
      </c>
      <c r="N994" s="230" t="s">
        <v>39</v>
      </c>
      <c r="O994" s="231">
        <v>0.024</v>
      </c>
      <c r="P994" s="231">
        <f>O994*H994</f>
        <v>8.6159040000000005</v>
      </c>
      <c r="Q994" s="231">
        <v>1.0000000000000001E-05</v>
      </c>
      <c r="R994" s="231">
        <f>Q994*H994</f>
        <v>0.0035899600000000001</v>
      </c>
      <c r="S994" s="231">
        <v>0</v>
      </c>
      <c r="T994" s="232">
        <f>S994*H994</f>
        <v>0</v>
      </c>
      <c r="U994" s="33"/>
      <c r="V994" s="33"/>
      <c r="W994" s="33"/>
      <c r="X994" s="33"/>
      <c r="Y994" s="33"/>
      <c r="Z994" s="33"/>
      <c r="AA994" s="33"/>
      <c r="AB994" s="33"/>
      <c r="AC994" s="33"/>
      <c r="AD994" s="33"/>
      <c r="AE994" s="33"/>
      <c r="AR994" s="233" t="s">
        <v>602</v>
      </c>
      <c r="AT994" s="233" t="s">
        <v>280</v>
      </c>
      <c r="AU994" s="233" t="s">
        <v>83</v>
      </c>
      <c r="AY994" s="18" t="s">
        <v>278</v>
      </c>
      <c r="BE994" s="234">
        <f>IF(N994="základní",J994,0)</f>
        <v>4774.6499999999996</v>
      </c>
      <c r="BF994" s="234">
        <f>IF(N994="snížená",J994,0)</f>
        <v>0</v>
      </c>
      <c r="BG994" s="234">
        <f>IF(N994="zákl. přenesená",J994,0)</f>
        <v>0</v>
      </c>
      <c r="BH994" s="234">
        <f>IF(N994="sníž. přenesená",J994,0)</f>
        <v>0</v>
      </c>
      <c r="BI994" s="234">
        <f>IF(N994="nulová",J994,0)</f>
        <v>0</v>
      </c>
      <c r="BJ994" s="18" t="s">
        <v>81</v>
      </c>
      <c r="BK994" s="234">
        <f>ROUND(I994*H994,2)</f>
        <v>4774.6499999999996</v>
      </c>
      <c r="BL994" s="18" t="s">
        <v>602</v>
      </c>
      <c r="BM994" s="233" t="s">
        <v>1865</v>
      </c>
    </row>
    <row r="995" s="13" customFormat="1">
      <c r="A995" s="13"/>
      <c r="B995" s="235"/>
      <c r="C995" s="236"/>
      <c r="D995" s="237" t="s">
        <v>285</v>
      </c>
      <c r="E995" s="238" t="s">
        <v>1</v>
      </c>
      <c r="F995" s="239" t="s">
        <v>1866</v>
      </c>
      <c r="G995" s="236"/>
      <c r="H995" s="240">
        <v>1.3999999999999999</v>
      </c>
      <c r="I995" s="236"/>
      <c r="J995" s="236"/>
      <c r="K995" s="236"/>
      <c r="L995" s="241"/>
      <c r="M995" s="242"/>
      <c r="N995" s="243"/>
      <c r="O995" s="243"/>
      <c r="P995" s="243"/>
      <c r="Q995" s="243"/>
      <c r="R995" s="243"/>
      <c r="S995" s="243"/>
      <c r="T995" s="244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5" t="s">
        <v>285</v>
      </c>
      <c r="AU995" s="245" t="s">
        <v>83</v>
      </c>
      <c r="AV995" s="13" t="s">
        <v>83</v>
      </c>
      <c r="AW995" s="13" t="s">
        <v>30</v>
      </c>
      <c r="AX995" s="13" t="s">
        <v>74</v>
      </c>
      <c r="AY995" s="245" t="s">
        <v>278</v>
      </c>
    </row>
    <row r="996" s="13" customFormat="1">
      <c r="A996" s="13"/>
      <c r="B996" s="235"/>
      <c r="C996" s="236"/>
      <c r="D996" s="237" t="s">
        <v>285</v>
      </c>
      <c r="E996" s="238" t="s">
        <v>1</v>
      </c>
      <c r="F996" s="239" t="s">
        <v>1866</v>
      </c>
      <c r="G996" s="236"/>
      <c r="H996" s="240">
        <v>1.3999999999999999</v>
      </c>
      <c r="I996" s="236"/>
      <c r="J996" s="236"/>
      <c r="K996" s="236"/>
      <c r="L996" s="241"/>
      <c r="M996" s="242"/>
      <c r="N996" s="243"/>
      <c r="O996" s="243"/>
      <c r="P996" s="243"/>
      <c r="Q996" s="243"/>
      <c r="R996" s="243"/>
      <c r="S996" s="243"/>
      <c r="T996" s="244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5" t="s">
        <v>285</v>
      </c>
      <c r="AU996" s="245" t="s">
        <v>83</v>
      </c>
      <c r="AV996" s="13" t="s">
        <v>83</v>
      </c>
      <c r="AW996" s="13" t="s">
        <v>30</v>
      </c>
      <c r="AX996" s="13" t="s">
        <v>74</v>
      </c>
      <c r="AY996" s="245" t="s">
        <v>278</v>
      </c>
    </row>
    <row r="997" s="13" customFormat="1">
      <c r="A997" s="13"/>
      <c r="B997" s="235"/>
      <c r="C997" s="236"/>
      <c r="D997" s="237" t="s">
        <v>285</v>
      </c>
      <c r="E997" s="238" t="s">
        <v>1</v>
      </c>
      <c r="F997" s="239" t="s">
        <v>1866</v>
      </c>
      <c r="G997" s="236"/>
      <c r="H997" s="240">
        <v>1.3999999999999999</v>
      </c>
      <c r="I997" s="236"/>
      <c r="J997" s="236"/>
      <c r="K997" s="236"/>
      <c r="L997" s="241"/>
      <c r="M997" s="242"/>
      <c r="N997" s="243"/>
      <c r="O997" s="243"/>
      <c r="P997" s="243"/>
      <c r="Q997" s="243"/>
      <c r="R997" s="243"/>
      <c r="S997" s="243"/>
      <c r="T997" s="244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5" t="s">
        <v>285</v>
      </c>
      <c r="AU997" s="245" t="s">
        <v>83</v>
      </c>
      <c r="AV997" s="13" t="s">
        <v>83</v>
      </c>
      <c r="AW997" s="13" t="s">
        <v>30</v>
      </c>
      <c r="AX997" s="13" t="s">
        <v>74</v>
      </c>
      <c r="AY997" s="245" t="s">
        <v>278</v>
      </c>
    </row>
    <row r="998" s="13" customFormat="1">
      <c r="A998" s="13"/>
      <c r="B998" s="235"/>
      <c r="C998" s="236"/>
      <c r="D998" s="237" t="s">
        <v>285</v>
      </c>
      <c r="E998" s="238" t="s">
        <v>1</v>
      </c>
      <c r="F998" s="239" t="s">
        <v>1867</v>
      </c>
      <c r="G998" s="236"/>
      <c r="H998" s="240">
        <v>0.83999999999999997</v>
      </c>
      <c r="I998" s="236"/>
      <c r="J998" s="236"/>
      <c r="K998" s="236"/>
      <c r="L998" s="241"/>
      <c r="M998" s="242"/>
      <c r="N998" s="243"/>
      <c r="O998" s="243"/>
      <c r="P998" s="243"/>
      <c r="Q998" s="243"/>
      <c r="R998" s="243"/>
      <c r="S998" s="243"/>
      <c r="T998" s="244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5" t="s">
        <v>285</v>
      </c>
      <c r="AU998" s="245" t="s">
        <v>83</v>
      </c>
      <c r="AV998" s="13" t="s">
        <v>83</v>
      </c>
      <c r="AW998" s="13" t="s">
        <v>30</v>
      </c>
      <c r="AX998" s="13" t="s">
        <v>74</v>
      </c>
      <c r="AY998" s="245" t="s">
        <v>278</v>
      </c>
    </row>
    <row r="999" s="13" customFormat="1">
      <c r="A999" s="13"/>
      <c r="B999" s="235"/>
      <c r="C999" s="236"/>
      <c r="D999" s="237" t="s">
        <v>285</v>
      </c>
      <c r="E999" s="238" t="s">
        <v>1</v>
      </c>
      <c r="F999" s="239" t="s">
        <v>1868</v>
      </c>
      <c r="G999" s="236"/>
      <c r="H999" s="240">
        <v>0.54000000000000004</v>
      </c>
      <c r="I999" s="236"/>
      <c r="J999" s="236"/>
      <c r="K999" s="236"/>
      <c r="L999" s="241"/>
      <c r="M999" s="242"/>
      <c r="N999" s="243"/>
      <c r="O999" s="243"/>
      <c r="P999" s="243"/>
      <c r="Q999" s="243"/>
      <c r="R999" s="243"/>
      <c r="S999" s="243"/>
      <c r="T999" s="244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5" t="s">
        <v>285</v>
      </c>
      <c r="AU999" s="245" t="s">
        <v>83</v>
      </c>
      <c r="AV999" s="13" t="s">
        <v>83</v>
      </c>
      <c r="AW999" s="13" t="s">
        <v>30</v>
      </c>
      <c r="AX999" s="13" t="s">
        <v>74</v>
      </c>
      <c r="AY999" s="245" t="s">
        <v>278</v>
      </c>
    </row>
    <row r="1000" s="13" customFormat="1">
      <c r="A1000" s="13"/>
      <c r="B1000" s="235"/>
      <c r="C1000" s="236"/>
      <c r="D1000" s="237" t="s">
        <v>285</v>
      </c>
      <c r="E1000" s="238" t="s">
        <v>1</v>
      </c>
      <c r="F1000" s="239" t="s">
        <v>1868</v>
      </c>
      <c r="G1000" s="236"/>
      <c r="H1000" s="240">
        <v>0.54000000000000004</v>
      </c>
      <c r="I1000" s="236"/>
      <c r="J1000" s="236"/>
      <c r="K1000" s="236"/>
      <c r="L1000" s="241"/>
      <c r="M1000" s="242"/>
      <c r="N1000" s="243"/>
      <c r="O1000" s="243"/>
      <c r="P1000" s="243"/>
      <c r="Q1000" s="243"/>
      <c r="R1000" s="243"/>
      <c r="S1000" s="243"/>
      <c r="T1000" s="24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5" t="s">
        <v>285</v>
      </c>
      <c r="AU1000" s="245" t="s">
        <v>83</v>
      </c>
      <c r="AV1000" s="13" t="s">
        <v>83</v>
      </c>
      <c r="AW1000" s="13" t="s">
        <v>30</v>
      </c>
      <c r="AX1000" s="13" t="s">
        <v>74</v>
      </c>
      <c r="AY1000" s="245" t="s">
        <v>278</v>
      </c>
    </row>
    <row r="1001" s="13" customFormat="1">
      <c r="A1001" s="13"/>
      <c r="B1001" s="235"/>
      <c r="C1001" s="236"/>
      <c r="D1001" s="237" t="s">
        <v>285</v>
      </c>
      <c r="E1001" s="238" t="s">
        <v>1</v>
      </c>
      <c r="F1001" s="239" t="s">
        <v>1868</v>
      </c>
      <c r="G1001" s="236"/>
      <c r="H1001" s="240">
        <v>0.54000000000000004</v>
      </c>
      <c r="I1001" s="236"/>
      <c r="J1001" s="236"/>
      <c r="K1001" s="236"/>
      <c r="L1001" s="241"/>
      <c r="M1001" s="242"/>
      <c r="N1001" s="243"/>
      <c r="O1001" s="243"/>
      <c r="P1001" s="243"/>
      <c r="Q1001" s="243"/>
      <c r="R1001" s="243"/>
      <c r="S1001" s="243"/>
      <c r="T1001" s="24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5" t="s">
        <v>285</v>
      </c>
      <c r="AU1001" s="245" t="s">
        <v>83</v>
      </c>
      <c r="AV1001" s="13" t="s">
        <v>83</v>
      </c>
      <c r="AW1001" s="13" t="s">
        <v>30</v>
      </c>
      <c r="AX1001" s="13" t="s">
        <v>74</v>
      </c>
      <c r="AY1001" s="245" t="s">
        <v>278</v>
      </c>
    </row>
    <row r="1002" s="13" customFormat="1">
      <c r="A1002" s="13"/>
      <c r="B1002" s="235"/>
      <c r="C1002" s="236"/>
      <c r="D1002" s="237" t="s">
        <v>285</v>
      </c>
      <c r="E1002" s="238" t="s">
        <v>1</v>
      </c>
      <c r="F1002" s="239" t="s">
        <v>1868</v>
      </c>
      <c r="G1002" s="236"/>
      <c r="H1002" s="240">
        <v>0.54000000000000004</v>
      </c>
      <c r="I1002" s="236"/>
      <c r="J1002" s="236"/>
      <c r="K1002" s="236"/>
      <c r="L1002" s="241"/>
      <c r="M1002" s="242"/>
      <c r="N1002" s="243"/>
      <c r="O1002" s="243"/>
      <c r="P1002" s="243"/>
      <c r="Q1002" s="243"/>
      <c r="R1002" s="243"/>
      <c r="S1002" s="243"/>
      <c r="T1002" s="244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5" t="s">
        <v>285</v>
      </c>
      <c r="AU1002" s="245" t="s">
        <v>83</v>
      </c>
      <c r="AV1002" s="13" t="s">
        <v>83</v>
      </c>
      <c r="AW1002" s="13" t="s">
        <v>30</v>
      </c>
      <c r="AX1002" s="13" t="s">
        <v>74</v>
      </c>
      <c r="AY1002" s="245" t="s">
        <v>278</v>
      </c>
    </row>
    <row r="1003" s="13" customFormat="1">
      <c r="A1003" s="13"/>
      <c r="B1003" s="235"/>
      <c r="C1003" s="236"/>
      <c r="D1003" s="237" t="s">
        <v>285</v>
      </c>
      <c r="E1003" s="238" t="s">
        <v>1</v>
      </c>
      <c r="F1003" s="239" t="s">
        <v>1869</v>
      </c>
      <c r="G1003" s="236"/>
      <c r="H1003" s="240">
        <v>1.0800000000000001</v>
      </c>
      <c r="I1003" s="236"/>
      <c r="J1003" s="236"/>
      <c r="K1003" s="236"/>
      <c r="L1003" s="241"/>
      <c r="M1003" s="242"/>
      <c r="N1003" s="243"/>
      <c r="O1003" s="243"/>
      <c r="P1003" s="243"/>
      <c r="Q1003" s="243"/>
      <c r="R1003" s="243"/>
      <c r="S1003" s="243"/>
      <c r="T1003" s="244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5" t="s">
        <v>285</v>
      </c>
      <c r="AU1003" s="245" t="s">
        <v>83</v>
      </c>
      <c r="AV1003" s="13" t="s">
        <v>83</v>
      </c>
      <c r="AW1003" s="13" t="s">
        <v>30</v>
      </c>
      <c r="AX1003" s="13" t="s">
        <v>74</v>
      </c>
      <c r="AY1003" s="245" t="s">
        <v>278</v>
      </c>
    </row>
    <row r="1004" s="13" customFormat="1">
      <c r="A1004" s="13"/>
      <c r="B1004" s="235"/>
      <c r="C1004" s="236"/>
      <c r="D1004" s="237" t="s">
        <v>285</v>
      </c>
      <c r="E1004" s="238" t="s">
        <v>1</v>
      </c>
      <c r="F1004" s="239" t="s">
        <v>1866</v>
      </c>
      <c r="G1004" s="236"/>
      <c r="H1004" s="240">
        <v>1.3999999999999999</v>
      </c>
      <c r="I1004" s="236"/>
      <c r="J1004" s="236"/>
      <c r="K1004" s="236"/>
      <c r="L1004" s="241"/>
      <c r="M1004" s="242"/>
      <c r="N1004" s="243"/>
      <c r="O1004" s="243"/>
      <c r="P1004" s="243"/>
      <c r="Q1004" s="243"/>
      <c r="R1004" s="243"/>
      <c r="S1004" s="243"/>
      <c r="T1004" s="24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5" t="s">
        <v>285</v>
      </c>
      <c r="AU1004" s="245" t="s">
        <v>83</v>
      </c>
      <c r="AV1004" s="13" t="s">
        <v>83</v>
      </c>
      <c r="AW1004" s="13" t="s">
        <v>30</v>
      </c>
      <c r="AX1004" s="13" t="s">
        <v>74</v>
      </c>
      <c r="AY1004" s="245" t="s">
        <v>278</v>
      </c>
    </row>
    <row r="1005" s="13" customFormat="1">
      <c r="A1005" s="13"/>
      <c r="B1005" s="235"/>
      <c r="C1005" s="236"/>
      <c r="D1005" s="237" t="s">
        <v>285</v>
      </c>
      <c r="E1005" s="238" t="s">
        <v>1</v>
      </c>
      <c r="F1005" s="239" t="s">
        <v>1866</v>
      </c>
      <c r="G1005" s="236"/>
      <c r="H1005" s="240">
        <v>1.3999999999999999</v>
      </c>
      <c r="I1005" s="236"/>
      <c r="J1005" s="236"/>
      <c r="K1005" s="236"/>
      <c r="L1005" s="241"/>
      <c r="M1005" s="242"/>
      <c r="N1005" s="243"/>
      <c r="O1005" s="243"/>
      <c r="P1005" s="243"/>
      <c r="Q1005" s="243"/>
      <c r="R1005" s="243"/>
      <c r="S1005" s="243"/>
      <c r="T1005" s="244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5" t="s">
        <v>285</v>
      </c>
      <c r="AU1005" s="245" t="s">
        <v>83</v>
      </c>
      <c r="AV1005" s="13" t="s">
        <v>83</v>
      </c>
      <c r="AW1005" s="13" t="s">
        <v>30</v>
      </c>
      <c r="AX1005" s="13" t="s">
        <v>74</v>
      </c>
      <c r="AY1005" s="245" t="s">
        <v>278</v>
      </c>
    </row>
    <row r="1006" s="13" customFormat="1">
      <c r="A1006" s="13"/>
      <c r="B1006" s="235"/>
      <c r="C1006" s="236"/>
      <c r="D1006" s="237" t="s">
        <v>285</v>
      </c>
      <c r="E1006" s="238" t="s">
        <v>1</v>
      </c>
      <c r="F1006" s="239" t="s">
        <v>1870</v>
      </c>
      <c r="G1006" s="236"/>
      <c r="H1006" s="240">
        <v>1.3600000000000001</v>
      </c>
      <c r="I1006" s="236"/>
      <c r="J1006" s="236"/>
      <c r="K1006" s="236"/>
      <c r="L1006" s="241"/>
      <c r="M1006" s="242"/>
      <c r="N1006" s="243"/>
      <c r="O1006" s="243"/>
      <c r="P1006" s="243"/>
      <c r="Q1006" s="243"/>
      <c r="R1006" s="243"/>
      <c r="S1006" s="243"/>
      <c r="T1006" s="244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5" t="s">
        <v>285</v>
      </c>
      <c r="AU1006" s="245" t="s">
        <v>83</v>
      </c>
      <c r="AV1006" s="13" t="s">
        <v>83</v>
      </c>
      <c r="AW1006" s="13" t="s">
        <v>30</v>
      </c>
      <c r="AX1006" s="13" t="s">
        <v>74</v>
      </c>
      <c r="AY1006" s="245" t="s">
        <v>278</v>
      </c>
    </row>
    <row r="1007" s="13" customFormat="1">
      <c r="A1007" s="13"/>
      <c r="B1007" s="235"/>
      <c r="C1007" s="236"/>
      <c r="D1007" s="237" t="s">
        <v>285</v>
      </c>
      <c r="E1007" s="238" t="s">
        <v>1</v>
      </c>
      <c r="F1007" s="239" t="s">
        <v>1866</v>
      </c>
      <c r="G1007" s="236"/>
      <c r="H1007" s="240">
        <v>1.3999999999999999</v>
      </c>
      <c r="I1007" s="236"/>
      <c r="J1007" s="236"/>
      <c r="K1007" s="236"/>
      <c r="L1007" s="241"/>
      <c r="M1007" s="242"/>
      <c r="N1007" s="243"/>
      <c r="O1007" s="243"/>
      <c r="P1007" s="243"/>
      <c r="Q1007" s="243"/>
      <c r="R1007" s="243"/>
      <c r="S1007" s="243"/>
      <c r="T1007" s="244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5" t="s">
        <v>285</v>
      </c>
      <c r="AU1007" s="245" t="s">
        <v>83</v>
      </c>
      <c r="AV1007" s="13" t="s">
        <v>83</v>
      </c>
      <c r="AW1007" s="13" t="s">
        <v>30</v>
      </c>
      <c r="AX1007" s="13" t="s">
        <v>74</v>
      </c>
      <c r="AY1007" s="245" t="s">
        <v>278</v>
      </c>
    </row>
    <row r="1008" s="13" customFormat="1">
      <c r="A1008" s="13"/>
      <c r="B1008" s="235"/>
      <c r="C1008" s="236"/>
      <c r="D1008" s="237" t="s">
        <v>285</v>
      </c>
      <c r="E1008" s="238" t="s">
        <v>1</v>
      </c>
      <c r="F1008" s="239" t="s">
        <v>1866</v>
      </c>
      <c r="G1008" s="236"/>
      <c r="H1008" s="240">
        <v>1.3999999999999999</v>
      </c>
      <c r="I1008" s="236"/>
      <c r="J1008" s="236"/>
      <c r="K1008" s="236"/>
      <c r="L1008" s="241"/>
      <c r="M1008" s="242"/>
      <c r="N1008" s="243"/>
      <c r="O1008" s="243"/>
      <c r="P1008" s="243"/>
      <c r="Q1008" s="243"/>
      <c r="R1008" s="243"/>
      <c r="S1008" s="243"/>
      <c r="T1008" s="244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5" t="s">
        <v>285</v>
      </c>
      <c r="AU1008" s="245" t="s">
        <v>83</v>
      </c>
      <c r="AV1008" s="13" t="s">
        <v>83</v>
      </c>
      <c r="AW1008" s="13" t="s">
        <v>30</v>
      </c>
      <c r="AX1008" s="13" t="s">
        <v>74</v>
      </c>
      <c r="AY1008" s="245" t="s">
        <v>278</v>
      </c>
    </row>
    <row r="1009" s="13" customFormat="1">
      <c r="A1009" s="13"/>
      <c r="B1009" s="235"/>
      <c r="C1009" s="236"/>
      <c r="D1009" s="237" t="s">
        <v>285</v>
      </c>
      <c r="E1009" s="238" t="s">
        <v>1</v>
      </c>
      <c r="F1009" s="239" t="s">
        <v>1866</v>
      </c>
      <c r="G1009" s="236"/>
      <c r="H1009" s="240">
        <v>1.3999999999999999</v>
      </c>
      <c r="I1009" s="236"/>
      <c r="J1009" s="236"/>
      <c r="K1009" s="236"/>
      <c r="L1009" s="241"/>
      <c r="M1009" s="242"/>
      <c r="N1009" s="243"/>
      <c r="O1009" s="243"/>
      <c r="P1009" s="243"/>
      <c r="Q1009" s="243"/>
      <c r="R1009" s="243"/>
      <c r="S1009" s="243"/>
      <c r="T1009" s="244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5" t="s">
        <v>285</v>
      </c>
      <c r="AU1009" s="245" t="s">
        <v>83</v>
      </c>
      <c r="AV1009" s="13" t="s">
        <v>83</v>
      </c>
      <c r="AW1009" s="13" t="s">
        <v>30</v>
      </c>
      <c r="AX1009" s="13" t="s">
        <v>74</v>
      </c>
      <c r="AY1009" s="245" t="s">
        <v>278</v>
      </c>
    </row>
    <row r="1010" s="13" customFormat="1">
      <c r="A1010" s="13"/>
      <c r="B1010" s="235"/>
      <c r="C1010" s="236"/>
      <c r="D1010" s="237" t="s">
        <v>285</v>
      </c>
      <c r="E1010" s="238" t="s">
        <v>1</v>
      </c>
      <c r="F1010" s="239" t="s">
        <v>1871</v>
      </c>
      <c r="G1010" s="236"/>
      <c r="H1010" s="240">
        <v>3</v>
      </c>
      <c r="I1010" s="236"/>
      <c r="J1010" s="236"/>
      <c r="K1010" s="236"/>
      <c r="L1010" s="241"/>
      <c r="M1010" s="242"/>
      <c r="N1010" s="243"/>
      <c r="O1010" s="243"/>
      <c r="P1010" s="243"/>
      <c r="Q1010" s="243"/>
      <c r="R1010" s="243"/>
      <c r="S1010" s="243"/>
      <c r="T1010" s="244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5" t="s">
        <v>285</v>
      </c>
      <c r="AU1010" s="245" t="s">
        <v>83</v>
      </c>
      <c r="AV1010" s="13" t="s">
        <v>83</v>
      </c>
      <c r="AW1010" s="13" t="s">
        <v>30</v>
      </c>
      <c r="AX1010" s="13" t="s">
        <v>74</v>
      </c>
      <c r="AY1010" s="245" t="s">
        <v>278</v>
      </c>
    </row>
    <row r="1011" s="13" customFormat="1">
      <c r="A1011" s="13"/>
      <c r="B1011" s="235"/>
      <c r="C1011" s="236"/>
      <c r="D1011" s="237" t="s">
        <v>285</v>
      </c>
      <c r="E1011" s="238" t="s">
        <v>1</v>
      </c>
      <c r="F1011" s="239" t="s">
        <v>1866</v>
      </c>
      <c r="G1011" s="236"/>
      <c r="H1011" s="240">
        <v>1.3999999999999999</v>
      </c>
      <c r="I1011" s="236"/>
      <c r="J1011" s="236"/>
      <c r="K1011" s="236"/>
      <c r="L1011" s="241"/>
      <c r="M1011" s="242"/>
      <c r="N1011" s="243"/>
      <c r="O1011" s="243"/>
      <c r="P1011" s="243"/>
      <c r="Q1011" s="243"/>
      <c r="R1011" s="243"/>
      <c r="S1011" s="243"/>
      <c r="T1011" s="244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5" t="s">
        <v>285</v>
      </c>
      <c r="AU1011" s="245" t="s">
        <v>83</v>
      </c>
      <c r="AV1011" s="13" t="s">
        <v>83</v>
      </c>
      <c r="AW1011" s="13" t="s">
        <v>30</v>
      </c>
      <c r="AX1011" s="13" t="s">
        <v>74</v>
      </c>
      <c r="AY1011" s="245" t="s">
        <v>278</v>
      </c>
    </row>
    <row r="1012" s="13" customFormat="1">
      <c r="A1012" s="13"/>
      <c r="B1012" s="235"/>
      <c r="C1012" s="236"/>
      <c r="D1012" s="237" t="s">
        <v>285</v>
      </c>
      <c r="E1012" s="238" t="s">
        <v>1</v>
      </c>
      <c r="F1012" s="239" t="s">
        <v>1866</v>
      </c>
      <c r="G1012" s="236"/>
      <c r="H1012" s="240">
        <v>1.3999999999999999</v>
      </c>
      <c r="I1012" s="236"/>
      <c r="J1012" s="236"/>
      <c r="K1012" s="236"/>
      <c r="L1012" s="241"/>
      <c r="M1012" s="242"/>
      <c r="N1012" s="243"/>
      <c r="O1012" s="243"/>
      <c r="P1012" s="243"/>
      <c r="Q1012" s="243"/>
      <c r="R1012" s="243"/>
      <c r="S1012" s="243"/>
      <c r="T1012" s="24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5" t="s">
        <v>285</v>
      </c>
      <c r="AU1012" s="245" t="s">
        <v>83</v>
      </c>
      <c r="AV1012" s="13" t="s">
        <v>83</v>
      </c>
      <c r="AW1012" s="13" t="s">
        <v>30</v>
      </c>
      <c r="AX1012" s="13" t="s">
        <v>74</v>
      </c>
      <c r="AY1012" s="245" t="s">
        <v>278</v>
      </c>
    </row>
    <row r="1013" s="13" customFormat="1">
      <c r="A1013" s="13"/>
      <c r="B1013" s="235"/>
      <c r="C1013" s="236"/>
      <c r="D1013" s="237" t="s">
        <v>285</v>
      </c>
      <c r="E1013" s="238" t="s">
        <v>1</v>
      </c>
      <c r="F1013" s="239" t="s">
        <v>1866</v>
      </c>
      <c r="G1013" s="236"/>
      <c r="H1013" s="240">
        <v>1.3999999999999999</v>
      </c>
      <c r="I1013" s="236"/>
      <c r="J1013" s="236"/>
      <c r="K1013" s="236"/>
      <c r="L1013" s="241"/>
      <c r="M1013" s="242"/>
      <c r="N1013" s="243"/>
      <c r="O1013" s="243"/>
      <c r="P1013" s="243"/>
      <c r="Q1013" s="243"/>
      <c r="R1013" s="243"/>
      <c r="S1013" s="243"/>
      <c r="T1013" s="244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5" t="s">
        <v>285</v>
      </c>
      <c r="AU1013" s="245" t="s">
        <v>83</v>
      </c>
      <c r="AV1013" s="13" t="s">
        <v>83</v>
      </c>
      <c r="AW1013" s="13" t="s">
        <v>30</v>
      </c>
      <c r="AX1013" s="13" t="s">
        <v>74</v>
      </c>
      <c r="AY1013" s="245" t="s">
        <v>278</v>
      </c>
    </row>
    <row r="1014" s="13" customFormat="1">
      <c r="A1014" s="13"/>
      <c r="B1014" s="235"/>
      <c r="C1014" s="236"/>
      <c r="D1014" s="237" t="s">
        <v>285</v>
      </c>
      <c r="E1014" s="238" t="s">
        <v>1</v>
      </c>
      <c r="F1014" s="239" t="s">
        <v>1872</v>
      </c>
      <c r="G1014" s="236"/>
      <c r="H1014" s="240">
        <v>0.65000000000000002</v>
      </c>
      <c r="I1014" s="236"/>
      <c r="J1014" s="236"/>
      <c r="K1014" s="236"/>
      <c r="L1014" s="241"/>
      <c r="M1014" s="242"/>
      <c r="N1014" s="243"/>
      <c r="O1014" s="243"/>
      <c r="P1014" s="243"/>
      <c r="Q1014" s="243"/>
      <c r="R1014" s="243"/>
      <c r="S1014" s="243"/>
      <c r="T1014" s="244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5" t="s">
        <v>285</v>
      </c>
      <c r="AU1014" s="245" t="s">
        <v>83</v>
      </c>
      <c r="AV1014" s="13" t="s">
        <v>83</v>
      </c>
      <c r="AW1014" s="13" t="s">
        <v>30</v>
      </c>
      <c r="AX1014" s="13" t="s">
        <v>74</v>
      </c>
      <c r="AY1014" s="245" t="s">
        <v>278</v>
      </c>
    </row>
    <row r="1015" s="13" customFormat="1">
      <c r="A1015" s="13"/>
      <c r="B1015" s="235"/>
      <c r="C1015" s="236"/>
      <c r="D1015" s="237" t="s">
        <v>285</v>
      </c>
      <c r="E1015" s="238" t="s">
        <v>1</v>
      </c>
      <c r="F1015" s="239" t="s">
        <v>1872</v>
      </c>
      <c r="G1015" s="236"/>
      <c r="H1015" s="240">
        <v>0.65000000000000002</v>
      </c>
      <c r="I1015" s="236"/>
      <c r="J1015" s="236"/>
      <c r="K1015" s="236"/>
      <c r="L1015" s="241"/>
      <c r="M1015" s="242"/>
      <c r="N1015" s="243"/>
      <c r="O1015" s="243"/>
      <c r="P1015" s="243"/>
      <c r="Q1015" s="243"/>
      <c r="R1015" s="243"/>
      <c r="S1015" s="243"/>
      <c r="T1015" s="244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5" t="s">
        <v>285</v>
      </c>
      <c r="AU1015" s="245" t="s">
        <v>83</v>
      </c>
      <c r="AV1015" s="13" t="s">
        <v>83</v>
      </c>
      <c r="AW1015" s="13" t="s">
        <v>30</v>
      </c>
      <c r="AX1015" s="13" t="s">
        <v>74</v>
      </c>
      <c r="AY1015" s="245" t="s">
        <v>278</v>
      </c>
    </row>
    <row r="1016" s="13" customFormat="1">
      <c r="A1016" s="13"/>
      <c r="B1016" s="235"/>
      <c r="C1016" s="236"/>
      <c r="D1016" s="237" t="s">
        <v>285</v>
      </c>
      <c r="E1016" s="238" t="s">
        <v>1</v>
      </c>
      <c r="F1016" s="239" t="s">
        <v>1872</v>
      </c>
      <c r="G1016" s="236"/>
      <c r="H1016" s="240">
        <v>0.65000000000000002</v>
      </c>
      <c r="I1016" s="236"/>
      <c r="J1016" s="236"/>
      <c r="K1016" s="236"/>
      <c r="L1016" s="241"/>
      <c r="M1016" s="242"/>
      <c r="N1016" s="243"/>
      <c r="O1016" s="243"/>
      <c r="P1016" s="243"/>
      <c r="Q1016" s="243"/>
      <c r="R1016" s="243"/>
      <c r="S1016" s="243"/>
      <c r="T1016" s="244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5" t="s">
        <v>285</v>
      </c>
      <c r="AU1016" s="245" t="s">
        <v>83</v>
      </c>
      <c r="AV1016" s="13" t="s">
        <v>83</v>
      </c>
      <c r="AW1016" s="13" t="s">
        <v>30</v>
      </c>
      <c r="AX1016" s="13" t="s">
        <v>74</v>
      </c>
      <c r="AY1016" s="245" t="s">
        <v>278</v>
      </c>
    </row>
    <row r="1017" s="13" customFormat="1">
      <c r="A1017" s="13"/>
      <c r="B1017" s="235"/>
      <c r="C1017" s="236"/>
      <c r="D1017" s="237" t="s">
        <v>285</v>
      </c>
      <c r="E1017" s="238" t="s">
        <v>1</v>
      </c>
      <c r="F1017" s="239" t="s">
        <v>1872</v>
      </c>
      <c r="G1017" s="236"/>
      <c r="H1017" s="240">
        <v>0.65000000000000002</v>
      </c>
      <c r="I1017" s="236"/>
      <c r="J1017" s="236"/>
      <c r="K1017" s="236"/>
      <c r="L1017" s="241"/>
      <c r="M1017" s="242"/>
      <c r="N1017" s="243"/>
      <c r="O1017" s="243"/>
      <c r="P1017" s="243"/>
      <c r="Q1017" s="243"/>
      <c r="R1017" s="243"/>
      <c r="S1017" s="243"/>
      <c r="T1017" s="244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5" t="s">
        <v>285</v>
      </c>
      <c r="AU1017" s="245" t="s">
        <v>83</v>
      </c>
      <c r="AV1017" s="13" t="s">
        <v>83</v>
      </c>
      <c r="AW1017" s="13" t="s">
        <v>30</v>
      </c>
      <c r="AX1017" s="13" t="s">
        <v>74</v>
      </c>
      <c r="AY1017" s="245" t="s">
        <v>278</v>
      </c>
    </row>
    <row r="1018" s="13" customFormat="1">
      <c r="A1018" s="13"/>
      <c r="B1018" s="235"/>
      <c r="C1018" s="236"/>
      <c r="D1018" s="237" t="s">
        <v>285</v>
      </c>
      <c r="E1018" s="238" t="s">
        <v>1</v>
      </c>
      <c r="F1018" s="239" t="s">
        <v>1872</v>
      </c>
      <c r="G1018" s="236"/>
      <c r="H1018" s="240">
        <v>0.65000000000000002</v>
      </c>
      <c r="I1018" s="236"/>
      <c r="J1018" s="236"/>
      <c r="K1018" s="236"/>
      <c r="L1018" s="241"/>
      <c r="M1018" s="242"/>
      <c r="N1018" s="243"/>
      <c r="O1018" s="243"/>
      <c r="P1018" s="243"/>
      <c r="Q1018" s="243"/>
      <c r="R1018" s="243"/>
      <c r="S1018" s="243"/>
      <c r="T1018" s="244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5" t="s">
        <v>285</v>
      </c>
      <c r="AU1018" s="245" t="s">
        <v>83</v>
      </c>
      <c r="AV1018" s="13" t="s">
        <v>83</v>
      </c>
      <c r="AW1018" s="13" t="s">
        <v>30</v>
      </c>
      <c r="AX1018" s="13" t="s">
        <v>74</v>
      </c>
      <c r="AY1018" s="245" t="s">
        <v>278</v>
      </c>
    </row>
    <row r="1019" s="13" customFormat="1">
      <c r="A1019" s="13"/>
      <c r="B1019" s="235"/>
      <c r="C1019" s="236"/>
      <c r="D1019" s="237" t="s">
        <v>285</v>
      </c>
      <c r="E1019" s="238" t="s">
        <v>1</v>
      </c>
      <c r="F1019" s="239" t="s">
        <v>1872</v>
      </c>
      <c r="G1019" s="236"/>
      <c r="H1019" s="240">
        <v>0.65000000000000002</v>
      </c>
      <c r="I1019" s="236"/>
      <c r="J1019" s="236"/>
      <c r="K1019" s="236"/>
      <c r="L1019" s="241"/>
      <c r="M1019" s="242"/>
      <c r="N1019" s="243"/>
      <c r="O1019" s="243"/>
      <c r="P1019" s="243"/>
      <c r="Q1019" s="243"/>
      <c r="R1019" s="243"/>
      <c r="S1019" s="243"/>
      <c r="T1019" s="244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5" t="s">
        <v>285</v>
      </c>
      <c r="AU1019" s="245" t="s">
        <v>83</v>
      </c>
      <c r="AV1019" s="13" t="s">
        <v>83</v>
      </c>
      <c r="AW1019" s="13" t="s">
        <v>30</v>
      </c>
      <c r="AX1019" s="13" t="s">
        <v>74</v>
      </c>
      <c r="AY1019" s="245" t="s">
        <v>278</v>
      </c>
    </row>
    <row r="1020" s="13" customFormat="1">
      <c r="A1020" s="13"/>
      <c r="B1020" s="235"/>
      <c r="C1020" s="236"/>
      <c r="D1020" s="237" t="s">
        <v>285</v>
      </c>
      <c r="E1020" s="238" t="s">
        <v>1</v>
      </c>
      <c r="F1020" s="239" t="s">
        <v>1872</v>
      </c>
      <c r="G1020" s="236"/>
      <c r="H1020" s="240">
        <v>0.65000000000000002</v>
      </c>
      <c r="I1020" s="236"/>
      <c r="J1020" s="236"/>
      <c r="K1020" s="236"/>
      <c r="L1020" s="241"/>
      <c r="M1020" s="242"/>
      <c r="N1020" s="243"/>
      <c r="O1020" s="243"/>
      <c r="P1020" s="243"/>
      <c r="Q1020" s="243"/>
      <c r="R1020" s="243"/>
      <c r="S1020" s="243"/>
      <c r="T1020" s="244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5" t="s">
        <v>285</v>
      </c>
      <c r="AU1020" s="245" t="s">
        <v>83</v>
      </c>
      <c r="AV1020" s="13" t="s">
        <v>83</v>
      </c>
      <c r="AW1020" s="13" t="s">
        <v>30</v>
      </c>
      <c r="AX1020" s="13" t="s">
        <v>74</v>
      </c>
      <c r="AY1020" s="245" t="s">
        <v>278</v>
      </c>
    </row>
    <row r="1021" s="13" customFormat="1">
      <c r="A1021" s="13"/>
      <c r="B1021" s="235"/>
      <c r="C1021" s="236"/>
      <c r="D1021" s="237" t="s">
        <v>285</v>
      </c>
      <c r="E1021" s="238" t="s">
        <v>1</v>
      </c>
      <c r="F1021" s="239" t="s">
        <v>1872</v>
      </c>
      <c r="G1021" s="236"/>
      <c r="H1021" s="240">
        <v>0.65000000000000002</v>
      </c>
      <c r="I1021" s="236"/>
      <c r="J1021" s="236"/>
      <c r="K1021" s="236"/>
      <c r="L1021" s="241"/>
      <c r="M1021" s="242"/>
      <c r="N1021" s="243"/>
      <c r="O1021" s="243"/>
      <c r="P1021" s="243"/>
      <c r="Q1021" s="243"/>
      <c r="R1021" s="243"/>
      <c r="S1021" s="243"/>
      <c r="T1021" s="244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5" t="s">
        <v>285</v>
      </c>
      <c r="AU1021" s="245" t="s">
        <v>83</v>
      </c>
      <c r="AV1021" s="13" t="s">
        <v>83</v>
      </c>
      <c r="AW1021" s="13" t="s">
        <v>30</v>
      </c>
      <c r="AX1021" s="13" t="s">
        <v>74</v>
      </c>
      <c r="AY1021" s="245" t="s">
        <v>278</v>
      </c>
    </row>
    <row r="1022" s="13" customFormat="1">
      <c r="A1022" s="13"/>
      <c r="B1022" s="235"/>
      <c r="C1022" s="236"/>
      <c r="D1022" s="237" t="s">
        <v>285</v>
      </c>
      <c r="E1022" s="238" t="s">
        <v>1</v>
      </c>
      <c r="F1022" s="239" t="s">
        <v>1868</v>
      </c>
      <c r="G1022" s="236"/>
      <c r="H1022" s="240">
        <v>0.54000000000000004</v>
      </c>
      <c r="I1022" s="236"/>
      <c r="J1022" s="236"/>
      <c r="K1022" s="236"/>
      <c r="L1022" s="241"/>
      <c r="M1022" s="242"/>
      <c r="N1022" s="243"/>
      <c r="O1022" s="243"/>
      <c r="P1022" s="243"/>
      <c r="Q1022" s="243"/>
      <c r="R1022" s="243"/>
      <c r="S1022" s="243"/>
      <c r="T1022" s="244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5" t="s">
        <v>285</v>
      </c>
      <c r="AU1022" s="245" t="s">
        <v>83</v>
      </c>
      <c r="AV1022" s="13" t="s">
        <v>83</v>
      </c>
      <c r="AW1022" s="13" t="s">
        <v>30</v>
      </c>
      <c r="AX1022" s="13" t="s">
        <v>74</v>
      </c>
      <c r="AY1022" s="245" t="s">
        <v>278</v>
      </c>
    </row>
    <row r="1023" s="13" customFormat="1">
      <c r="A1023" s="13"/>
      <c r="B1023" s="235"/>
      <c r="C1023" s="236"/>
      <c r="D1023" s="237" t="s">
        <v>285</v>
      </c>
      <c r="E1023" s="238" t="s">
        <v>1</v>
      </c>
      <c r="F1023" s="239" t="s">
        <v>1868</v>
      </c>
      <c r="G1023" s="236"/>
      <c r="H1023" s="240">
        <v>0.54000000000000004</v>
      </c>
      <c r="I1023" s="236"/>
      <c r="J1023" s="236"/>
      <c r="K1023" s="236"/>
      <c r="L1023" s="241"/>
      <c r="M1023" s="242"/>
      <c r="N1023" s="243"/>
      <c r="O1023" s="243"/>
      <c r="P1023" s="243"/>
      <c r="Q1023" s="243"/>
      <c r="R1023" s="243"/>
      <c r="S1023" s="243"/>
      <c r="T1023" s="244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5" t="s">
        <v>285</v>
      </c>
      <c r="AU1023" s="245" t="s">
        <v>83</v>
      </c>
      <c r="AV1023" s="13" t="s">
        <v>83</v>
      </c>
      <c r="AW1023" s="13" t="s">
        <v>30</v>
      </c>
      <c r="AX1023" s="13" t="s">
        <v>74</v>
      </c>
      <c r="AY1023" s="245" t="s">
        <v>278</v>
      </c>
    </row>
    <row r="1024" s="13" customFormat="1">
      <c r="A1024" s="13"/>
      <c r="B1024" s="235"/>
      <c r="C1024" s="236"/>
      <c r="D1024" s="237" t="s">
        <v>285</v>
      </c>
      <c r="E1024" s="238" t="s">
        <v>1</v>
      </c>
      <c r="F1024" s="239" t="s">
        <v>1868</v>
      </c>
      <c r="G1024" s="236"/>
      <c r="H1024" s="240">
        <v>0.54000000000000004</v>
      </c>
      <c r="I1024" s="236"/>
      <c r="J1024" s="236"/>
      <c r="K1024" s="236"/>
      <c r="L1024" s="241"/>
      <c r="M1024" s="242"/>
      <c r="N1024" s="243"/>
      <c r="O1024" s="243"/>
      <c r="P1024" s="243"/>
      <c r="Q1024" s="243"/>
      <c r="R1024" s="243"/>
      <c r="S1024" s="243"/>
      <c r="T1024" s="244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5" t="s">
        <v>285</v>
      </c>
      <c r="AU1024" s="245" t="s">
        <v>83</v>
      </c>
      <c r="AV1024" s="13" t="s">
        <v>83</v>
      </c>
      <c r="AW1024" s="13" t="s">
        <v>30</v>
      </c>
      <c r="AX1024" s="13" t="s">
        <v>74</v>
      </c>
      <c r="AY1024" s="245" t="s">
        <v>278</v>
      </c>
    </row>
    <row r="1025" s="13" customFormat="1">
      <c r="A1025" s="13"/>
      <c r="B1025" s="235"/>
      <c r="C1025" s="236"/>
      <c r="D1025" s="237" t="s">
        <v>285</v>
      </c>
      <c r="E1025" s="238" t="s">
        <v>1</v>
      </c>
      <c r="F1025" s="239" t="s">
        <v>1868</v>
      </c>
      <c r="G1025" s="236"/>
      <c r="H1025" s="240">
        <v>0.54000000000000004</v>
      </c>
      <c r="I1025" s="236"/>
      <c r="J1025" s="236"/>
      <c r="K1025" s="236"/>
      <c r="L1025" s="241"/>
      <c r="M1025" s="242"/>
      <c r="N1025" s="243"/>
      <c r="O1025" s="243"/>
      <c r="P1025" s="243"/>
      <c r="Q1025" s="243"/>
      <c r="R1025" s="243"/>
      <c r="S1025" s="243"/>
      <c r="T1025" s="244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5" t="s">
        <v>285</v>
      </c>
      <c r="AU1025" s="245" t="s">
        <v>83</v>
      </c>
      <c r="AV1025" s="13" t="s">
        <v>83</v>
      </c>
      <c r="AW1025" s="13" t="s">
        <v>30</v>
      </c>
      <c r="AX1025" s="13" t="s">
        <v>74</v>
      </c>
      <c r="AY1025" s="245" t="s">
        <v>278</v>
      </c>
    </row>
    <row r="1026" s="13" customFormat="1">
      <c r="A1026" s="13"/>
      <c r="B1026" s="235"/>
      <c r="C1026" s="236"/>
      <c r="D1026" s="237" t="s">
        <v>285</v>
      </c>
      <c r="E1026" s="238" t="s">
        <v>1</v>
      </c>
      <c r="F1026" s="239" t="s">
        <v>1870</v>
      </c>
      <c r="G1026" s="236"/>
      <c r="H1026" s="240">
        <v>1.3600000000000001</v>
      </c>
      <c r="I1026" s="236"/>
      <c r="J1026" s="236"/>
      <c r="K1026" s="236"/>
      <c r="L1026" s="241"/>
      <c r="M1026" s="242"/>
      <c r="N1026" s="243"/>
      <c r="O1026" s="243"/>
      <c r="P1026" s="243"/>
      <c r="Q1026" s="243"/>
      <c r="R1026" s="243"/>
      <c r="S1026" s="243"/>
      <c r="T1026" s="244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5" t="s">
        <v>285</v>
      </c>
      <c r="AU1026" s="245" t="s">
        <v>83</v>
      </c>
      <c r="AV1026" s="13" t="s">
        <v>83</v>
      </c>
      <c r="AW1026" s="13" t="s">
        <v>30</v>
      </c>
      <c r="AX1026" s="13" t="s">
        <v>74</v>
      </c>
      <c r="AY1026" s="245" t="s">
        <v>278</v>
      </c>
    </row>
    <row r="1027" s="13" customFormat="1">
      <c r="A1027" s="13"/>
      <c r="B1027" s="235"/>
      <c r="C1027" s="236"/>
      <c r="D1027" s="237" t="s">
        <v>285</v>
      </c>
      <c r="E1027" s="238" t="s">
        <v>1</v>
      </c>
      <c r="F1027" s="239" t="s">
        <v>1872</v>
      </c>
      <c r="G1027" s="236"/>
      <c r="H1027" s="240">
        <v>0.65000000000000002</v>
      </c>
      <c r="I1027" s="236"/>
      <c r="J1027" s="236"/>
      <c r="K1027" s="236"/>
      <c r="L1027" s="241"/>
      <c r="M1027" s="242"/>
      <c r="N1027" s="243"/>
      <c r="O1027" s="243"/>
      <c r="P1027" s="243"/>
      <c r="Q1027" s="243"/>
      <c r="R1027" s="243"/>
      <c r="S1027" s="243"/>
      <c r="T1027" s="244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5" t="s">
        <v>285</v>
      </c>
      <c r="AU1027" s="245" t="s">
        <v>83</v>
      </c>
      <c r="AV1027" s="13" t="s">
        <v>83</v>
      </c>
      <c r="AW1027" s="13" t="s">
        <v>30</v>
      </c>
      <c r="AX1027" s="13" t="s">
        <v>74</v>
      </c>
      <c r="AY1027" s="245" t="s">
        <v>278</v>
      </c>
    </row>
    <row r="1028" s="13" customFormat="1">
      <c r="A1028" s="13"/>
      <c r="B1028" s="235"/>
      <c r="C1028" s="236"/>
      <c r="D1028" s="237" t="s">
        <v>285</v>
      </c>
      <c r="E1028" s="238" t="s">
        <v>1</v>
      </c>
      <c r="F1028" s="239" t="s">
        <v>1873</v>
      </c>
      <c r="G1028" s="236"/>
      <c r="H1028" s="240">
        <v>3.52</v>
      </c>
      <c r="I1028" s="236"/>
      <c r="J1028" s="236"/>
      <c r="K1028" s="236"/>
      <c r="L1028" s="241"/>
      <c r="M1028" s="242"/>
      <c r="N1028" s="243"/>
      <c r="O1028" s="243"/>
      <c r="P1028" s="243"/>
      <c r="Q1028" s="243"/>
      <c r="R1028" s="243"/>
      <c r="S1028" s="243"/>
      <c r="T1028" s="244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5" t="s">
        <v>285</v>
      </c>
      <c r="AU1028" s="245" t="s">
        <v>83</v>
      </c>
      <c r="AV1028" s="13" t="s">
        <v>83</v>
      </c>
      <c r="AW1028" s="13" t="s">
        <v>30</v>
      </c>
      <c r="AX1028" s="13" t="s">
        <v>74</v>
      </c>
      <c r="AY1028" s="245" t="s">
        <v>278</v>
      </c>
    </row>
    <row r="1029" s="13" customFormat="1">
      <c r="A1029" s="13"/>
      <c r="B1029" s="235"/>
      <c r="C1029" s="236"/>
      <c r="D1029" s="237" t="s">
        <v>285</v>
      </c>
      <c r="E1029" s="238" t="s">
        <v>1</v>
      </c>
      <c r="F1029" s="239" t="s">
        <v>1874</v>
      </c>
      <c r="G1029" s="236"/>
      <c r="H1029" s="240">
        <v>4.8399999999999999</v>
      </c>
      <c r="I1029" s="236"/>
      <c r="J1029" s="236"/>
      <c r="K1029" s="236"/>
      <c r="L1029" s="241"/>
      <c r="M1029" s="242"/>
      <c r="N1029" s="243"/>
      <c r="O1029" s="243"/>
      <c r="P1029" s="243"/>
      <c r="Q1029" s="243"/>
      <c r="R1029" s="243"/>
      <c r="S1029" s="243"/>
      <c r="T1029" s="244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5" t="s">
        <v>285</v>
      </c>
      <c r="AU1029" s="245" t="s">
        <v>83</v>
      </c>
      <c r="AV1029" s="13" t="s">
        <v>83</v>
      </c>
      <c r="AW1029" s="13" t="s">
        <v>30</v>
      </c>
      <c r="AX1029" s="13" t="s">
        <v>74</v>
      </c>
      <c r="AY1029" s="245" t="s">
        <v>278</v>
      </c>
    </row>
    <row r="1030" s="13" customFormat="1">
      <c r="A1030" s="13"/>
      <c r="B1030" s="235"/>
      <c r="C1030" s="236"/>
      <c r="D1030" s="237" t="s">
        <v>285</v>
      </c>
      <c r="E1030" s="238" t="s">
        <v>1</v>
      </c>
      <c r="F1030" s="239" t="s">
        <v>1873</v>
      </c>
      <c r="G1030" s="236"/>
      <c r="H1030" s="240">
        <v>3.52</v>
      </c>
      <c r="I1030" s="236"/>
      <c r="J1030" s="236"/>
      <c r="K1030" s="236"/>
      <c r="L1030" s="241"/>
      <c r="M1030" s="242"/>
      <c r="N1030" s="243"/>
      <c r="O1030" s="243"/>
      <c r="P1030" s="243"/>
      <c r="Q1030" s="243"/>
      <c r="R1030" s="243"/>
      <c r="S1030" s="243"/>
      <c r="T1030" s="244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5" t="s">
        <v>285</v>
      </c>
      <c r="AU1030" s="245" t="s">
        <v>83</v>
      </c>
      <c r="AV1030" s="13" t="s">
        <v>83</v>
      </c>
      <c r="AW1030" s="13" t="s">
        <v>30</v>
      </c>
      <c r="AX1030" s="13" t="s">
        <v>74</v>
      </c>
      <c r="AY1030" s="245" t="s">
        <v>278</v>
      </c>
    </row>
    <row r="1031" s="13" customFormat="1">
      <c r="A1031" s="13"/>
      <c r="B1031" s="235"/>
      <c r="C1031" s="236"/>
      <c r="D1031" s="237" t="s">
        <v>285</v>
      </c>
      <c r="E1031" s="238" t="s">
        <v>1</v>
      </c>
      <c r="F1031" s="239" t="s">
        <v>1873</v>
      </c>
      <c r="G1031" s="236"/>
      <c r="H1031" s="240">
        <v>3.52</v>
      </c>
      <c r="I1031" s="236"/>
      <c r="J1031" s="236"/>
      <c r="K1031" s="236"/>
      <c r="L1031" s="241"/>
      <c r="M1031" s="242"/>
      <c r="N1031" s="243"/>
      <c r="O1031" s="243"/>
      <c r="P1031" s="243"/>
      <c r="Q1031" s="243"/>
      <c r="R1031" s="243"/>
      <c r="S1031" s="243"/>
      <c r="T1031" s="244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5" t="s">
        <v>285</v>
      </c>
      <c r="AU1031" s="245" t="s">
        <v>83</v>
      </c>
      <c r="AV1031" s="13" t="s">
        <v>83</v>
      </c>
      <c r="AW1031" s="13" t="s">
        <v>30</v>
      </c>
      <c r="AX1031" s="13" t="s">
        <v>74</v>
      </c>
      <c r="AY1031" s="245" t="s">
        <v>278</v>
      </c>
    </row>
    <row r="1032" s="13" customFormat="1">
      <c r="A1032" s="13"/>
      <c r="B1032" s="235"/>
      <c r="C1032" s="236"/>
      <c r="D1032" s="237" t="s">
        <v>285</v>
      </c>
      <c r="E1032" s="238" t="s">
        <v>1</v>
      </c>
      <c r="F1032" s="239" t="s">
        <v>1873</v>
      </c>
      <c r="G1032" s="236"/>
      <c r="H1032" s="240">
        <v>3.52</v>
      </c>
      <c r="I1032" s="236"/>
      <c r="J1032" s="236"/>
      <c r="K1032" s="236"/>
      <c r="L1032" s="241"/>
      <c r="M1032" s="242"/>
      <c r="N1032" s="243"/>
      <c r="O1032" s="243"/>
      <c r="P1032" s="243"/>
      <c r="Q1032" s="243"/>
      <c r="R1032" s="243"/>
      <c r="S1032" s="243"/>
      <c r="T1032" s="244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5" t="s">
        <v>285</v>
      </c>
      <c r="AU1032" s="245" t="s">
        <v>83</v>
      </c>
      <c r="AV1032" s="13" t="s">
        <v>83</v>
      </c>
      <c r="AW1032" s="13" t="s">
        <v>30</v>
      </c>
      <c r="AX1032" s="13" t="s">
        <v>74</v>
      </c>
      <c r="AY1032" s="245" t="s">
        <v>278</v>
      </c>
    </row>
    <row r="1033" s="13" customFormat="1">
      <c r="A1033" s="13"/>
      <c r="B1033" s="235"/>
      <c r="C1033" s="236"/>
      <c r="D1033" s="237" t="s">
        <v>285</v>
      </c>
      <c r="E1033" s="238" t="s">
        <v>1</v>
      </c>
      <c r="F1033" s="239" t="s">
        <v>1875</v>
      </c>
      <c r="G1033" s="236"/>
      <c r="H1033" s="240">
        <v>1.02</v>
      </c>
      <c r="I1033" s="236"/>
      <c r="J1033" s="236"/>
      <c r="K1033" s="236"/>
      <c r="L1033" s="241"/>
      <c r="M1033" s="242"/>
      <c r="N1033" s="243"/>
      <c r="O1033" s="243"/>
      <c r="P1033" s="243"/>
      <c r="Q1033" s="243"/>
      <c r="R1033" s="243"/>
      <c r="S1033" s="243"/>
      <c r="T1033" s="244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5" t="s">
        <v>285</v>
      </c>
      <c r="AU1033" s="245" t="s">
        <v>83</v>
      </c>
      <c r="AV1033" s="13" t="s">
        <v>83</v>
      </c>
      <c r="AW1033" s="13" t="s">
        <v>30</v>
      </c>
      <c r="AX1033" s="13" t="s">
        <v>74</v>
      </c>
      <c r="AY1033" s="245" t="s">
        <v>278</v>
      </c>
    </row>
    <row r="1034" s="13" customFormat="1">
      <c r="A1034" s="13"/>
      <c r="B1034" s="235"/>
      <c r="C1034" s="236"/>
      <c r="D1034" s="237" t="s">
        <v>285</v>
      </c>
      <c r="E1034" s="238" t="s">
        <v>1</v>
      </c>
      <c r="F1034" s="239" t="s">
        <v>1873</v>
      </c>
      <c r="G1034" s="236"/>
      <c r="H1034" s="240">
        <v>3.52</v>
      </c>
      <c r="I1034" s="236"/>
      <c r="J1034" s="236"/>
      <c r="K1034" s="236"/>
      <c r="L1034" s="241"/>
      <c r="M1034" s="242"/>
      <c r="N1034" s="243"/>
      <c r="O1034" s="243"/>
      <c r="P1034" s="243"/>
      <c r="Q1034" s="243"/>
      <c r="R1034" s="243"/>
      <c r="S1034" s="243"/>
      <c r="T1034" s="244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5" t="s">
        <v>285</v>
      </c>
      <c r="AU1034" s="245" t="s">
        <v>83</v>
      </c>
      <c r="AV1034" s="13" t="s">
        <v>83</v>
      </c>
      <c r="AW1034" s="13" t="s">
        <v>30</v>
      </c>
      <c r="AX1034" s="13" t="s">
        <v>74</v>
      </c>
      <c r="AY1034" s="245" t="s">
        <v>278</v>
      </c>
    </row>
    <row r="1035" s="13" customFormat="1">
      <c r="A1035" s="13"/>
      <c r="B1035" s="235"/>
      <c r="C1035" s="236"/>
      <c r="D1035" s="237" t="s">
        <v>285</v>
      </c>
      <c r="E1035" s="238" t="s">
        <v>1</v>
      </c>
      <c r="F1035" s="239" t="s">
        <v>1873</v>
      </c>
      <c r="G1035" s="236"/>
      <c r="H1035" s="240">
        <v>3.52</v>
      </c>
      <c r="I1035" s="236"/>
      <c r="J1035" s="236"/>
      <c r="K1035" s="236"/>
      <c r="L1035" s="241"/>
      <c r="M1035" s="242"/>
      <c r="N1035" s="243"/>
      <c r="O1035" s="243"/>
      <c r="P1035" s="243"/>
      <c r="Q1035" s="243"/>
      <c r="R1035" s="243"/>
      <c r="S1035" s="243"/>
      <c r="T1035" s="244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5" t="s">
        <v>285</v>
      </c>
      <c r="AU1035" s="245" t="s">
        <v>83</v>
      </c>
      <c r="AV1035" s="13" t="s">
        <v>83</v>
      </c>
      <c r="AW1035" s="13" t="s">
        <v>30</v>
      </c>
      <c r="AX1035" s="13" t="s">
        <v>74</v>
      </c>
      <c r="AY1035" s="245" t="s">
        <v>278</v>
      </c>
    </row>
    <row r="1036" s="13" customFormat="1">
      <c r="A1036" s="13"/>
      <c r="B1036" s="235"/>
      <c r="C1036" s="236"/>
      <c r="D1036" s="237" t="s">
        <v>285</v>
      </c>
      <c r="E1036" s="238" t="s">
        <v>1</v>
      </c>
      <c r="F1036" s="239" t="s">
        <v>1873</v>
      </c>
      <c r="G1036" s="236"/>
      <c r="H1036" s="240">
        <v>3.52</v>
      </c>
      <c r="I1036" s="236"/>
      <c r="J1036" s="236"/>
      <c r="K1036" s="236"/>
      <c r="L1036" s="241"/>
      <c r="M1036" s="242"/>
      <c r="N1036" s="243"/>
      <c r="O1036" s="243"/>
      <c r="P1036" s="243"/>
      <c r="Q1036" s="243"/>
      <c r="R1036" s="243"/>
      <c r="S1036" s="243"/>
      <c r="T1036" s="244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5" t="s">
        <v>285</v>
      </c>
      <c r="AU1036" s="245" t="s">
        <v>83</v>
      </c>
      <c r="AV1036" s="13" t="s">
        <v>83</v>
      </c>
      <c r="AW1036" s="13" t="s">
        <v>30</v>
      </c>
      <c r="AX1036" s="13" t="s">
        <v>74</v>
      </c>
      <c r="AY1036" s="245" t="s">
        <v>278</v>
      </c>
    </row>
    <row r="1037" s="13" customFormat="1">
      <c r="A1037" s="13"/>
      <c r="B1037" s="235"/>
      <c r="C1037" s="236"/>
      <c r="D1037" s="237" t="s">
        <v>285</v>
      </c>
      <c r="E1037" s="238" t="s">
        <v>1</v>
      </c>
      <c r="F1037" s="239" t="s">
        <v>1873</v>
      </c>
      <c r="G1037" s="236"/>
      <c r="H1037" s="240">
        <v>3.52</v>
      </c>
      <c r="I1037" s="236"/>
      <c r="J1037" s="236"/>
      <c r="K1037" s="236"/>
      <c r="L1037" s="241"/>
      <c r="M1037" s="242"/>
      <c r="N1037" s="243"/>
      <c r="O1037" s="243"/>
      <c r="P1037" s="243"/>
      <c r="Q1037" s="243"/>
      <c r="R1037" s="243"/>
      <c r="S1037" s="243"/>
      <c r="T1037" s="244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5" t="s">
        <v>285</v>
      </c>
      <c r="AU1037" s="245" t="s">
        <v>83</v>
      </c>
      <c r="AV1037" s="13" t="s">
        <v>83</v>
      </c>
      <c r="AW1037" s="13" t="s">
        <v>30</v>
      </c>
      <c r="AX1037" s="13" t="s">
        <v>74</v>
      </c>
      <c r="AY1037" s="245" t="s">
        <v>278</v>
      </c>
    </row>
    <row r="1038" s="13" customFormat="1">
      <c r="A1038" s="13"/>
      <c r="B1038" s="235"/>
      <c r="C1038" s="236"/>
      <c r="D1038" s="237" t="s">
        <v>285</v>
      </c>
      <c r="E1038" s="238" t="s">
        <v>1</v>
      </c>
      <c r="F1038" s="239" t="s">
        <v>1873</v>
      </c>
      <c r="G1038" s="236"/>
      <c r="H1038" s="240">
        <v>3.52</v>
      </c>
      <c r="I1038" s="236"/>
      <c r="J1038" s="236"/>
      <c r="K1038" s="236"/>
      <c r="L1038" s="241"/>
      <c r="M1038" s="242"/>
      <c r="N1038" s="243"/>
      <c r="O1038" s="243"/>
      <c r="P1038" s="243"/>
      <c r="Q1038" s="243"/>
      <c r="R1038" s="243"/>
      <c r="S1038" s="243"/>
      <c r="T1038" s="244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5" t="s">
        <v>285</v>
      </c>
      <c r="AU1038" s="245" t="s">
        <v>83</v>
      </c>
      <c r="AV1038" s="13" t="s">
        <v>83</v>
      </c>
      <c r="AW1038" s="13" t="s">
        <v>30</v>
      </c>
      <c r="AX1038" s="13" t="s">
        <v>74</v>
      </c>
      <c r="AY1038" s="245" t="s">
        <v>278</v>
      </c>
    </row>
    <row r="1039" s="13" customFormat="1">
      <c r="A1039" s="13"/>
      <c r="B1039" s="235"/>
      <c r="C1039" s="236"/>
      <c r="D1039" s="237" t="s">
        <v>285</v>
      </c>
      <c r="E1039" s="238" t="s">
        <v>1</v>
      </c>
      <c r="F1039" s="239" t="s">
        <v>1873</v>
      </c>
      <c r="G1039" s="236"/>
      <c r="H1039" s="240">
        <v>3.52</v>
      </c>
      <c r="I1039" s="236"/>
      <c r="J1039" s="236"/>
      <c r="K1039" s="236"/>
      <c r="L1039" s="241"/>
      <c r="M1039" s="242"/>
      <c r="N1039" s="243"/>
      <c r="O1039" s="243"/>
      <c r="P1039" s="243"/>
      <c r="Q1039" s="243"/>
      <c r="R1039" s="243"/>
      <c r="S1039" s="243"/>
      <c r="T1039" s="244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5" t="s">
        <v>285</v>
      </c>
      <c r="AU1039" s="245" t="s">
        <v>83</v>
      </c>
      <c r="AV1039" s="13" t="s">
        <v>83</v>
      </c>
      <c r="AW1039" s="13" t="s">
        <v>30</v>
      </c>
      <c r="AX1039" s="13" t="s">
        <v>74</v>
      </c>
      <c r="AY1039" s="245" t="s">
        <v>278</v>
      </c>
    </row>
    <row r="1040" s="13" customFormat="1">
      <c r="A1040" s="13"/>
      <c r="B1040" s="235"/>
      <c r="C1040" s="236"/>
      <c r="D1040" s="237" t="s">
        <v>285</v>
      </c>
      <c r="E1040" s="238" t="s">
        <v>1</v>
      </c>
      <c r="F1040" s="239" t="s">
        <v>1873</v>
      </c>
      <c r="G1040" s="236"/>
      <c r="H1040" s="240">
        <v>3.52</v>
      </c>
      <c r="I1040" s="236"/>
      <c r="J1040" s="236"/>
      <c r="K1040" s="236"/>
      <c r="L1040" s="241"/>
      <c r="M1040" s="242"/>
      <c r="N1040" s="243"/>
      <c r="O1040" s="243"/>
      <c r="P1040" s="243"/>
      <c r="Q1040" s="243"/>
      <c r="R1040" s="243"/>
      <c r="S1040" s="243"/>
      <c r="T1040" s="244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5" t="s">
        <v>285</v>
      </c>
      <c r="AU1040" s="245" t="s">
        <v>83</v>
      </c>
      <c r="AV1040" s="13" t="s">
        <v>83</v>
      </c>
      <c r="AW1040" s="13" t="s">
        <v>30</v>
      </c>
      <c r="AX1040" s="13" t="s">
        <v>74</v>
      </c>
      <c r="AY1040" s="245" t="s">
        <v>278</v>
      </c>
    </row>
    <row r="1041" s="13" customFormat="1">
      <c r="A1041" s="13"/>
      <c r="B1041" s="235"/>
      <c r="C1041" s="236"/>
      <c r="D1041" s="237" t="s">
        <v>285</v>
      </c>
      <c r="E1041" s="238" t="s">
        <v>1</v>
      </c>
      <c r="F1041" s="239" t="s">
        <v>1873</v>
      </c>
      <c r="G1041" s="236"/>
      <c r="H1041" s="240">
        <v>3.52</v>
      </c>
      <c r="I1041" s="236"/>
      <c r="J1041" s="236"/>
      <c r="K1041" s="236"/>
      <c r="L1041" s="241"/>
      <c r="M1041" s="242"/>
      <c r="N1041" s="243"/>
      <c r="O1041" s="243"/>
      <c r="P1041" s="243"/>
      <c r="Q1041" s="243"/>
      <c r="R1041" s="243"/>
      <c r="S1041" s="243"/>
      <c r="T1041" s="244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5" t="s">
        <v>285</v>
      </c>
      <c r="AU1041" s="245" t="s">
        <v>83</v>
      </c>
      <c r="AV1041" s="13" t="s">
        <v>83</v>
      </c>
      <c r="AW1041" s="13" t="s">
        <v>30</v>
      </c>
      <c r="AX1041" s="13" t="s">
        <v>74</v>
      </c>
      <c r="AY1041" s="245" t="s">
        <v>278</v>
      </c>
    </row>
    <row r="1042" s="13" customFormat="1">
      <c r="A1042" s="13"/>
      <c r="B1042" s="235"/>
      <c r="C1042" s="236"/>
      <c r="D1042" s="237" t="s">
        <v>285</v>
      </c>
      <c r="E1042" s="238" t="s">
        <v>1</v>
      </c>
      <c r="F1042" s="239" t="s">
        <v>1876</v>
      </c>
      <c r="G1042" s="236"/>
      <c r="H1042" s="240">
        <v>6.5999999999999996</v>
      </c>
      <c r="I1042" s="236"/>
      <c r="J1042" s="236"/>
      <c r="K1042" s="236"/>
      <c r="L1042" s="241"/>
      <c r="M1042" s="242"/>
      <c r="N1042" s="243"/>
      <c r="O1042" s="243"/>
      <c r="P1042" s="243"/>
      <c r="Q1042" s="243"/>
      <c r="R1042" s="243"/>
      <c r="S1042" s="243"/>
      <c r="T1042" s="244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5" t="s">
        <v>285</v>
      </c>
      <c r="AU1042" s="245" t="s">
        <v>83</v>
      </c>
      <c r="AV1042" s="13" t="s">
        <v>83</v>
      </c>
      <c r="AW1042" s="13" t="s">
        <v>30</v>
      </c>
      <c r="AX1042" s="13" t="s">
        <v>74</v>
      </c>
      <c r="AY1042" s="245" t="s">
        <v>278</v>
      </c>
    </row>
    <row r="1043" s="13" customFormat="1">
      <c r="A1043" s="13"/>
      <c r="B1043" s="235"/>
      <c r="C1043" s="236"/>
      <c r="D1043" s="237" t="s">
        <v>285</v>
      </c>
      <c r="E1043" s="238" t="s">
        <v>1</v>
      </c>
      <c r="F1043" s="239" t="s">
        <v>1873</v>
      </c>
      <c r="G1043" s="236"/>
      <c r="H1043" s="240">
        <v>3.52</v>
      </c>
      <c r="I1043" s="236"/>
      <c r="J1043" s="236"/>
      <c r="K1043" s="236"/>
      <c r="L1043" s="241"/>
      <c r="M1043" s="242"/>
      <c r="N1043" s="243"/>
      <c r="O1043" s="243"/>
      <c r="P1043" s="243"/>
      <c r="Q1043" s="243"/>
      <c r="R1043" s="243"/>
      <c r="S1043" s="243"/>
      <c r="T1043" s="244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45" t="s">
        <v>285</v>
      </c>
      <c r="AU1043" s="245" t="s">
        <v>83</v>
      </c>
      <c r="AV1043" s="13" t="s">
        <v>83</v>
      </c>
      <c r="AW1043" s="13" t="s">
        <v>30</v>
      </c>
      <c r="AX1043" s="13" t="s">
        <v>74</v>
      </c>
      <c r="AY1043" s="245" t="s">
        <v>278</v>
      </c>
    </row>
    <row r="1044" s="13" customFormat="1">
      <c r="A1044" s="13"/>
      <c r="B1044" s="235"/>
      <c r="C1044" s="236"/>
      <c r="D1044" s="237" t="s">
        <v>285</v>
      </c>
      <c r="E1044" s="238" t="s">
        <v>1</v>
      </c>
      <c r="F1044" s="239" t="s">
        <v>1873</v>
      </c>
      <c r="G1044" s="236"/>
      <c r="H1044" s="240">
        <v>3.52</v>
      </c>
      <c r="I1044" s="236"/>
      <c r="J1044" s="236"/>
      <c r="K1044" s="236"/>
      <c r="L1044" s="241"/>
      <c r="M1044" s="242"/>
      <c r="N1044" s="243"/>
      <c r="O1044" s="243"/>
      <c r="P1044" s="243"/>
      <c r="Q1044" s="243"/>
      <c r="R1044" s="243"/>
      <c r="S1044" s="243"/>
      <c r="T1044" s="244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5" t="s">
        <v>285</v>
      </c>
      <c r="AU1044" s="245" t="s">
        <v>83</v>
      </c>
      <c r="AV1044" s="13" t="s">
        <v>83</v>
      </c>
      <c r="AW1044" s="13" t="s">
        <v>30</v>
      </c>
      <c r="AX1044" s="13" t="s">
        <v>74</v>
      </c>
      <c r="AY1044" s="245" t="s">
        <v>278</v>
      </c>
    </row>
    <row r="1045" s="13" customFormat="1">
      <c r="A1045" s="13"/>
      <c r="B1045" s="235"/>
      <c r="C1045" s="236"/>
      <c r="D1045" s="237" t="s">
        <v>285</v>
      </c>
      <c r="E1045" s="238" t="s">
        <v>1</v>
      </c>
      <c r="F1045" s="239" t="s">
        <v>1873</v>
      </c>
      <c r="G1045" s="236"/>
      <c r="H1045" s="240">
        <v>3.52</v>
      </c>
      <c r="I1045" s="236"/>
      <c r="J1045" s="236"/>
      <c r="K1045" s="236"/>
      <c r="L1045" s="241"/>
      <c r="M1045" s="242"/>
      <c r="N1045" s="243"/>
      <c r="O1045" s="243"/>
      <c r="P1045" s="243"/>
      <c r="Q1045" s="243"/>
      <c r="R1045" s="243"/>
      <c r="S1045" s="243"/>
      <c r="T1045" s="244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5" t="s">
        <v>285</v>
      </c>
      <c r="AU1045" s="245" t="s">
        <v>83</v>
      </c>
      <c r="AV1045" s="13" t="s">
        <v>83</v>
      </c>
      <c r="AW1045" s="13" t="s">
        <v>30</v>
      </c>
      <c r="AX1045" s="13" t="s">
        <v>74</v>
      </c>
      <c r="AY1045" s="245" t="s">
        <v>278</v>
      </c>
    </row>
    <row r="1046" s="13" customFormat="1">
      <c r="A1046" s="13"/>
      <c r="B1046" s="235"/>
      <c r="C1046" s="236"/>
      <c r="D1046" s="237" t="s">
        <v>285</v>
      </c>
      <c r="E1046" s="238" t="s">
        <v>1</v>
      </c>
      <c r="F1046" s="239" t="s">
        <v>1873</v>
      </c>
      <c r="G1046" s="236"/>
      <c r="H1046" s="240">
        <v>3.52</v>
      </c>
      <c r="I1046" s="236"/>
      <c r="J1046" s="236"/>
      <c r="K1046" s="236"/>
      <c r="L1046" s="241"/>
      <c r="M1046" s="242"/>
      <c r="N1046" s="243"/>
      <c r="O1046" s="243"/>
      <c r="P1046" s="243"/>
      <c r="Q1046" s="243"/>
      <c r="R1046" s="243"/>
      <c r="S1046" s="243"/>
      <c r="T1046" s="244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5" t="s">
        <v>285</v>
      </c>
      <c r="AU1046" s="245" t="s">
        <v>83</v>
      </c>
      <c r="AV1046" s="13" t="s">
        <v>83</v>
      </c>
      <c r="AW1046" s="13" t="s">
        <v>30</v>
      </c>
      <c r="AX1046" s="13" t="s">
        <v>74</v>
      </c>
      <c r="AY1046" s="245" t="s">
        <v>278</v>
      </c>
    </row>
    <row r="1047" s="13" customFormat="1">
      <c r="A1047" s="13"/>
      <c r="B1047" s="235"/>
      <c r="C1047" s="236"/>
      <c r="D1047" s="237" t="s">
        <v>285</v>
      </c>
      <c r="E1047" s="238" t="s">
        <v>1</v>
      </c>
      <c r="F1047" s="239" t="s">
        <v>1873</v>
      </c>
      <c r="G1047" s="236"/>
      <c r="H1047" s="240">
        <v>3.52</v>
      </c>
      <c r="I1047" s="236"/>
      <c r="J1047" s="236"/>
      <c r="K1047" s="236"/>
      <c r="L1047" s="241"/>
      <c r="M1047" s="242"/>
      <c r="N1047" s="243"/>
      <c r="O1047" s="243"/>
      <c r="P1047" s="243"/>
      <c r="Q1047" s="243"/>
      <c r="R1047" s="243"/>
      <c r="S1047" s="243"/>
      <c r="T1047" s="244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5" t="s">
        <v>285</v>
      </c>
      <c r="AU1047" s="245" t="s">
        <v>83</v>
      </c>
      <c r="AV1047" s="13" t="s">
        <v>83</v>
      </c>
      <c r="AW1047" s="13" t="s">
        <v>30</v>
      </c>
      <c r="AX1047" s="13" t="s">
        <v>74</v>
      </c>
      <c r="AY1047" s="245" t="s">
        <v>278</v>
      </c>
    </row>
    <row r="1048" s="13" customFormat="1">
      <c r="A1048" s="13"/>
      <c r="B1048" s="235"/>
      <c r="C1048" s="236"/>
      <c r="D1048" s="237" t="s">
        <v>285</v>
      </c>
      <c r="E1048" s="238" t="s">
        <v>1</v>
      </c>
      <c r="F1048" s="239" t="s">
        <v>1873</v>
      </c>
      <c r="G1048" s="236"/>
      <c r="H1048" s="240">
        <v>3.52</v>
      </c>
      <c r="I1048" s="236"/>
      <c r="J1048" s="236"/>
      <c r="K1048" s="236"/>
      <c r="L1048" s="241"/>
      <c r="M1048" s="242"/>
      <c r="N1048" s="243"/>
      <c r="O1048" s="243"/>
      <c r="P1048" s="243"/>
      <c r="Q1048" s="243"/>
      <c r="R1048" s="243"/>
      <c r="S1048" s="243"/>
      <c r="T1048" s="244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5" t="s">
        <v>285</v>
      </c>
      <c r="AU1048" s="245" t="s">
        <v>83</v>
      </c>
      <c r="AV1048" s="13" t="s">
        <v>83</v>
      </c>
      <c r="AW1048" s="13" t="s">
        <v>30</v>
      </c>
      <c r="AX1048" s="13" t="s">
        <v>74</v>
      </c>
      <c r="AY1048" s="245" t="s">
        <v>278</v>
      </c>
    </row>
    <row r="1049" s="13" customFormat="1">
      <c r="A1049" s="13"/>
      <c r="B1049" s="235"/>
      <c r="C1049" s="236"/>
      <c r="D1049" s="237" t="s">
        <v>285</v>
      </c>
      <c r="E1049" s="238" t="s">
        <v>1</v>
      </c>
      <c r="F1049" s="239" t="s">
        <v>1873</v>
      </c>
      <c r="G1049" s="236"/>
      <c r="H1049" s="240">
        <v>3.52</v>
      </c>
      <c r="I1049" s="236"/>
      <c r="J1049" s="236"/>
      <c r="K1049" s="236"/>
      <c r="L1049" s="241"/>
      <c r="M1049" s="242"/>
      <c r="N1049" s="243"/>
      <c r="O1049" s="243"/>
      <c r="P1049" s="243"/>
      <c r="Q1049" s="243"/>
      <c r="R1049" s="243"/>
      <c r="S1049" s="243"/>
      <c r="T1049" s="244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5" t="s">
        <v>285</v>
      </c>
      <c r="AU1049" s="245" t="s">
        <v>83</v>
      </c>
      <c r="AV1049" s="13" t="s">
        <v>83</v>
      </c>
      <c r="AW1049" s="13" t="s">
        <v>30</v>
      </c>
      <c r="AX1049" s="13" t="s">
        <v>74</v>
      </c>
      <c r="AY1049" s="245" t="s">
        <v>278</v>
      </c>
    </row>
    <row r="1050" s="13" customFormat="1">
      <c r="A1050" s="13"/>
      <c r="B1050" s="235"/>
      <c r="C1050" s="236"/>
      <c r="D1050" s="237" t="s">
        <v>285</v>
      </c>
      <c r="E1050" s="238" t="s">
        <v>1</v>
      </c>
      <c r="F1050" s="239" t="s">
        <v>1873</v>
      </c>
      <c r="G1050" s="236"/>
      <c r="H1050" s="240">
        <v>3.52</v>
      </c>
      <c r="I1050" s="236"/>
      <c r="J1050" s="236"/>
      <c r="K1050" s="236"/>
      <c r="L1050" s="241"/>
      <c r="M1050" s="242"/>
      <c r="N1050" s="243"/>
      <c r="O1050" s="243"/>
      <c r="P1050" s="243"/>
      <c r="Q1050" s="243"/>
      <c r="R1050" s="243"/>
      <c r="S1050" s="243"/>
      <c r="T1050" s="244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5" t="s">
        <v>285</v>
      </c>
      <c r="AU1050" s="245" t="s">
        <v>83</v>
      </c>
      <c r="AV1050" s="13" t="s">
        <v>83</v>
      </c>
      <c r="AW1050" s="13" t="s">
        <v>30</v>
      </c>
      <c r="AX1050" s="13" t="s">
        <v>74</v>
      </c>
      <c r="AY1050" s="245" t="s">
        <v>278</v>
      </c>
    </row>
    <row r="1051" s="13" customFormat="1">
      <c r="A1051" s="13"/>
      <c r="B1051" s="235"/>
      <c r="C1051" s="236"/>
      <c r="D1051" s="237" t="s">
        <v>285</v>
      </c>
      <c r="E1051" s="238" t="s">
        <v>1</v>
      </c>
      <c r="F1051" s="239" t="s">
        <v>1874</v>
      </c>
      <c r="G1051" s="236"/>
      <c r="H1051" s="240">
        <v>4.8399999999999999</v>
      </c>
      <c r="I1051" s="236"/>
      <c r="J1051" s="236"/>
      <c r="K1051" s="236"/>
      <c r="L1051" s="241"/>
      <c r="M1051" s="242"/>
      <c r="N1051" s="243"/>
      <c r="O1051" s="243"/>
      <c r="P1051" s="243"/>
      <c r="Q1051" s="243"/>
      <c r="R1051" s="243"/>
      <c r="S1051" s="243"/>
      <c r="T1051" s="244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5" t="s">
        <v>285</v>
      </c>
      <c r="AU1051" s="245" t="s">
        <v>83</v>
      </c>
      <c r="AV1051" s="13" t="s">
        <v>83</v>
      </c>
      <c r="AW1051" s="13" t="s">
        <v>30</v>
      </c>
      <c r="AX1051" s="13" t="s">
        <v>74</v>
      </c>
      <c r="AY1051" s="245" t="s">
        <v>278</v>
      </c>
    </row>
    <row r="1052" s="13" customFormat="1">
      <c r="A1052" s="13"/>
      <c r="B1052" s="235"/>
      <c r="C1052" s="236"/>
      <c r="D1052" s="237" t="s">
        <v>285</v>
      </c>
      <c r="E1052" s="238" t="s">
        <v>1</v>
      </c>
      <c r="F1052" s="239" t="s">
        <v>1873</v>
      </c>
      <c r="G1052" s="236"/>
      <c r="H1052" s="240">
        <v>3.52</v>
      </c>
      <c r="I1052" s="236"/>
      <c r="J1052" s="236"/>
      <c r="K1052" s="236"/>
      <c r="L1052" s="241"/>
      <c r="M1052" s="242"/>
      <c r="N1052" s="243"/>
      <c r="O1052" s="243"/>
      <c r="P1052" s="243"/>
      <c r="Q1052" s="243"/>
      <c r="R1052" s="243"/>
      <c r="S1052" s="243"/>
      <c r="T1052" s="244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5" t="s">
        <v>285</v>
      </c>
      <c r="AU1052" s="245" t="s">
        <v>83</v>
      </c>
      <c r="AV1052" s="13" t="s">
        <v>83</v>
      </c>
      <c r="AW1052" s="13" t="s">
        <v>30</v>
      </c>
      <c r="AX1052" s="13" t="s">
        <v>74</v>
      </c>
      <c r="AY1052" s="245" t="s">
        <v>278</v>
      </c>
    </row>
    <row r="1053" s="13" customFormat="1">
      <c r="A1053" s="13"/>
      <c r="B1053" s="235"/>
      <c r="C1053" s="236"/>
      <c r="D1053" s="237" t="s">
        <v>285</v>
      </c>
      <c r="E1053" s="238" t="s">
        <v>1</v>
      </c>
      <c r="F1053" s="239" t="s">
        <v>1873</v>
      </c>
      <c r="G1053" s="236"/>
      <c r="H1053" s="240">
        <v>3.52</v>
      </c>
      <c r="I1053" s="236"/>
      <c r="J1053" s="236"/>
      <c r="K1053" s="236"/>
      <c r="L1053" s="241"/>
      <c r="M1053" s="242"/>
      <c r="N1053" s="243"/>
      <c r="O1053" s="243"/>
      <c r="P1053" s="243"/>
      <c r="Q1053" s="243"/>
      <c r="R1053" s="243"/>
      <c r="S1053" s="243"/>
      <c r="T1053" s="244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5" t="s">
        <v>285</v>
      </c>
      <c r="AU1053" s="245" t="s">
        <v>83</v>
      </c>
      <c r="AV1053" s="13" t="s">
        <v>83</v>
      </c>
      <c r="AW1053" s="13" t="s">
        <v>30</v>
      </c>
      <c r="AX1053" s="13" t="s">
        <v>74</v>
      </c>
      <c r="AY1053" s="245" t="s">
        <v>278</v>
      </c>
    </row>
    <row r="1054" s="13" customFormat="1">
      <c r="A1054" s="13"/>
      <c r="B1054" s="235"/>
      <c r="C1054" s="236"/>
      <c r="D1054" s="237" t="s">
        <v>285</v>
      </c>
      <c r="E1054" s="238" t="s">
        <v>1</v>
      </c>
      <c r="F1054" s="239" t="s">
        <v>1873</v>
      </c>
      <c r="G1054" s="236"/>
      <c r="H1054" s="240">
        <v>3.52</v>
      </c>
      <c r="I1054" s="236"/>
      <c r="J1054" s="236"/>
      <c r="K1054" s="236"/>
      <c r="L1054" s="241"/>
      <c r="M1054" s="242"/>
      <c r="N1054" s="243"/>
      <c r="O1054" s="243"/>
      <c r="P1054" s="243"/>
      <c r="Q1054" s="243"/>
      <c r="R1054" s="243"/>
      <c r="S1054" s="243"/>
      <c r="T1054" s="244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5" t="s">
        <v>285</v>
      </c>
      <c r="AU1054" s="245" t="s">
        <v>83</v>
      </c>
      <c r="AV1054" s="13" t="s">
        <v>83</v>
      </c>
      <c r="AW1054" s="13" t="s">
        <v>30</v>
      </c>
      <c r="AX1054" s="13" t="s">
        <v>74</v>
      </c>
      <c r="AY1054" s="245" t="s">
        <v>278</v>
      </c>
    </row>
    <row r="1055" s="13" customFormat="1">
      <c r="A1055" s="13"/>
      <c r="B1055" s="235"/>
      <c r="C1055" s="236"/>
      <c r="D1055" s="237" t="s">
        <v>285</v>
      </c>
      <c r="E1055" s="238" t="s">
        <v>1</v>
      </c>
      <c r="F1055" s="239" t="s">
        <v>1875</v>
      </c>
      <c r="G1055" s="236"/>
      <c r="H1055" s="240">
        <v>1.02</v>
      </c>
      <c r="I1055" s="236"/>
      <c r="J1055" s="236"/>
      <c r="K1055" s="236"/>
      <c r="L1055" s="241"/>
      <c r="M1055" s="242"/>
      <c r="N1055" s="243"/>
      <c r="O1055" s="243"/>
      <c r="P1055" s="243"/>
      <c r="Q1055" s="243"/>
      <c r="R1055" s="243"/>
      <c r="S1055" s="243"/>
      <c r="T1055" s="244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5" t="s">
        <v>285</v>
      </c>
      <c r="AU1055" s="245" t="s">
        <v>83</v>
      </c>
      <c r="AV1055" s="13" t="s">
        <v>83</v>
      </c>
      <c r="AW1055" s="13" t="s">
        <v>30</v>
      </c>
      <c r="AX1055" s="13" t="s">
        <v>74</v>
      </c>
      <c r="AY1055" s="245" t="s">
        <v>278</v>
      </c>
    </row>
    <row r="1056" s="13" customFormat="1">
      <c r="A1056" s="13"/>
      <c r="B1056" s="235"/>
      <c r="C1056" s="236"/>
      <c r="D1056" s="237" t="s">
        <v>285</v>
      </c>
      <c r="E1056" s="238" t="s">
        <v>1</v>
      </c>
      <c r="F1056" s="239" t="s">
        <v>1875</v>
      </c>
      <c r="G1056" s="236"/>
      <c r="H1056" s="240">
        <v>1.02</v>
      </c>
      <c r="I1056" s="236"/>
      <c r="J1056" s="236"/>
      <c r="K1056" s="236"/>
      <c r="L1056" s="241"/>
      <c r="M1056" s="242"/>
      <c r="N1056" s="243"/>
      <c r="O1056" s="243"/>
      <c r="P1056" s="243"/>
      <c r="Q1056" s="243"/>
      <c r="R1056" s="243"/>
      <c r="S1056" s="243"/>
      <c r="T1056" s="244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5" t="s">
        <v>285</v>
      </c>
      <c r="AU1056" s="245" t="s">
        <v>83</v>
      </c>
      <c r="AV1056" s="13" t="s">
        <v>83</v>
      </c>
      <c r="AW1056" s="13" t="s">
        <v>30</v>
      </c>
      <c r="AX1056" s="13" t="s">
        <v>74</v>
      </c>
      <c r="AY1056" s="245" t="s">
        <v>278</v>
      </c>
    </row>
    <row r="1057" s="13" customFormat="1">
      <c r="A1057" s="13"/>
      <c r="B1057" s="235"/>
      <c r="C1057" s="236"/>
      <c r="D1057" s="237" t="s">
        <v>285</v>
      </c>
      <c r="E1057" s="238" t="s">
        <v>1</v>
      </c>
      <c r="F1057" s="239" t="s">
        <v>1875</v>
      </c>
      <c r="G1057" s="236"/>
      <c r="H1057" s="240">
        <v>1.02</v>
      </c>
      <c r="I1057" s="236"/>
      <c r="J1057" s="236"/>
      <c r="K1057" s="236"/>
      <c r="L1057" s="241"/>
      <c r="M1057" s="242"/>
      <c r="N1057" s="243"/>
      <c r="O1057" s="243"/>
      <c r="P1057" s="243"/>
      <c r="Q1057" s="243"/>
      <c r="R1057" s="243"/>
      <c r="S1057" s="243"/>
      <c r="T1057" s="244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5" t="s">
        <v>285</v>
      </c>
      <c r="AU1057" s="245" t="s">
        <v>83</v>
      </c>
      <c r="AV1057" s="13" t="s">
        <v>83</v>
      </c>
      <c r="AW1057" s="13" t="s">
        <v>30</v>
      </c>
      <c r="AX1057" s="13" t="s">
        <v>74</v>
      </c>
      <c r="AY1057" s="245" t="s">
        <v>278</v>
      </c>
    </row>
    <row r="1058" s="13" customFormat="1">
      <c r="A1058" s="13"/>
      <c r="B1058" s="235"/>
      <c r="C1058" s="236"/>
      <c r="D1058" s="237" t="s">
        <v>285</v>
      </c>
      <c r="E1058" s="238" t="s">
        <v>1</v>
      </c>
      <c r="F1058" s="239" t="s">
        <v>1875</v>
      </c>
      <c r="G1058" s="236"/>
      <c r="H1058" s="240">
        <v>1.02</v>
      </c>
      <c r="I1058" s="236"/>
      <c r="J1058" s="236"/>
      <c r="K1058" s="236"/>
      <c r="L1058" s="241"/>
      <c r="M1058" s="242"/>
      <c r="N1058" s="243"/>
      <c r="O1058" s="243"/>
      <c r="P1058" s="243"/>
      <c r="Q1058" s="243"/>
      <c r="R1058" s="243"/>
      <c r="S1058" s="243"/>
      <c r="T1058" s="244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45" t="s">
        <v>285</v>
      </c>
      <c r="AU1058" s="245" t="s">
        <v>83</v>
      </c>
      <c r="AV1058" s="13" t="s">
        <v>83</v>
      </c>
      <c r="AW1058" s="13" t="s">
        <v>30</v>
      </c>
      <c r="AX1058" s="13" t="s">
        <v>74</v>
      </c>
      <c r="AY1058" s="245" t="s">
        <v>278</v>
      </c>
    </row>
    <row r="1059" s="13" customFormat="1">
      <c r="A1059" s="13"/>
      <c r="B1059" s="235"/>
      <c r="C1059" s="236"/>
      <c r="D1059" s="237" t="s">
        <v>285</v>
      </c>
      <c r="E1059" s="238" t="s">
        <v>1</v>
      </c>
      <c r="F1059" s="239" t="s">
        <v>1875</v>
      </c>
      <c r="G1059" s="236"/>
      <c r="H1059" s="240">
        <v>1.02</v>
      </c>
      <c r="I1059" s="236"/>
      <c r="J1059" s="236"/>
      <c r="K1059" s="236"/>
      <c r="L1059" s="241"/>
      <c r="M1059" s="242"/>
      <c r="N1059" s="243"/>
      <c r="O1059" s="243"/>
      <c r="P1059" s="243"/>
      <c r="Q1059" s="243"/>
      <c r="R1059" s="243"/>
      <c r="S1059" s="243"/>
      <c r="T1059" s="244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5" t="s">
        <v>285</v>
      </c>
      <c r="AU1059" s="245" t="s">
        <v>83</v>
      </c>
      <c r="AV1059" s="13" t="s">
        <v>83</v>
      </c>
      <c r="AW1059" s="13" t="s">
        <v>30</v>
      </c>
      <c r="AX1059" s="13" t="s">
        <v>74</v>
      </c>
      <c r="AY1059" s="245" t="s">
        <v>278</v>
      </c>
    </row>
    <row r="1060" s="13" customFormat="1">
      <c r="A1060" s="13"/>
      <c r="B1060" s="235"/>
      <c r="C1060" s="236"/>
      <c r="D1060" s="237" t="s">
        <v>285</v>
      </c>
      <c r="E1060" s="238" t="s">
        <v>1</v>
      </c>
      <c r="F1060" s="239" t="s">
        <v>1877</v>
      </c>
      <c r="G1060" s="236"/>
      <c r="H1060" s="240">
        <v>2.7749999999999999</v>
      </c>
      <c r="I1060" s="236"/>
      <c r="J1060" s="236"/>
      <c r="K1060" s="236"/>
      <c r="L1060" s="241"/>
      <c r="M1060" s="242"/>
      <c r="N1060" s="243"/>
      <c r="O1060" s="243"/>
      <c r="P1060" s="243"/>
      <c r="Q1060" s="243"/>
      <c r="R1060" s="243"/>
      <c r="S1060" s="243"/>
      <c r="T1060" s="244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5" t="s">
        <v>285</v>
      </c>
      <c r="AU1060" s="245" t="s">
        <v>83</v>
      </c>
      <c r="AV1060" s="13" t="s">
        <v>83</v>
      </c>
      <c r="AW1060" s="13" t="s">
        <v>30</v>
      </c>
      <c r="AX1060" s="13" t="s">
        <v>74</v>
      </c>
      <c r="AY1060" s="245" t="s">
        <v>278</v>
      </c>
    </row>
    <row r="1061" s="13" customFormat="1">
      <c r="A1061" s="13"/>
      <c r="B1061" s="235"/>
      <c r="C1061" s="236"/>
      <c r="D1061" s="237" t="s">
        <v>285</v>
      </c>
      <c r="E1061" s="238" t="s">
        <v>1</v>
      </c>
      <c r="F1061" s="239" t="s">
        <v>1878</v>
      </c>
      <c r="G1061" s="236"/>
      <c r="H1061" s="240">
        <v>13.32</v>
      </c>
      <c r="I1061" s="236"/>
      <c r="J1061" s="236"/>
      <c r="K1061" s="236"/>
      <c r="L1061" s="241"/>
      <c r="M1061" s="242"/>
      <c r="N1061" s="243"/>
      <c r="O1061" s="243"/>
      <c r="P1061" s="243"/>
      <c r="Q1061" s="243"/>
      <c r="R1061" s="243"/>
      <c r="S1061" s="243"/>
      <c r="T1061" s="244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5" t="s">
        <v>285</v>
      </c>
      <c r="AU1061" s="245" t="s">
        <v>83</v>
      </c>
      <c r="AV1061" s="13" t="s">
        <v>83</v>
      </c>
      <c r="AW1061" s="13" t="s">
        <v>30</v>
      </c>
      <c r="AX1061" s="13" t="s">
        <v>74</v>
      </c>
      <c r="AY1061" s="245" t="s">
        <v>278</v>
      </c>
    </row>
    <row r="1062" s="13" customFormat="1">
      <c r="A1062" s="13"/>
      <c r="B1062" s="235"/>
      <c r="C1062" s="236"/>
      <c r="D1062" s="237" t="s">
        <v>285</v>
      </c>
      <c r="E1062" s="238" t="s">
        <v>1</v>
      </c>
      <c r="F1062" s="239" t="s">
        <v>1879</v>
      </c>
      <c r="G1062" s="236"/>
      <c r="H1062" s="240">
        <v>13.5</v>
      </c>
      <c r="I1062" s="236"/>
      <c r="J1062" s="236"/>
      <c r="K1062" s="236"/>
      <c r="L1062" s="241"/>
      <c r="M1062" s="242"/>
      <c r="N1062" s="243"/>
      <c r="O1062" s="243"/>
      <c r="P1062" s="243"/>
      <c r="Q1062" s="243"/>
      <c r="R1062" s="243"/>
      <c r="S1062" s="243"/>
      <c r="T1062" s="244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5" t="s">
        <v>285</v>
      </c>
      <c r="AU1062" s="245" t="s">
        <v>83</v>
      </c>
      <c r="AV1062" s="13" t="s">
        <v>83</v>
      </c>
      <c r="AW1062" s="13" t="s">
        <v>30</v>
      </c>
      <c r="AX1062" s="13" t="s">
        <v>74</v>
      </c>
      <c r="AY1062" s="245" t="s">
        <v>278</v>
      </c>
    </row>
    <row r="1063" s="13" customFormat="1">
      <c r="A1063" s="13"/>
      <c r="B1063" s="235"/>
      <c r="C1063" s="236"/>
      <c r="D1063" s="237" t="s">
        <v>285</v>
      </c>
      <c r="E1063" s="238" t="s">
        <v>1</v>
      </c>
      <c r="F1063" s="239" t="s">
        <v>1877</v>
      </c>
      <c r="G1063" s="236"/>
      <c r="H1063" s="240">
        <v>2.7749999999999999</v>
      </c>
      <c r="I1063" s="236"/>
      <c r="J1063" s="236"/>
      <c r="K1063" s="236"/>
      <c r="L1063" s="241"/>
      <c r="M1063" s="242"/>
      <c r="N1063" s="243"/>
      <c r="O1063" s="243"/>
      <c r="P1063" s="243"/>
      <c r="Q1063" s="243"/>
      <c r="R1063" s="243"/>
      <c r="S1063" s="243"/>
      <c r="T1063" s="244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5" t="s">
        <v>285</v>
      </c>
      <c r="AU1063" s="245" t="s">
        <v>83</v>
      </c>
      <c r="AV1063" s="13" t="s">
        <v>83</v>
      </c>
      <c r="AW1063" s="13" t="s">
        <v>30</v>
      </c>
      <c r="AX1063" s="13" t="s">
        <v>74</v>
      </c>
      <c r="AY1063" s="245" t="s">
        <v>278</v>
      </c>
    </row>
    <row r="1064" s="13" customFormat="1">
      <c r="A1064" s="13"/>
      <c r="B1064" s="235"/>
      <c r="C1064" s="236"/>
      <c r="D1064" s="237" t="s">
        <v>285</v>
      </c>
      <c r="E1064" s="238" t="s">
        <v>1</v>
      </c>
      <c r="F1064" s="239" t="s">
        <v>1880</v>
      </c>
      <c r="G1064" s="236"/>
      <c r="H1064" s="240">
        <v>9.3599999999999994</v>
      </c>
      <c r="I1064" s="236"/>
      <c r="J1064" s="236"/>
      <c r="K1064" s="236"/>
      <c r="L1064" s="241"/>
      <c r="M1064" s="242"/>
      <c r="N1064" s="243"/>
      <c r="O1064" s="243"/>
      <c r="P1064" s="243"/>
      <c r="Q1064" s="243"/>
      <c r="R1064" s="243"/>
      <c r="S1064" s="243"/>
      <c r="T1064" s="244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5" t="s">
        <v>285</v>
      </c>
      <c r="AU1064" s="245" t="s">
        <v>83</v>
      </c>
      <c r="AV1064" s="13" t="s">
        <v>83</v>
      </c>
      <c r="AW1064" s="13" t="s">
        <v>30</v>
      </c>
      <c r="AX1064" s="13" t="s">
        <v>74</v>
      </c>
      <c r="AY1064" s="245" t="s">
        <v>278</v>
      </c>
    </row>
    <row r="1065" s="13" customFormat="1">
      <c r="A1065" s="13"/>
      <c r="B1065" s="235"/>
      <c r="C1065" s="236"/>
      <c r="D1065" s="237" t="s">
        <v>285</v>
      </c>
      <c r="E1065" s="238" t="s">
        <v>1</v>
      </c>
      <c r="F1065" s="239" t="s">
        <v>1881</v>
      </c>
      <c r="G1065" s="236"/>
      <c r="H1065" s="240">
        <v>5.7599999999999998</v>
      </c>
      <c r="I1065" s="236"/>
      <c r="J1065" s="236"/>
      <c r="K1065" s="236"/>
      <c r="L1065" s="241"/>
      <c r="M1065" s="242"/>
      <c r="N1065" s="243"/>
      <c r="O1065" s="243"/>
      <c r="P1065" s="243"/>
      <c r="Q1065" s="243"/>
      <c r="R1065" s="243"/>
      <c r="S1065" s="243"/>
      <c r="T1065" s="244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5" t="s">
        <v>285</v>
      </c>
      <c r="AU1065" s="245" t="s">
        <v>83</v>
      </c>
      <c r="AV1065" s="13" t="s">
        <v>83</v>
      </c>
      <c r="AW1065" s="13" t="s">
        <v>30</v>
      </c>
      <c r="AX1065" s="13" t="s">
        <v>74</v>
      </c>
      <c r="AY1065" s="245" t="s">
        <v>278</v>
      </c>
    </row>
    <row r="1066" s="13" customFormat="1">
      <c r="A1066" s="13"/>
      <c r="B1066" s="235"/>
      <c r="C1066" s="236"/>
      <c r="D1066" s="237" t="s">
        <v>285</v>
      </c>
      <c r="E1066" s="238" t="s">
        <v>1</v>
      </c>
      <c r="F1066" s="239" t="s">
        <v>1880</v>
      </c>
      <c r="G1066" s="236"/>
      <c r="H1066" s="240">
        <v>9.3599999999999994</v>
      </c>
      <c r="I1066" s="236"/>
      <c r="J1066" s="236"/>
      <c r="K1066" s="236"/>
      <c r="L1066" s="241"/>
      <c r="M1066" s="242"/>
      <c r="N1066" s="243"/>
      <c r="O1066" s="243"/>
      <c r="P1066" s="243"/>
      <c r="Q1066" s="243"/>
      <c r="R1066" s="243"/>
      <c r="S1066" s="243"/>
      <c r="T1066" s="244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5" t="s">
        <v>285</v>
      </c>
      <c r="AU1066" s="245" t="s">
        <v>83</v>
      </c>
      <c r="AV1066" s="13" t="s">
        <v>83</v>
      </c>
      <c r="AW1066" s="13" t="s">
        <v>30</v>
      </c>
      <c r="AX1066" s="13" t="s">
        <v>74</v>
      </c>
      <c r="AY1066" s="245" t="s">
        <v>278</v>
      </c>
    </row>
    <row r="1067" s="13" customFormat="1">
      <c r="A1067" s="13"/>
      <c r="B1067" s="235"/>
      <c r="C1067" s="236"/>
      <c r="D1067" s="237" t="s">
        <v>285</v>
      </c>
      <c r="E1067" s="238" t="s">
        <v>1</v>
      </c>
      <c r="F1067" s="239" t="s">
        <v>1881</v>
      </c>
      <c r="G1067" s="236"/>
      <c r="H1067" s="240">
        <v>5.7599999999999998</v>
      </c>
      <c r="I1067" s="236"/>
      <c r="J1067" s="236"/>
      <c r="K1067" s="236"/>
      <c r="L1067" s="241"/>
      <c r="M1067" s="242"/>
      <c r="N1067" s="243"/>
      <c r="O1067" s="243"/>
      <c r="P1067" s="243"/>
      <c r="Q1067" s="243"/>
      <c r="R1067" s="243"/>
      <c r="S1067" s="243"/>
      <c r="T1067" s="244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5" t="s">
        <v>285</v>
      </c>
      <c r="AU1067" s="245" t="s">
        <v>83</v>
      </c>
      <c r="AV1067" s="13" t="s">
        <v>83</v>
      </c>
      <c r="AW1067" s="13" t="s">
        <v>30</v>
      </c>
      <c r="AX1067" s="13" t="s">
        <v>74</v>
      </c>
      <c r="AY1067" s="245" t="s">
        <v>278</v>
      </c>
    </row>
    <row r="1068" s="13" customFormat="1">
      <c r="A1068" s="13"/>
      <c r="B1068" s="235"/>
      <c r="C1068" s="236"/>
      <c r="D1068" s="237" t="s">
        <v>285</v>
      </c>
      <c r="E1068" s="238" t="s">
        <v>1</v>
      </c>
      <c r="F1068" s="239" t="s">
        <v>1873</v>
      </c>
      <c r="G1068" s="236"/>
      <c r="H1068" s="240">
        <v>3.52</v>
      </c>
      <c r="I1068" s="236"/>
      <c r="J1068" s="236"/>
      <c r="K1068" s="236"/>
      <c r="L1068" s="241"/>
      <c r="M1068" s="242"/>
      <c r="N1068" s="243"/>
      <c r="O1068" s="243"/>
      <c r="P1068" s="243"/>
      <c r="Q1068" s="243"/>
      <c r="R1068" s="243"/>
      <c r="S1068" s="243"/>
      <c r="T1068" s="244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45" t="s">
        <v>285</v>
      </c>
      <c r="AU1068" s="245" t="s">
        <v>83</v>
      </c>
      <c r="AV1068" s="13" t="s">
        <v>83</v>
      </c>
      <c r="AW1068" s="13" t="s">
        <v>30</v>
      </c>
      <c r="AX1068" s="13" t="s">
        <v>74</v>
      </c>
      <c r="AY1068" s="245" t="s">
        <v>278</v>
      </c>
    </row>
    <row r="1069" s="13" customFormat="1">
      <c r="A1069" s="13"/>
      <c r="B1069" s="235"/>
      <c r="C1069" s="236"/>
      <c r="D1069" s="237" t="s">
        <v>285</v>
      </c>
      <c r="E1069" s="238" t="s">
        <v>1</v>
      </c>
      <c r="F1069" s="239" t="s">
        <v>1882</v>
      </c>
      <c r="G1069" s="236"/>
      <c r="H1069" s="240">
        <v>9.4600000000000009</v>
      </c>
      <c r="I1069" s="236"/>
      <c r="J1069" s="236"/>
      <c r="K1069" s="236"/>
      <c r="L1069" s="241"/>
      <c r="M1069" s="242"/>
      <c r="N1069" s="243"/>
      <c r="O1069" s="243"/>
      <c r="P1069" s="243"/>
      <c r="Q1069" s="243"/>
      <c r="R1069" s="243"/>
      <c r="S1069" s="243"/>
      <c r="T1069" s="244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5" t="s">
        <v>285</v>
      </c>
      <c r="AU1069" s="245" t="s">
        <v>83</v>
      </c>
      <c r="AV1069" s="13" t="s">
        <v>83</v>
      </c>
      <c r="AW1069" s="13" t="s">
        <v>30</v>
      </c>
      <c r="AX1069" s="13" t="s">
        <v>74</v>
      </c>
      <c r="AY1069" s="245" t="s">
        <v>278</v>
      </c>
    </row>
    <row r="1070" s="13" customFormat="1">
      <c r="A1070" s="13"/>
      <c r="B1070" s="235"/>
      <c r="C1070" s="236"/>
      <c r="D1070" s="237" t="s">
        <v>285</v>
      </c>
      <c r="E1070" s="238" t="s">
        <v>1</v>
      </c>
      <c r="F1070" s="239" t="s">
        <v>1883</v>
      </c>
      <c r="G1070" s="236"/>
      <c r="H1070" s="240">
        <v>1</v>
      </c>
      <c r="I1070" s="236"/>
      <c r="J1070" s="236"/>
      <c r="K1070" s="236"/>
      <c r="L1070" s="241"/>
      <c r="M1070" s="242"/>
      <c r="N1070" s="243"/>
      <c r="O1070" s="243"/>
      <c r="P1070" s="243"/>
      <c r="Q1070" s="243"/>
      <c r="R1070" s="243"/>
      <c r="S1070" s="243"/>
      <c r="T1070" s="244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5" t="s">
        <v>285</v>
      </c>
      <c r="AU1070" s="245" t="s">
        <v>83</v>
      </c>
      <c r="AV1070" s="13" t="s">
        <v>83</v>
      </c>
      <c r="AW1070" s="13" t="s">
        <v>30</v>
      </c>
      <c r="AX1070" s="13" t="s">
        <v>74</v>
      </c>
      <c r="AY1070" s="245" t="s">
        <v>278</v>
      </c>
    </row>
    <row r="1071" s="13" customFormat="1">
      <c r="A1071" s="13"/>
      <c r="B1071" s="235"/>
      <c r="C1071" s="236"/>
      <c r="D1071" s="237" t="s">
        <v>285</v>
      </c>
      <c r="E1071" s="238" t="s">
        <v>1</v>
      </c>
      <c r="F1071" s="239" t="s">
        <v>1884</v>
      </c>
      <c r="G1071" s="236"/>
      <c r="H1071" s="240">
        <v>1.3200000000000001</v>
      </c>
      <c r="I1071" s="236"/>
      <c r="J1071" s="236"/>
      <c r="K1071" s="236"/>
      <c r="L1071" s="241"/>
      <c r="M1071" s="242"/>
      <c r="N1071" s="243"/>
      <c r="O1071" s="243"/>
      <c r="P1071" s="243"/>
      <c r="Q1071" s="243"/>
      <c r="R1071" s="243"/>
      <c r="S1071" s="243"/>
      <c r="T1071" s="244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5" t="s">
        <v>285</v>
      </c>
      <c r="AU1071" s="245" t="s">
        <v>83</v>
      </c>
      <c r="AV1071" s="13" t="s">
        <v>83</v>
      </c>
      <c r="AW1071" s="13" t="s">
        <v>30</v>
      </c>
      <c r="AX1071" s="13" t="s">
        <v>74</v>
      </c>
      <c r="AY1071" s="245" t="s">
        <v>278</v>
      </c>
    </row>
    <row r="1072" s="13" customFormat="1">
      <c r="A1072" s="13"/>
      <c r="B1072" s="235"/>
      <c r="C1072" s="236"/>
      <c r="D1072" s="237" t="s">
        <v>285</v>
      </c>
      <c r="E1072" s="238" t="s">
        <v>1</v>
      </c>
      <c r="F1072" s="239" t="s">
        <v>1879</v>
      </c>
      <c r="G1072" s="236"/>
      <c r="H1072" s="240">
        <v>13.5</v>
      </c>
      <c r="I1072" s="236"/>
      <c r="J1072" s="236"/>
      <c r="K1072" s="236"/>
      <c r="L1072" s="241"/>
      <c r="M1072" s="242"/>
      <c r="N1072" s="243"/>
      <c r="O1072" s="243"/>
      <c r="P1072" s="243"/>
      <c r="Q1072" s="243"/>
      <c r="R1072" s="243"/>
      <c r="S1072" s="243"/>
      <c r="T1072" s="244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5" t="s">
        <v>285</v>
      </c>
      <c r="AU1072" s="245" t="s">
        <v>83</v>
      </c>
      <c r="AV1072" s="13" t="s">
        <v>83</v>
      </c>
      <c r="AW1072" s="13" t="s">
        <v>30</v>
      </c>
      <c r="AX1072" s="13" t="s">
        <v>74</v>
      </c>
      <c r="AY1072" s="245" t="s">
        <v>278</v>
      </c>
    </row>
    <row r="1073" s="13" customFormat="1">
      <c r="A1073" s="13"/>
      <c r="B1073" s="235"/>
      <c r="C1073" s="236"/>
      <c r="D1073" s="237" t="s">
        <v>285</v>
      </c>
      <c r="E1073" s="238" t="s">
        <v>1</v>
      </c>
      <c r="F1073" s="239" t="s">
        <v>1877</v>
      </c>
      <c r="G1073" s="236"/>
      <c r="H1073" s="240">
        <v>2.7749999999999999</v>
      </c>
      <c r="I1073" s="236"/>
      <c r="J1073" s="236"/>
      <c r="K1073" s="236"/>
      <c r="L1073" s="241"/>
      <c r="M1073" s="242"/>
      <c r="N1073" s="243"/>
      <c r="O1073" s="243"/>
      <c r="P1073" s="243"/>
      <c r="Q1073" s="243"/>
      <c r="R1073" s="243"/>
      <c r="S1073" s="243"/>
      <c r="T1073" s="244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5" t="s">
        <v>285</v>
      </c>
      <c r="AU1073" s="245" t="s">
        <v>83</v>
      </c>
      <c r="AV1073" s="13" t="s">
        <v>83</v>
      </c>
      <c r="AW1073" s="13" t="s">
        <v>30</v>
      </c>
      <c r="AX1073" s="13" t="s">
        <v>74</v>
      </c>
      <c r="AY1073" s="245" t="s">
        <v>278</v>
      </c>
    </row>
    <row r="1074" s="13" customFormat="1">
      <c r="A1074" s="13"/>
      <c r="B1074" s="235"/>
      <c r="C1074" s="236"/>
      <c r="D1074" s="237" t="s">
        <v>285</v>
      </c>
      <c r="E1074" s="238" t="s">
        <v>1</v>
      </c>
      <c r="F1074" s="239" t="s">
        <v>1880</v>
      </c>
      <c r="G1074" s="236"/>
      <c r="H1074" s="240">
        <v>9.3599999999999994</v>
      </c>
      <c r="I1074" s="236"/>
      <c r="J1074" s="236"/>
      <c r="K1074" s="236"/>
      <c r="L1074" s="241"/>
      <c r="M1074" s="242"/>
      <c r="N1074" s="243"/>
      <c r="O1074" s="243"/>
      <c r="P1074" s="243"/>
      <c r="Q1074" s="243"/>
      <c r="R1074" s="243"/>
      <c r="S1074" s="243"/>
      <c r="T1074" s="244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5" t="s">
        <v>285</v>
      </c>
      <c r="AU1074" s="245" t="s">
        <v>83</v>
      </c>
      <c r="AV1074" s="13" t="s">
        <v>83</v>
      </c>
      <c r="AW1074" s="13" t="s">
        <v>30</v>
      </c>
      <c r="AX1074" s="13" t="s">
        <v>74</v>
      </c>
      <c r="AY1074" s="245" t="s">
        <v>278</v>
      </c>
    </row>
    <row r="1075" s="13" customFormat="1">
      <c r="A1075" s="13"/>
      <c r="B1075" s="235"/>
      <c r="C1075" s="236"/>
      <c r="D1075" s="237" t="s">
        <v>285</v>
      </c>
      <c r="E1075" s="238" t="s">
        <v>1</v>
      </c>
      <c r="F1075" s="239" t="s">
        <v>1881</v>
      </c>
      <c r="G1075" s="236"/>
      <c r="H1075" s="240">
        <v>5.7599999999999998</v>
      </c>
      <c r="I1075" s="236"/>
      <c r="J1075" s="236"/>
      <c r="K1075" s="236"/>
      <c r="L1075" s="241"/>
      <c r="M1075" s="242"/>
      <c r="N1075" s="243"/>
      <c r="O1075" s="243"/>
      <c r="P1075" s="243"/>
      <c r="Q1075" s="243"/>
      <c r="R1075" s="243"/>
      <c r="S1075" s="243"/>
      <c r="T1075" s="244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5" t="s">
        <v>285</v>
      </c>
      <c r="AU1075" s="245" t="s">
        <v>83</v>
      </c>
      <c r="AV1075" s="13" t="s">
        <v>83</v>
      </c>
      <c r="AW1075" s="13" t="s">
        <v>30</v>
      </c>
      <c r="AX1075" s="13" t="s">
        <v>74</v>
      </c>
      <c r="AY1075" s="245" t="s">
        <v>278</v>
      </c>
    </row>
    <row r="1076" s="13" customFormat="1">
      <c r="A1076" s="13"/>
      <c r="B1076" s="235"/>
      <c r="C1076" s="236"/>
      <c r="D1076" s="237" t="s">
        <v>285</v>
      </c>
      <c r="E1076" s="238" t="s">
        <v>1</v>
      </c>
      <c r="F1076" s="239" t="s">
        <v>1879</v>
      </c>
      <c r="G1076" s="236"/>
      <c r="H1076" s="240">
        <v>13.5</v>
      </c>
      <c r="I1076" s="236"/>
      <c r="J1076" s="236"/>
      <c r="K1076" s="236"/>
      <c r="L1076" s="241"/>
      <c r="M1076" s="242"/>
      <c r="N1076" s="243"/>
      <c r="O1076" s="243"/>
      <c r="P1076" s="243"/>
      <c r="Q1076" s="243"/>
      <c r="R1076" s="243"/>
      <c r="S1076" s="243"/>
      <c r="T1076" s="244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5" t="s">
        <v>285</v>
      </c>
      <c r="AU1076" s="245" t="s">
        <v>83</v>
      </c>
      <c r="AV1076" s="13" t="s">
        <v>83</v>
      </c>
      <c r="AW1076" s="13" t="s">
        <v>30</v>
      </c>
      <c r="AX1076" s="13" t="s">
        <v>74</v>
      </c>
      <c r="AY1076" s="245" t="s">
        <v>278</v>
      </c>
    </row>
    <row r="1077" s="13" customFormat="1">
      <c r="A1077" s="13"/>
      <c r="B1077" s="235"/>
      <c r="C1077" s="236"/>
      <c r="D1077" s="237" t="s">
        <v>285</v>
      </c>
      <c r="E1077" s="238" t="s">
        <v>1</v>
      </c>
      <c r="F1077" s="239" t="s">
        <v>1877</v>
      </c>
      <c r="G1077" s="236"/>
      <c r="H1077" s="240">
        <v>2.7749999999999999</v>
      </c>
      <c r="I1077" s="236"/>
      <c r="J1077" s="236"/>
      <c r="K1077" s="236"/>
      <c r="L1077" s="241"/>
      <c r="M1077" s="242"/>
      <c r="N1077" s="243"/>
      <c r="O1077" s="243"/>
      <c r="P1077" s="243"/>
      <c r="Q1077" s="243"/>
      <c r="R1077" s="243"/>
      <c r="S1077" s="243"/>
      <c r="T1077" s="244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5" t="s">
        <v>285</v>
      </c>
      <c r="AU1077" s="245" t="s">
        <v>83</v>
      </c>
      <c r="AV1077" s="13" t="s">
        <v>83</v>
      </c>
      <c r="AW1077" s="13" t="s">
        <v>30</v>
      </c>
      <c r="AX1077" s="13" t="s">
        <v>74</v>
      </c>
      <c r="AY1077" s="245" t="s">
        <v>278</v>
      </c>
    </row>
    <row r="1078" s="13" customFormat="1">
      <c r="A1078" s="13"/>
      <c r="B1078" s="235"/>
      <c r="C1078" s="236"/>
      <c r="D1078" s="237" t="s">
        <v>285</v>
      </c>
      <c r="E1078" s="238" t="s">
        <v>1</v>
      </c>
      <c r="F1078" s="239" t="s">
        <v>1875</v>
      </c>
      <c r="G1078" s="236"/>
      <c r="H1078" s="240">
        <v>1.02</v>
      </c>
      <c r="I1078" s="236"/>
      <c r="J1078" s="236"/>
      <c r="K1078" s="236"/>
      <c r="L1078" s="241"/>
      <c r="M1078" s="242"/>
      <c r="N1078" s="243"/>
      <c r="O1078" s="243"/>
      <c r="P1078" s="243"/>
      <c r="Q1078" s="243"/>
      <c r="R1078" s="243"/>
      <c r="S1078" s="243"/>
      <c r="T1078" s="244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5" t="s">
        <v>285</v>
      </c>
      <c r="AU1078" s="245" t="s">
        <v>83</v>
      </c>
      <c r="AV1078" s="13" t="s">
        <v>83</v>
      </c>
      <c r="AW1078" s="13" t="s">
        <v>30</v>
      </c>
      <c r="AX1078" s="13" t="s">
        <v>74</v>
      </c>
      <c r="AY1078" s="245" t="s">
        <v>278</v>
      </c>
    </row>
    <row r="1079" s="13" customFormat="1">
      <c r="A1079" s="13"/>
      <c r="B1079" s="235"/>
      <c r="C1079" s="236"/>
      <c r="D1079" s="237" t="s">
        <v>285</v>
      </c>
      <c r="E1079" s="238" t="s">
        <v>1</v>
      </c>
      <c r="F1079" s="239" t="s">
        <v>1885</v>
      </c>
      <c r="G1079" s="236"/>
      <c r="H1079" s="240">
        <v>2.04</v>
      </c>
      <c r="I1079" s="236"/>
      <c r="J1079" s="236"/>
      <c r="K1079" s="236"/>
      <c r="L1079" s="241"/>
      <c r="M1079" s="242"/>
      <c r="N1079" s="243"/>
      <c r="O1079" s="243"/>
      <c r="P1079" s="243"/>
      <c r="Q1079" s="243"/>
      <c r="R1079" s="243"/>
      <c r="S1079" s="243"/>
      <c r="T1079" s="244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45" t="s">
        <v>285</v>
      </c>
      <c r="AU1079" s="245" t="s">
        <v>83</v>
      </c>
      <c r="AV1079" s="13" t="s">
        <v>83</v>
      </c>
      <c r="AW1079" s="13" t="s">
        <v>30</v>
      </c>
      <c r="AX1079" s="13" t="s">
        <v>74</v>
      </c>
      <c r="AY1079" s="245" t="s">
        <v>278</v>
      </c>
    </row>
    <row r="1080" s="13" customFormat="1">
      <c r="A1080" s="13"/>
      <c r="B1080" s="235"/>
      <c r="C1080" s="236"/>
      <c r="D1080" s="237" t="s">
        <v>285</v>
      </c>
      <c r="E1080" s="238" t="s">
        <v>1</v>
      </c>
      <c r="F1080" s="239" t="s">
        <v>1875</v>
      </c>
      <c r="G1080" s="236"/>
      <c r="H1080" s="240">
        <v>1.02</v>
      </c>
      <c r="I1080" s="236"/>
      <c r="J1080" s="236"/>
      <c r="K1080" s="236"/>
      <c r="L1080" s="241"/>
      <c r="M1080" s="242"/>
      <c r="N1080" s="243"/>
      <c r="O1080" s="243"/>
      <c r="P1080" s="243"/>
      <c r="Q1080" s="243"/>
      <c r="R1080" s="243"/>
      <c r="S1080" s="243"/>
      <c r="T1080" s="244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5" t="s">
        <v>285</v>
      </c>
      <c r="AU1080" s="245" t="s">
        <v>83</v>
      </c>
      <c r="AV1080" s="13" t="s">
        <v>83</v>
      </c>
      <c r="AW1080" s="13" t="s">
        <v>30</v>
      </c>
      <c r="AX1080" s="13" t="s">
        <v>74</v>
      </c>
      <c r="AY1080" s="245" t="s">
        <v>278</v>
      </c>
    </row>
    <row r="1081" s="13" customFormat="1">
      <c r="A1081" s="13"/>
      <c r="B1081" s="235"/>
      <c r="C1081" s="236"/>
      <c r="D1081" s="237" t="s">
        <v>285</v>
      </c>
      <c r="E1081" s="238" t="s">
        <v>1</v>
      </c>
      <c r="F1081" s="239" t="s">
        <v>1875</v>
      </c>
      <c r="G1081" s="236"/>
      <c r="H1081" s="240">
        <v>1.02</v>
      </c>
      <c r="I1081" s="236"/>
      <c r="J1081" s="236"/>
      <c r="K1081" s="236"/>
      <c r="L1081" s="241"/>
      <c r="M1081" s="242"/>
      <c r="N1081" s="243"/>
      <c r="O1081" s="243"/>
      <c r="P1081" s="243"/>
      <c r="Q1081" s="243"/>
      <c r="R1081" s="243"/>
      <c r="S1081" s="243"/>
      <c r="T1081" s="244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5" t="s">
        <v>285</v>
      </c>
      <c r="AU1081" s="245" t="s">
        <v>83</v>
      </c>
      <c r="AV1081" s="13" t="s">
        <v>83</v>
      </c>
      <c r="AW1081" s="13" t="s">
        <v>30</v>
      </c>
      <c r="AX1081" s="13" t="s">
        <v>74</v>
      </c>
      <c r="AY1081" s="245" t="s">
        <v>278</v>
      </c>
    </row>
    <row r="1082" s="13" customFormat="1">
      <c r="A1082" s="13"/>
      <c r="B1082" s="235"/>
      <c r="C1082" s="236"/>
      <c r="D1082" s="237" t="s">
        <v>285</v>
      </c>
      <c r="E1082" s="238" t="s">
        <v>1</v>
      </c>
      <c r="F1082" s="239" t="s">
        <v>1873</v>
      </c>
      <c r="G1082" s="236"/>
      <c r="H1082" s="240">
        <v>3.52</v>
      </c>
      <c r="I1082" s="236"/>
      <c r="J1082" s="236"/>
      <c r="K1082" s="236"/>
      <c r="L1082" s="241"/>
      <c r="M1082" s="242"/>
      <c r="N1082" s="243"/>
      <c r="O1082" s="243"/>
      <c r="P1082" s="243"/>
      <c r="Q1082" s="243"/>
      <c r="R1082" s="243"/>
      <c r="S1082" s="243"/>
      <c r="T1082" s="244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5" t="s">
        <v>285</v>
      </c>
      <c r="AU1082" s="245" t="s">
        <v>83</v>
      </c>
      <c r="AV1082" s="13" t="s">
        <v>83</v>
      </c>
      <c r="AW1082" s="13" t="s">
        <v>30</v>
      </c>
      <c r="AX1082" s="13" t="s">
        <v>74</v>
      </c>
      <c r="AY1082" s="245" t="s">
        <v>278</v>
      </c>
    </row>
    <row r="1083" s="13" customFormat="1">
      <c r="A1083" s="13"/>
      <c r="B1083" s="235"/>
      <c r="C1083" s="236"/>
      <c r="D1083" s="237" t="s">
        <v>285</v>
      </c>
      <c r="E1083" s="238" t="s">
        <v>1</v>
      </c>
      <c r="F1083" s="239" t="s">
        <v>1873</v>
      </c>
      <c r="G1083" s="236"/>
      <c r="H1083" s="240">
        <v>3.52</v>
      </c>
      <c r="I1083" s="236"/>
      <c r="J1083" s="236"/>
      <c r="K1083" s="236"/>
      <c r="L1083" s="241"/>
      <c r="M1083" s="242"/>
      <c r="N1083" s="243"/>
      <c r="O1083" s="243"/>
      <c r="P1083" s="243"/>
      <c r="Q1083" s="243"/>
      <c r="R1083" s="243"/>
      <c r="S1083" s="243"/>
      <c r="T1083" s="244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5" t="s">
        <v>285</v>
      </c>
      <c r="AU1083" s="245" t="s">
        <v>83</v>
      </c>
      <c r="AV1083" s="13" t="s">
        <v>83</v>
      </c>
      <c r="AW1083" s="13" t="s">
        <v>30</v>
      </c>
      <c r="AX1083" s="13" t="s">
        <v>74</v>
      </c>
      <c r="AY1083" s="245" t="s">
        <v>278</v>
      </c>
    </row>
    <row r="1084" s="13" customFormat="1">
      <c r="A1084" s="13"/>
      <c r="B1084" s="235"/>
      <c r="C1084" s="236"/>
      <c r="D1084" s="237" t="s">
        <v>285</v>
      </c>
      <c r="E1084" s="238" t="s">
        <v>1</v>
      </c>
      <c r="F1084" s="239" t="s">
        <v>1873</v>
      </c>
      <c r="G1084" s="236"/>
      <c r="H1084" s="240">
        <v>3.52</v>
      </c>
      <c r="I1084" s="236"/>
      <c r="J1084" s="236"/>
      <c r="K1084" s="236"/>
      <c r="L1084" s="241"/>
      <c r="M1084" s="242"/>
      <c r="N1084" s="243"/>
      <c r="O1084" s="243"/>
      <c r="P1084" s="243"/>
      <c r="Q1084" s="243"/>
      <c r="R1084" s="243"/>
      <c r="S1084" s="243"/>
      <c r="T1084" s="244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5" t="s">
        <v>285</v>
      </c>
      <c r="AU1084" s="245" t="s">
        <v>83</v>
      </c>
      <c r="AV1084" s="13" t="s">
        <v>83</v>
      </c>
      <c r="AW1084" s="13" t="s">
        <v>30</v>
      </c>
      <c r="AX1084" s="13" t="s">
        <v>74</v>
      </c>
      <c r="AY1084" s="245" t="s">
        <v>278</v>
      </c>
    </row>
    <row r="1085" s="13" customFormat="1">
      <c r="A1085" s="13"/>
      <c r="B1085" s="235"/>
      <c r="C1085" s="236"/>
      <c r="D1085" s="237" t="s">
        <v>285</v>
      </c>
      <c r="E1085" s="238" t="s">
        <v>1</v>
      </c>
      <c r="F1085" s="239" t="s">
        <v>1875</v>
      </c>
      <c r="G1085" s="236"/>
      <c r="H1085" s="240">
        <v>1.02</v>
      </c>
      <c r="I1085" s="236"/>
      <c r="J1085" s="236"/>
      <c r="K1085" s="236"/>
      <c r="L1085" s="241"/>
      <c r="M1085" s="242"/>
      <c r="N1085" s="243"/>
      <c r="O1085" s="243"/>
      <c r="P1085" s="243"/>
      <c r="Q1085" s="243"/>
      <c r="R1085" s="243"/>
      <c r="S1085" s="243"/>
      <c r="T1085" s="244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5" t="s">
        <v>285</v>
      </c>
      <c r="AU1085" s="245" t="s">
        <v>83</v>
      </c>
      <c r="AV1085" s="13" t="s">
        <v>83</v>
      </c>
      <c r="AW1085" s="13" t="s">
        <v>30</v>
      </c>
      <c r="AX1085" s="13" t="s">
        <v>74</v>
      </c>
      <c r="AY1085" s="245" t="s">
        <v>278</v>
      </c>
    </row>
    <row r="1086" s="13" customFormat="1">
      <c r="A1086" s="13"/>
      <c r="B1086" s="235"/>
      <c r="C1086" s="236"/>
      <c r="D1086" s="237" t="s">
        <v>285</v>
      </c>
      <c r="E1086" s="238" t="s">
        <v>1</v>
      </c>
      <c r="F1086" s="239" t="s">
        <v>1875</v>
      </c>
      <c r="G1086" s="236"/>
      <c r="H1086" s="240">
        <v>1.02</v>
      </c>
      <c r="I1086" s="236"/>
      <c r="J1086" s="236"/>
      <c r="K1086" s="236"/>
      <c r="L1086" s="241"/>
      <c r="M1086" s="242"/>
      <c r="N1086" s="243"/>
      <c r="O1086" s="243"/>
      <c r="P1086" s="243"/>
      <c r="Q1086" s="243"/>
      <c r="R1086" s="243"/>
      <c r="S1086" s="243"/>
      <c r="T1086" s="244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5" t="s">
        <v>285</v>
      </c>
      <c r="AU1086" s="245" t="s">
        <v>83</v>
      </c>
      <c r="AV1086" s="13" t="s">
        <v>83</v>
      </c>
      <c r="AW1086" s="13" t="s">
        <v>30</v>
      </c>
      <c r="AX1086" s="13" t="s">
        <v>74</v>
      </c>
      <c r="AY1086" s="245" t="s">
        <v>278</v>
      </c>
    </row>
    <row r="1087" s="13" customFormat="1">
      <c r="A1087" s="13"/>
      <c r="B1087" s="235"/>
      <c r="C1087" s="236"/>
      <c r="D1087" s="237" t="s">
        <v>285</v>
      </c>
      <c r="E1087" s="238" t="s">
        <v>1</v>
      </c>
      <c r="F1087" s="239" t="s">
        <v>1875</v>
      </c>
      <c r="G1087" s="236"/>
      <c r="H1087" s="240">
        <v>1.02</v>
      </c>
      <c r="I1087" s="236"/>
      <c r="J1087" s="236"/>
      <c r="K1087" s="236"/>
      <c r="L1087" s="241"/>
      <c r="M1087" s="242"/>
      <c r="N1087" s="243"/>
      <c r="O1087" s="243"/>
      <c r="P1087" s="243"/>
      <c r="Q1087" s="243"/>
      <c r="R1087" s="243"/>
      <c r="S1087" s="243"/>
      <c r="T1087" s="244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5" t="s">
        <v>285</v>
      </c>
      <c r="AU1087" s="245" t="s">
        <v>83</v>
      </c>
      <c r="AV1087" s="13" t="s">
        <v>83</v>
      </c>
      <c r="AW1087" s="13" t="s">
        <v>30</v>
      </c>
      <c r="AX1087" s="13" t="s">
        <v>74</v>
      </c>
      <c r="AY1087" s="245" t="s">
        <v>278</v>
      </c>
    </row>
    <row r="1088" s="13" customFormat="1">
      <c r="A1088" s="13"/>
      <c r="B1088" s="235"/>
      <c r="C1088" s="236"/>
      <c r="D1088" s="237" t="s">
        <v>285</v>
      </c>
      <c r="E1088" s="238" t="s">
        <v>1</v>
      </c>
      <c r="F1088" s="239" t="s">
        <v>1879</v>
      </c>
      <c r="G1088" s="236"/>
      <c r="H1088" s="240">
        <v>13.5</v>
      </c>
      <c r="I1088" s="236"/>
      <c r="J1088" s="236"/>
      <c r="K1088" s="236"/>
      <c r="L1088" s="241"/>
      <c r="M1088" s="242"/>
      <c r="N1088" s="243"/>
      <c r="O1088" s="243"/>
      <c r="P1088" s="243"/>
      <c r="Q1088" s="243"/>
      <c r="R1088" s="243"/>
      <c r="S1088" s="243"/>
      <c r="T1088" s="244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5" t="s">
        <v>285</v>
      </c>
      <c r="AU1088" s="245" t="s">
        <v>83</v>
      </c>
      <c r="AV1088" s="13" t="s">
        <v>83</v>
      </c>
      <c r="AW1088" s="13" t="s">
        <v>30</v>
      </c>
      <c r="AX1088" s="13" t="s">
        <v>74</v>
      </c>
      <c r="AY1088" s="245" t="s">
        <v>278</v>
      </c>
    </row>
    <row r="1089" s="13" customFormat="1">
      <c r="A1089" s="13"/>
      <c r="B1089" s="235"/>
      <c r="C1089" s="236"/>
      <c r="D1089" s="237" t="s">
        <v>285</v>
      </c>
      <c r="E1089" s="238" t="s">
        <v>1</v>
      </c>
      <c r="F1089" s="239" t="s">
        <v>1886</v>
      </c>
      <c r="G1089" s="236"/>
      <c r="H1089" s="240">
        <v>2.6829999999999998</v>
      </c>
      <c r="I1089" s="236"/>
      <c r="J1089" s="236"/>
      <c r="K1089" s="236"/>
      <c r="L1089" s="241"/>
      <c r="M1089" s="242"/>
      <c r="N1089" s="243"/>
      <c r="O1089" s="243"/>
      <c r="P1089" s="243"/>
      <c r="Q1089" s="243"/>
      <c r="R1089" s="243"/>
      <c r="S1089" s="243"/>
      <c r="T1089" s="244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5" t="s">
        <v>285</v>
      </c>
      <c r="AU1089" s="245" t="s">
        <v>83</v>
      </c>
      <c r="AV1089" s="13" t="s">
        <v>83</v>
      </c>
      <c r="AW1089" s="13" t="s">
        <v>30</v>
      </c>
      <c r="AX1089" s="13" t="s">
        <v>74</v>
      </c>
      <c r="AY1089" s="245" t="s">
        <v>278</v>
      </c>
    </row>
    <row r="1090" s="13" customFormat="1">
      <c r="A1090" s="13"/>
      <c r="B1090" s="235"/>
      <c r="C1090" s="236"/>
      <c r="D1090" s="237" t="s">
        <v>285</v>
      </c>
      <c r="E1090" s="238" t="s">
        <v>1</v>
      </c>
      <c r="F1090" s="239" t="s">
        <v>1887</v>
      </c>
      <c r="G1090" s="236"/>
      <c r="H1090" s="240">
        <v>5.4000000000000004</v>
      </c>
      <c r="I1090" s="236"/>
      <c r="J1090" s="236"/>
      <c r="K1090" s="236"/>
      <c r="L1090" s="241"/>
      <c r="M1090" s="242"/>
      <c r="N1090" s="243"/>
      <c r="O1090" s="243"/>
      <c r="P1090" s="243"/>
      <c r="Q1090" s="243"/>
      <c r="R1090" s="243"/>
      <c r="S1090" s="243"/>
      <c r="T1090" s="244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5" t="s">
        <v>285</v>
      </c>
      <c r="AU1090" s="245" t="s">
        <v>83</v>
      </c>
      <c r="AV1090" s="13" t="s">
        <v>83</v>
      </c>
      <c r="AW1090" s="13" t="s">
        <v>30</v>
      </c>
      <c r="AX1090" s="13" t="s">
        <v>74</v>
      </c>
      <c r="AY1090" s="245" t="s">
        <v>278</v>
      </c>
    </row>
    <row r="1091" s="13" customFormat="1">
      <c r="A1091" s="13"/>
      <c r="B1091" s="235"/>
      <c r="C1091" s="236"/>
      <c r="D1091" s="237" t="s">
        <v>285</v>
      </c>
      <c r="E1091" s="238" t="s">
        <v>1</v>
      </c>
      <c r="F1091" s="239" t="s">
        <v>1888</v>
      </c>
      <c r="G1091" s="236"/>
      <c r="H1091" s="240">
        <v>9</v>
      </c>
      <c r="I1091" s="236"/>
      <c r="J1091" s="236"/>
      <c r="K1091" s="236"/>
      <c r="L1091" s="241"/>
      <c r="M1091" s="242"/>
      <c r="N1091" s="243"/>
      <c r="O1091" s="243"/>
      <c r="P1091" s="243"/>
      <c r="Q1091" s="243"/>
      <c r="R1091" s="243"/>
      <c r="S1091" s="243"/>
      <c r="T1091" s="244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5" t="s">
        <v>285</v>
      </c>
      <c r="AU1091" s="245" t="s">
        <v>83</v>
      </c>
      <c r="AV1091" s="13" t="s">
        <v>83</v>
      </c>
      <c r="AW1091" s="13" t="s">
        <v>30</v>
      </c>
      <c r="AX1091" s="13" t="s">
        <v>74</v>
      </c>
      <c r="AY1091" s="245" t="s">
        <v>278</v>
      </c>
    </row>
    <row r="1092" s="13" customFormat="1">
      <c r="A1092" s="13"/>
      <c r="B1092" s="235"/>
      <c r="C1092" s="236"/>
      <c r="D1092" s="237" t="s">
        <v>285</v>
      </c>
      <c r="E1092" s="238" t="s">
        <v>1</v>
      </c>
      <c r="F1092" s="239" t="s">
        <v>1887</v>
      </c>
      <c r="G1092" s="236"/>
      <c r="H1092" s="240">
        <v>5.4000000000000004</v>
      </c>
      <c r="I1092" s="236"/>
      <c r="J1092" s="236"/>
      <c r="K1092" s="236"/>
      <c r="L1092" s="241"/>
      <c r="M1092" s="242"/>
      <c r="N1092" s="243"/>
      <c r="O1092" s="243"/>
      <c r="P1092" s="243"/>
      <c r="Q1092" s="243"/>
      <c r="R1092" s="243"/>
      <c r="S1092" s="243"/>
      <c r="T1092" s="244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5" t="s">
        <v>285</v>
      </c>
      <c r="AU1092" s="245" t="s">
        <v>83</v>
      </c>
      <c r="AV1092" s="13" t="s">
        <v>83</v>
      </c>
      <c r="AW1092" s="13" t="s">
        <v>30</v>
      </c>
      <c r="AX1092" s="13" t="s">
        <v>74</v>
      </c>
      <c r="AY1092" s="245" t="s">
        <v>278</v>
      </c>
    </row>
    <row r="1093" s="13" customFormat="1">
      <c r="A1093" s="13"/>
      <c r="B1093" s="235"/>
      <c r="C1093" s="236"/>
      <c r="D1093" s="237" t="s">
        <v>285</v>
      </c>
      <c r="E1093" s="238" t="s">
        <v>1</v>
      </c>
      <c r="F1093" s="239" t="s">
        <v>1879</v>
      </c>
      <c r="G1093" s="236"/>
      <c r="H1093" s="240">
        <v>13.5</v>
      </c>
      <c r="I1093" s="236"/>
      <c r="J1093" s="236"/>
      <c r="K1093" s="236"/>
      <c r="L1093" s="241"/>
      <c r="M1093" s="242"/>
      <c r="N1093" s="243"/>
      <c r="O1093" s="243"/>
      <c r="P1093" s="243"/>
      <c r="Q1093" s="243"/>
      <c r="R1093" s="243"/>
      <c r="S1093" s="243"/>
      <c r="T1093" s="244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5" t="s">
        <v>285</v>
      </c>
      <c r="AU1093" s="245" t="s">
        <v>83</v>
      </c>
      <c r="AV1093" s="13" t="s">
        <v>83</v>
      </c>
      <c r="AW1093" s="13" t="s">
        <v>30</v>
      </c>
      <c r="AX1093" s="13" t="s">
        <v>74</v>
      </c>
      <c r="AY1093" s="245" t="s">
        <v>278</v>
      </c>
    </row>
    <row r="1094" s="13" customFormat="1">
      <c r="A1094" s="13"/>
      <c r="B1094" s="235"/>
      <c r="C1094" s="236"/>
      <c r="D1094" s="237" t="s">
        <v>285</v>
      </c>
      <c r="E1094" s="238" t="s">
        <v>1</v>
      </c>
      <c r="F1094" s="239" t="s">
        <v>1886</v>
      </c>
      <c r="G1094" s="236"/>
      <c r="H1094" s="240">
        <v>2.6829999999999998</v>
      </c>
      <c r="I1094" s="236"/>
      <c r="J1094" s="236"/>
      <c r="K1094" s="236"/>
      <c r="L1094" s="241"/>
      <c r="M1094" s="242"/>
      <c r="N1094" s="243"/>
      <c r="O1094" s="243"/>
      <c r="P1094" s="243"/>
      <c r="Q1094" s="243"/>
      <c r="R1094" s="243"/>
      <c r="S1094" s="243"/>
      <c r="T1094" s="244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5" t="s">
        <v>285</v>
      </c>
      <c r="AU1094" s="245" t="s">
        <v>83</v>
      </c>
      <c r="AV1094" s="13" t="s">
        <v>83</v>
      </c>
      <c r="AW1094" s="13" t="s">
        <v>30</v>
      </c>
      <c r="AX1094" s="13" t="s">
        <v>74</v>
      </c>
      <c r="AY1094" s="245" t="s">
        <v>278</v>
      </c>
    </row>
    <row r="1095" s="13" customFormat="1">
      <c r="A1095" s="13"/>
      <c r="B1095" s="235"/>
      <c r="C1095" s="236"/>
      <c r="D1095" s="237" t="s">
        <v>285</v>
      </c>
      <c r="E1095" s="238" t="s">
        <v>1</v>
      </c>
      <c r="F1095" s="239" t="s">
        <v>1873</v>
      </c>
      <c r="G1095" s="236"/>
      <c r="H1095" s="240">
        <v>3.52</v>
      </c>
      <c r="I1095" s="236"/>
      <c r="J1095" s="236"/>
      <c r="K1095" s="236"/>
      <c r="L1095" s="241"/>
      <c r="M1095" s="242"/>
      <c r="N1095" s="243"/>
      <c r="O1095" s="243"/>
      <c r="P1095" s="243"/>
      <c r="Q1095" s="243"/>
      <c r="R1095" s="243"/>
      <c r="S1095" s="243"/>
      <c r="T1095" s="244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5" t="s">
        <v>285</v>
      </c>
      <c r="AU1095" s="245" t="s">
        <v>83</v>
      </c>
      <c r="AV1095" s="13" t="s">
        <v>83</v>
      </c>
      <c r="AW1095" s="13" t="s">
        <v>30</v>
      </c>
      <c r="AX1095" s="13" t="s">
        <v>74</v>
      </c>
      <c r="AY1095" s="245" t="s">
        <v>278</v>
      </c>
    </row>
    <row r="1096" s="13" customFormat="1">
      <c r="A1096" s="13"/>
      <c r="B1096" s="235"/>
      <c r="C1096" s="236"/>
      <c r="D1096" s="237" t="s">
        <v>285</v>
      </c>
      <c r="E1096" s="238" t="s">
        <v>1</v>
      </c>
      <c r="F1096" s="239" t="s">
        <v>1873</v>
      </c>
      <c r="G1096" s="236"/>
      <c r="H1096" s="240">
        <v>3.52</v>
      </c>
      <c r="I1096" s="236"/>
      <c r="J1096" s="236"/>
      <c r="K1096" s="236"/>
      <c r="L1096" s="241"/>
      <c r="M1096" s="242"/>
      <c r="N1096" s="243"/>
      <c r="O1096" s="243"/>
      <c r="P1096" s="243"/>
      <c r="Q1096" s="243"/>
      <c r="R1096" s="243"/>
      <c r="S1096" s="243"/>
      <c r="T1096" s="244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5" t="s">
        <v>285</v>
      </c>
      <c r="AU1096" s="245" t="s">
        <v>83</v>
      </c>
      <c r="AV1096" s="13" t="s">
        <v>83</v>
      </c>
      <c r="AW1096" s="13" t="s">
        <v>30</v>
      </c>
      <c r="AX1096" s="13" t="s">
        <v>74</v>
      </c>
      <c r="AY1096" s="245" t="s">
        <v>278</v>
      </c>
    </row>
    <row r="1097" s="13" customFormat="1">
      <c r="A1097" s="13"/>
      <c r="B1097" s="235"/>
      <c r="C1097" s="236"/>
      <c r="D1097" s="237" t="s">
        <v>285</v>
      </c>
      <c r="E1097" s="238" t="s">
        <v>1</v>
      </c>
      <c r="F1097" s="239" t="s">
        <v>1873</v>
      </c>
      <c r="G1097" s="236"/>
      <c r="H1097" s="240">
        <v>3.52</v>
      </c>
      <c r="I1097" s="236"/>
      <c r="J1097" s="236"/>
      <c r="K1097" s="236"/>
      <c r="L1097" s="241"/>
      <c r="M1097" s="242"/>
      <c r="N1097" s="243"/>
      <c r="O1097" s="243"/>
      <c r="P1097" s="243"/>
      <c r="Q1097" s="243"/>
      <c r="R1097" s="243"/>
      <c r="S1097" s="243"/>
      <c r="T1097" s="244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5" t="s">
        <v>285</v>
      </c>
      <c r="AU1097" s="245" t="s">
        <v>83</v>
      </c>
      <c r="AV1097" s="13" t="s">
        <v>83</v>
      </c>
      <c r="AW1097" s="13" t="s">
        <v>30</v>
      </c>
      <c r="AX1097" s="13" t="s">
        <v>74</v>
      </c>
      <c r="AY1097" s="245" t="s">
        <v>278</v>
      </c>
    </row>
    <row r="1098" s="13" customFormat="1">
      <c r="A1098" s="13"/>
      <c r="B1098" s="235"/>
      <c r="C1098" s="236"/>
      <c r="D1098" s="237" t="s">
        <v>285</v>
      </c>
      <c r="E1098" s="238" t="s">
        <v>1</v>
      </c>
      <c r="F1098" s="239" t="s">
        <v>1873</v>
      </c>
      <c r="G1098" s="236"/>
      <c r="H1098" s="240">
        <v>3.52</v>
      </c>
      <c r="I1098" s="236"/>
      <c r="J1098" s="236"/>
      <c r="K1098" s="236"/>
      <c r="L1098" s="241"/>
      <c r="M1098" s="242"/>
      <c r="N1098" s="243"/>
      <c r="O1098" s="243"/>
      <c r="P1098" s="243"/>
      <c r="Q1098" s="243"/>
      <c r="R1098" s="243"/>
      <c r="S1098" s="243"/>
      <c r="T1098" s="244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5" t="s">
        <v>285</v>
      </c>
      <c r="AU1098" s="245" t="s">
        <v>83</v>
      </c>
      <c r="AV1098" s="13" t="s">
        <v>83</v>
      </c>
      <c r="AW1098" s="13" t="s">
        <v>30</v>
      </c>
      <c r="AX1098" s="13" t="s">
        <v>74</v>
      </c>
      <c r="AY1098" s="245" t="s">
        <v>278</v>
      </c>
    </row>
    <row r="1099" s="13" customFormat="1">
      <c r="A1099" s="13"/>
      <c r="B1099" s="235"/>
      <c r="C1099" s="236"/>
      <c r="D1099" s="237" t="s">
        <v>285</v>
      </c>
      <c r="E1099" s="238" t="s">
        <v>1</v>
      </c>
      <c r="F1099" s="239" t="s">
        <v>1873</v>
      </c>
      <c r="G1099" s="236"/>
      <c r="H1099" s="240">
        <v>3.52</v>
      </c>
      <c r="I1099" s="236"/>
      <c r="J1099" s="236"/>
      <c r="K1099" s="236"/>
      <c r="L1099" s="241"/>
      <c r="M1099" s="242"/>
      <c r="N1099" s="243"/>
      <c r="O1099" s="243"/>
      <c r="P1099" s="243"/>
      <c r="Q1099" s="243"/>
      <c r="R1099" s="243"/>
      <c r="S1099" s="243"/>
      <c r="T1099" s="244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5" t="s">
        <v>285</v>
      </c>
      <c r="AU1099" s="245" t="s">
        <v>83</v>
      </c>
      <c r="AV1099" s="13" t="s">
        <v>83</v>
      </c>
      <c r="AW1099" s="13" t="s">
        <v>30</v>
      </c>
      <c r="AX1099" s="13" t="s">
        <v>74</v>
      </c>
      <c r="AY1099" s="245" t="s">
        <v>278</v>
      </c>
    </row>
    <row r="1100" s="13" customFormat="1">
      <c r="A1100" s="13"/>
      <c r="B1100" s="235"/>
      <c r="C1100" s="236"/>
      <c r="D1100" s="237" t="s">
        <v>285</v>
      </c>
      <c r="E1100" s="238" t="s">
        <v>1</v>
      </c>
      <c r="F1100" s="239" t="s">
        <v>1874</v>
      </c>
      <c r="G1100" s="236"/>
      <c r="H1100" s="240">
        <v>4.8399999999999999</v>
      </c>
      <c r="I1100" s="236"/>
      <c r="J1100" s="236"/>
      <c r="K1100" s="236"/>
      <c r="L1100" s="241"/>
      <c r="M1100" s="242"/>
      <c r="N1100" s="243"/>
      <c r="O1100" s="243"/>
      <c r="P1100" s="243"/>
      <c r="Q1100" s="243"/>
      <c r="R1100" s="243"/>
      <c r="S1100" s="243"/>
      <c r="T1100" s="244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5" t="s">
        <v>285</v>
      </c>
      <c r="AU1100" s="245" t="s">
        <v>83</v>
      </c>
      <c r="AV1100" s="13" t="s">
        <v>83</v>
      </c>
      <c r="AW1100" s="13" t="s">
        <v>30</v>
      </c>
      <c r="AX1100" s="13" t="s">
        <v>74</v>
      </c>
      <c r="AY1100" s="245" t="s">
        <v>278</v>
      </c>
    </row>
    <row r="1101" s="13" customFormat="1">
      <c r="A1101" s="13"/>
      <c r="B1101" s="235"/>
      <c r="C1101" s="236"/>
      <c r="D1101" s="237" t="s">
        <v>285</v>
      </c>
      <c r="E1101" s="238" t="s">
        <v>1</v>
      </c>
      <c r="F1101" s="239" t="s">
        <v>1873</v>
      </c>
      <c r="G1101" s="236"/>
      <c r="H1101" s="240">
        <v>3.52</v>
      </c>
      <c r="I1101" s="236"/>
      <c r="J1101" s="236"/>
      <c r="K1101" s="236"/>
      <c r="L1101" s="241"/>
      <c r="M1101" s="242"/>
      <c r="N1101" s="243"/>
      <c r="O1101" s="243"/>
      <c r="P1101" s="243"/>
      <c r="Q1101" s="243"/>
      <c r="R1101" s="243"/>
      <c r="S1101" s="243"/>
      <c r="T1101" s="244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5" t="s">
        <v>285</v>
      </c>
      <c r="AU1101" s="245" t="s">
        <v>83</v>
      </c>
      <c r="AV1101" s="13" t="s">
        <v>83</v>
      </c>
      <c r="AW1101" s="13" t="s">
        <v>30</v>
      </c>
      <c r="AX1101" s="13" t="s">
        <v>74</v>
      </c>
      <c r="AY1101" s="245" t="s">
        <v>278</v>
      </c>
    </row>
    <row r="1102" s="14" customFormat="1">
      <c r="A1102" s="14"/>
      <c r="B1102" s="246"/>
      <c r="C1102" s="247"/>
      <c r="D1102" s="237" t="s">
        <v>285</v>
      </c>
      <c r="E1102" s="248" t="s">
        <v>1</v>
      </c>
      <c r="F1102" s="249" t="s">
        <v>287</v>
      </c>
      <c r="G1102" s="247"/>
      <c r="H1102" s="250">
        <v>358.99599999999998</v>
      </c>
      <c r="I1102" s="247"/>
      <c r="J1102" s="247"/>
      <c r="K1102" s="247"/>
      <c r="L1102" s="251"/>
      <c r="M1102" s="252"/>
      <c r="N1102" s="253"/>
      <c r="O1102" s="253"/>
      <c r="P1102" s="253"/>
      <c r="Q1102" s="253"/>
      <c r="R1102" s="253"/>
      <c r="S1102" s="253"/>
      <c r="T1102" s="25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5" t="s">
        <v>285</v>
      </c>
      <c r="AU1102" s="255" t="s">
        <v>83</v>
      </c>
      <c r="AV1102" s="14" t="s">
        <v>116</v>
      </c>
      <c r="AW1102" s="14" t="s">
        <v>30</v>
      </c>
      <c r="AX1102" s="14" t="s">
        <v>81</v>
      </c>
      <c r="AY1102" s="255" t="s">
        <v>278</v>
      </c>
    </row>
    <row r="1103" s="2" customFormat="1" ht="24.15" customHeight="1">
      <c r="A1103" s="33"/>
      <c r="B1103" s="34"/>
      <c r="C1103" s="222" t="s">
        <v>1889</v>
      </c>
      <c r="D1103" s="222" t="s">
        <v>280</v>
      </c>
      <c r="E1103" s="223" t="s">
        <v>1890</v>
      </c>
      <c r="F1103" s="224" t="s">
        <v>1891</v>
      </c>
      <c r="G1103" s="225" t="s">
        <v>318</v>
      </c>
      <c r="H1103" s="226">
        <v>1523</v>
      </c>
      <c r="I1103" s="227">
        <v>3.3399999999999999</v>
      </c>
      <c r="J1103" s="227">
        <f>ROUND(I1103*H1103,2)</f>
        <v>5086.8199999999997</v>
      </c>
      <c r="K1103" s="228"/>
      <c r="L1103" s="39"/>
      <c r="M1103" s="229" t="s">
        <v>1</v>
      </c>
      <c r="N1103" s="230" t="s">
        <v>39</v>
      </c>
      <c r="O1103" s="231">
        <v>0.0050000000000000001</v>
      </c>
      <c r="P1103" s="231">
        <f>O1103*H1103</f>
        <v>7.6150000000000002</v>
      </c>
      <c r="Q1103" s="231">
        <v>1.0000000000000001E-05</v>
      </c>
      <c r="R1103" s="231">
        <f>Q1103*H1103</f>
        <v>0.015230000000000001</v>
      </c>
      <c r="S1103" s="231">
        <v>0</v>
      </c>
      <c r="T1103" s="232">
        <f>S1103*H1103</f>
        <v>0</v>
      </c>
      <c r="U1103" s="33"/>
      <c r="V1103" s="33"/>
      <c r="W1103" s="33"/>
      <c r="X1103" s="33"/>
      <c r="Y1103" s="33"/>
      <c r="Z1103" s="33"/>
      <c r="AA1103" s="33"/>
      <c r="AB1103" s="33"/>
      <c r="AC1103" s="33"/>
      <c r="AD1103" s="33"/>
      <c r="AE1103" s="33"/>
      <c r="AR1103" s="233" t="s">
        <v>602</v>
      </c>
      <c r="AT1103" s="233" t="s">
        <v>280</v>
      </c>
      <c r="AU1103" s="233" t="s">
        <v>83</v>
      </c>
      <c r="AY1103" s="18" t="s">
        <v>278</v>
      </c>
      <c r="BE1103" s="234">
        <f>IF(N1103="základní",J1103,0)</f>
        <v>5086.8199999999997</v>
      </c>
      <c r="BF1103" s="234">
        <f>IF(N1103="snížená",J1103,0)</f>
        <v>0</v>
      </c>
      <c r="BG1103" s="234">
        <f>IF(N1103="zákl. přenesená",J1103,0)</f>
        <v>0</v>
      </c>
      <c r="BH1103" s="234">
        <f>IF(N1103="sníž. přenesená",J1103,0)</f>
        <v>0</v>
      </c>
      <c r="BI1103" s="234">
        <f>IF(N1103="nulová",J1103,0)</f>
        <v>0</v>
      </c>
      <c r="BJ1103" s="18" t="s">
        <v>81</v>
      </c>
      <c r="BK1103" s="234">
        <f>ROUND(I1103*H1103,2)</f>
        <v>5086.8199999999997</v>
      </c>
      <c r="BL1103" s="18" t="s">
        <v>602</v>
      </c>
      <c r="BM1103" s="233" t="s">
        <v>1892</v>
      </c>
    </row>
    <row r="1104" s="2" customFormat="1" ht="16.5" customHeight="1">
      <c r="A1104" s="33"/>
      <c r="B1104" s="34"/>
      <c r="C1104" s="222" t="s">
        <v>1893</v>
      </c>
      <c r="D1104" s="222" t="s">
        <v>280</v>
      </c>
      <c r="E1104" s="223" t="s">
        <v>1894</v>
      </c>
      <c r="F1104" s="224" t="s">
        <v>1895</v>
      </c>
      <c r="G1104" s="225" t="s">
        <v>318</v>
      </c>
      <c r="H1104" s="226">
        <v>4003.7379999999998</v>
      </c>
      <c r="I1104" s="227">
        <v>81.299999999999997</v>
      </c>
      <c r="J1104" s="227">
        <f>ROUND(I1104*H1104,2)</f>
        <v>325503.90000000002</v>
      </c>
      <c r="K1104" s="228"/>
      <c r="L1104" s="39"/>
      <c r="M1104" s="229" t="s">
        <v>1</v>
      </c>
      <c r="N1104" s="230" t="s">
        <v>39</v>
      </c>
      <c r="O1104" s="231">
        <v>0.104</v>
      </c>
      <c r="P1104" s="231">
        <f>O1104*H1104</f>
        <v>416.38875199999995</v>
      </c>
      <c r="Q1104" s="231">
        <v>0.00025999999999999998</v>
      </c>
      <c r="R1104" s="231">
        <f>Q1104*H1104</f>
        <v>1.0409718799999999</v>
      </c>
      <c r="S1104" s="231">
        <v>0</v>
      </c>
      <c r="T1104" s="232">
        <f>S1104*H1104</f>
        <v>0</v>
      </c>
      <c r="U1104" s="33"/>
      <c r="V1104" s="33"/>
      <c r="W1104" s="33"/>
      <c r="X1104" s="33"/>
      <c r="Y1104" s="33"/>
      <c r="Z1104" s="33"/>
      <c r="AA1104" s="33"/>
      <c r="AB1104" s="33"/>
      <c r="AC1104" s="33"/>
      <c r="AD1104" s="33"/>
      <c r="AE1104" s="33"/>
      <c r="AR1104" s="233" t="s">
        <v>602</v>
      </c>
      <c r="AT1104" s="233" t="s">
        <v>280</v>
      </c>
      <c r="AU1104" s="233" t="s">
        <v>83</v>
      </c>
      <c r="AY1104" s="18" t="s">
        <v>278</v>
      </c>
      <c r="BE1104" s="234">
        <f>IF(N1104="základní",J1104,0)</f>
        <v>325503.90000000002</v>
      </c>
      <c r="BF1104" s="234">
        <f>IF(N1104="snížená",J1104,0)</f>
        <v>0</v>
      </c>
      <c r="BG1104" s="234">
        <f>IF(N1104="zákl. přenesená",J1104,0)</f>
        <v>0</v>
      </c>
      <c r="BH1104" s="234">
        <f>IF(N1104="sníž. přenesená",J1104,0)</f>
        <v>0</v>
      </c>
      <c r="BI1104" s="234">
        <f>IF(N1104="nulová",J1104,0)</f>
        <v>0</v>
      </c>
      <c r="BJ1104" s="18" t="s">
        <v>81</v>
      </c>
      <c r="BK1104" s="234">
        <f>ROUND(I1104*H1104,2)</f>
        <v>325503.90000000002</v>
      </c>
      <c r="BL1104" s="18" t="s">
        <v>602</v>
      </c>
      <c r="BM1104" s="233" t="s">
        <v>1896</v>
      </c>
    </row>
    <row r="1105" s="2" customFormat="1" ht="16.5" customHeight="1">
      <c r="A1105" s="33"/>
      <c r="B1105" s="34"/>
      <c r="C1105" s="222" t="s">
        <v>1897</v>
      </c>
      <c r="D1105" s="222" t="s">
        <v>280</v>
      </c>
      <c r="E1105" s="223" t="s">
        <v>1898</v>
      </c>
      <c r="F1105" s="224" t="s">
        <v>1899</v>
      </c>
      <c r="G1105" s="225" t="s">
        <v>318</v>
      </c>
      <c r="H1105" s="226">
        <v>644.49000000000001</v>
      </c>
      <c r="I1105" s="227">
        <v>15</v>
      </c>
      <c r="J1105" s="227">
        <f>ROUND(I1105*H1105,2)</f>
        <v>9667.3500000000004</v>
      </c>
      <c r="K1105" s="228"/>
      <c r="L1105" s="39"/>
      <c r="M1105" s="229" t="s">
        <v>1</v>
      </c>
      <c r="N1105" s="230" t="s">
        <v>39</v>
      </c>
      <c r="O1105" s="231">
        <v>0</v>
      </c>
      <c r="P1105" s="231">
        <f>O1105*H1105</f>
        <v>0</v>
      </c>
      <c r="Q1105" s="231">
        <v>0</v>
      </c>
      <c r="R1105" s="231">
        <f>Q1105*H1105</f>
        <v>0</v>
      </c>
      <c r="S1105" s="231">
        <v>0</v>
      </c>
      <c r="T1105" s="232">
        <f>S1105*H1105</f>
        <v>0</v>
      </c>
      <c r="U1105" s="33"/>
      <c r="V1105" s="33"/>
      <c r="W1105" s="33"/>
      <c r="X1105" s="33"/>
      <c r="Y1105" s="33"/>
      <c r="Z1105" s="33"/>
      <c r="AA1105" s="33"/>
      <c r="AB1105" s="33"/>
      <c r="AC1105" s="33"/>
      <c r="AD1105" s="33"/>
      <c r="AE1105" s="33"/>
      <c r="AR1105" s="233" t="s">
        <v>602</v>
      </c>
      <c r="AT1105" s="233" t="s">
        <v>280</v>
      </c>
      <c r="AU1105" s="233" t="s">
        <v>83</v>
      </c>
      <c r="AY1105" s="18" t="s">
        <v>278</v>
      </c>
      <c r="BE1105" s="234">
        <f>IF(N1105="základní",J1105,0)</f>
        <v>9667.3500000000004</v>
      </c>
      <c r="BF1105" s="234">
        <f>IF(N1105="snížená",J1105,0)</f>
        <v>0</v>
      </c>
      <c r="BG1105" s="234">
        <f>IF(N1105="zákl. přenesená",J1105,0)</f>
        <v>0</v>
      </c>
      <c r="BH1105" s="234">
        <f>IF(N1105="sníž. přenesená",J1105,0)</f>
        <v>0</v>
      </c>
      <c r="BI1105" s="234">
        <f>IF(N1105="nulová",J1105,0)</f>
        <v>0</v>
      </c>
      <c r="BJ1105" s="18" t="s">
        <v>81</v>
      </c>
      <c r="BK1105" s="234">
        <f>ROUND(I1105*H1105,2)</f>
        <v>9667.3500000000004</v>
      </c>
      <c r="BL1105" s="18" t="s">
        <v>602</v>
      </c>
      <c r="BM1105" s="233" t="s">
        <v>1900</v>
      </c>
    </row>
    <row r="1106" s="13" customFormat="1">
      <c r="A1106" s="13"/>
      <c r="B1106" s="235"/>
      <c r="C1106" s="236"/>
      <c r="D1106" s="237" t="s">
        <v>285</v>
      </c>
      <c r="E1106" s="238" t="s">
        <v>1</v>
      </c>
      <c r="F1106" s="239" t="s">
        <v>1901</v>
      </c>
      <c r="G1106" s="236"/>
      <c r="H1106" s="240">
        <v>644.49000000000001</v>
      </c>
      <c r="I1106" s="236"/>
      <c r="J1106" s="236"/>
      <c r="K1106" s="236"/>
      <c r="L1106" s="241"/>
      <c r="M1106" s="242"/>
      <c r="N1106" s="243"/>
      <c r="O1106" s="243"/>
      <c r="P1106" s="243"/>
      <c r="Q1106" s="243"/>
      <c r="R1106" s="243"/>
      <c r="S1106" s="243"/>
      <c r="T1106" s="244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5" t="s">
        <v>285</v>
      </c>
      <c r="AU1106" s="245" t="s">
        <v>83</v>
      </c>
      <c r="AV1106" s="13" t="s">
        <v>83</v>
      </c>
      <c r="AW1106" s="13" t="s">
        <v>30</v>
      </c>
      <c r="AX1106" s="13" t="s">
        <v>81</v>
      </c>
      <c r="AY1106" s="245" t="s">
        <v>278</v>
      </c>
    </row>
    <row r="1107" s="16" customFormat="1">
      <c r="A1107" s="16"/>
      <c r="B1107" s="282"/>
      <c r="C1107" s="283"/>
      <c r="D1107" s="237" t="s">
        <v>285</v>
      </c>
      <c r="E1107" s="284" t="s">
        <v>1</v>
      </c>
      <c r="F1107" s="285" t="s">
        <v>1902</v>
      </c>
      <c r="G1107" s="283"/>
      <c r="H1107" s="284" t="s">
        <v>1</v>
      </c>
      <c r="I1107" s="283"/>
      <c r="J1107" s="283"/>
      <c r="K1107" s="283"/>
      <c r="L1107" s="286"/>
      <c r="M1107" s="287"/>
      <c r="N1107" s="288"/>
      <c r="O1107" s="288"/>
      <c r="P1107" s="288"/>
      <c r="Q1107" s="288"/>
      <c r="R1107" s="288"/>
      <c r="S1107" s="288"/>
      <c r="T1107" s="289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T1107" s="290" t="s">
        <v>285</v>
      </c>
      <c r="AU1107" s="290" t="s">
        <v>83</v>
      </c>
      <c r="AV1107" s="16" t="s">
        <v>81</v>
      </c>
      <c r="AW1107" s="16" t="s">
        <v>30</v>
      </c>
      <c r="AX1107" s="16" t="s">
        <v>74</v>
      </c>
      <c r="AY1107" s="290" t="s">
        <v>278</v>
      </c>
    </row>
    <row r="1108" s="12" customFormat="1" ht="25.92" customHeight="1">
      <c r="A1108" s="12"/>
      <c r="B1108" s="207"/>
      <c r="C1108" s="208"/>
      <c r="D1108" s="209" t="s">
        <v>73</v>
      </c>
      <c r="E1108" s="210" t="s">
        <v>1903</v>
      </c>
      <c r="F1108" s="210" t="s">
        <v>1904</v>
      </c>
      <c r="G1108" s="208"/>
      <c r="H1108" s="208"/>
      <c r="I1108" s="208"/>
      <c r="J1108" s="211">
        <f>BK1108</f>
        <v>2806003.2000000002</v>
      </c>
      <c r="K1108" s="208"/>
      <c r="L1108" s="212"/>
      <c r="M1108" s="213"/>
      <c r="N1108" s="214"/>
      <c r="O1108" s="214"/>
      <c r="P1108" s="215">
        <f>SUM(P1109:P1152)</f>
        <v>0</v>
      </c>
      <c r="Q1108" s="214"/>
      <c r="R1108" s="215">
        <f>SUM(R1109:R1152)</f>
        <v>0</v>
      </c>
      <c r="S1108" s="214"/>
      <c r="T1108" s="216">
        <f>SUM(T1109:T1152)</f>
        <v>0</v>
      </c>
      <c r="U1108" s="12"/>
      <c r="V1108" s="12"/>
      <c r="W1108" s="12"/>
      <c r="X1108" s="12"/>
      <c r="Y1108" s="12"/>
      <c r="Z1108" s="12"/>
      <c r="AA1108" s="12"/>
      <c r="AB1108" s="12"/>
      <c r="AC1108" s="12"/>
      <c r="AD1108" s="12"/>
      <c r="AE1108" s="12"/>
      <c r="AR1108" s="217" t="s">
        <v>116</v>
      </c>
      <c r="AT1108" s="218" t="s">
        <v>73</v>
      </c>
      <c r="AU1108" s="218" t="s">
        <v>74</v>
      </c>
      <c r="AY1108" s="217" t="s">
        <v>278</v>
      </c>
      <c r="BK1108" s="219">
        <f>SUM(BK1109:BK1152)</f>
        <v>2806003.2000000002</v>
      </c>
    </row>
    <row r="1109" s="2" customFormat="1" ht="33" customHeight="1">
      <c r="A1109" s="33"/>
      <c r="B1109" s="34"/>
      <c r="C1109" s="222" t="s">
        <v>1905</v>
      </c>
      <c r="D1109" s="222" t="s">
        <v>280</v>
      </c>
      <c r="E1109" s="223" t="s">
        <v>1906</v>
      </c>
      <c r="F1109" s="224" t="s">
        <v>1907</v>
      </c>
      <c r="G1109" s="225" t="s">
        <v>1418</v>
      </c>
      <c r="H1109" s="226">
        <v>1</v>
      </c>
      <c r="I1109" s="227">
        <v>7000</v>
      </c>
      <c r="J1109" s="227">
        <f>ROUND(I1109*H1109,2)</f>
        <v>7000</v>
      </c>
      <c r="K1109" s="228"/>
      <c r="L1109" s="39"/>
      <c r="M1109" s="229" t="s">
        <v>1</v>
      </c>
      <c r="N1109" s="230" t="s">
        <v>39</v>
      </c>
      <c r="O1109" s="231">
        <v>0</v>
      </c>
      <c r="P1109" s="231">
        <f>O1109*H1109</f>
        <v>0</v>
      </c>
      <c r="Q1109" s="231">
        <v>0</v>
      </c>
      <c r="R1109" s="231">
        <f>Q1109*H1109</f>
        <v>0</v>
      </c>
      <c r="S1109" s="231">
        <v>0</v>
      </c>
      <c r="T1109" s="232">
        <f>S1109*H1109</f>
        <v>0</v>
      </c>
      <c r="U1109" s="33"/>
      <c r="V1109" s="33"/>
      <c r="W1109" s="33"/>
      <c r="X1109" s="33"/>
      <c r="Y1109" s="33"/>
      <c r="Z1109" s="33"/>
      <c r="AA1109" s="33"/>
      <c r="AB1109" s="33"/>
      <c r="AC1109" s="33"/>
      <c r="AD1109" s="33"/>
      <c r="AE1109" s="33"/>
      <c r="AR1109" s="233" t="s">
        <v>116</v>
      </c>
      <c r="AT1109" s="233" t="s">
        <v>280</v>
      </c>
      <c r="AU1109" s="233" t="s">
        <v>81</v>
      </c>
      <c r="AY1109" s="18" t="s">
        <v>278</v>
      </c>
      <c r="BE1109" s="234">
        <f>IF(N1109="základní",J1109,0)</f>
        <v>7000</v>
      </c>
      <c r="BF1109" s="234">
        <f>IF(N1109="snížená",J1109,0)</f>
        <v>0</v>
      </c>
      <c r="BG1109" s="234">
        <f>IF(N1109="zákl. přenesená",J1109,0)</f>
        <v>0</v>
      </c>
      <c r="BH1109" s="234">
        <f>IF(N1109="sníž. přenesená",J1109,0)</f>
        <v>0</v>
      </c>
      <c r="BI1109" s="234">
        <f>IF(N1109="nulová",J1109,0)</f>
        <v>0</v>
      </c>
      <c r="BJ1109" s="18" t="s">
        <v>81</v>
      </c>
      <c r="BK1109" s="234">
        <f>ROUND(I1109*H1109,2)</f>
        <v>7000</v>
      </c>
      <c r="BL1109" s="18" t="s">
        <v>116</v>
      </c>
      <c r="BM1109" s="233" t="s">
        <v>1908</v>
      </c>
    </row>
    <row r="1110" s="2" customFormat="1" ht="24.15" customHeight="1">
      <c r="A1110" s="33"/>
      <c r="B1110" s="34"/>
      <c r="C1110" s="222" t="s">
        <v>1909</v>
      </c>
      <c r="D1110" s="222" t="s">
        <v>280</v>
      </c>
      <c r="E1110" s="223" t="s">
        <v>1910</v>
      </c>
      <c r="F1110" s="224" t="s">
        <v>1911</v>
      </c>
      <c r="G1110" s="225" t="s">
        <v>1418</v>
      </c>
      <c r="H1110" s="226">
        <v>1</v>
      </c>
      <c r="I1110" s="227">
        <v>7000</v>
      </c>
      <c r="J1110" s="227">
        <f>ROUND(I1110*H1110,2)</f>
        <v>7000</v>
      </c>
      <c r="K1110" s="228"/>
      <c r="L1110" s="39"/>
      <c r="M1110" s="229" t="s">
        <v>1</v>
      </c>
      <c r="N1110" s="230" t="s">
        <v>39</v>
      </c>
      <c r="O1110" s="231">
        <v>0</v>
      </c>
      <c r="P1110" s="231">
        <f>O1110*H1110</f>
        <v>0</v>
      </c>
      <c r="Q1110" s="231">
        <v>0</v>
      </c>
      <c r="R1110" s="231">
        <f>Q1110*H1110</f>
        <v>0</v>
      </c>
      <c r="S1110" s="231">
        <v>0</v>
      </c>
      <c r="T1110" s="232">
        <f>S1110*H1110</f>
        <v>0</v>
      </c>
      <c r="U1110" s="33"/>
      <c r="V1110" s="33"/>
      <c r="W1110" s="33"/>
      <c r="X1110" s="33"/>
      <c r="Y1110" s="33"/>
      <c r="Z1110" s="33"/>
      <c r="AA1110" s="33"/>
      <c r="AB1110" s="33"/>
      <c r="AC1110" s="33"/>
      <c r="AD1110" s="33"/>
      <c r="AE1110" s="33"/>
      <c r="AR1110" s="233" t="s">
        <v>116</v>
      </c>
      <c r="AT1110" s="233" t="s">
        <v>280</v>
      </c>
      <c r="AU1110" s="233" t="s">
        <v>81</v>
      </c>
      <c r="AY1110" s="18" t="s">
        <v>278</v>
      </c>
      <c r="BE1110" s="234">
        <f>IF(N1110="základní",J1110,0)</f>
        <v>7000</v>
      </c>
      <c r="BF1110" s="234">
        <f>IF(N1110="snížená",J1110,0)</f>
        <v>0</v>
      </c>
      <c r="BG1110" s="234">
        <f>IF(N1110="zákl. přenesená",J1110,0)</f>
        <v>0</v>
      </c>
      <c r="BH1110" s="234">
        <f>IF(N1110="sníž. přenesená",J1110,0)</f>
        <v>0</v>
      </c>
      <c r="BI1110" s="234">
        <f>IF(N1110="nulová",J1110,0)</f>
        <v>0</v>
      </c>
      <c r="BJ1110" s="18" t="s">
        <v>81</v>
      </c>
      <c r="BK1110" s="234">
        <f>ROUND(I1110*H1110,2)</f>
        <v>7000</v>
      </c>
      <c r="BL1110" s="18" t="s">
        <v>116</v>
      </c>
      <c r="BM1110" s="233" t="s">
        <v>1912</v>
      </c>
    </row>
    <row r="1111" s="2" customFormat="1" ht="24.15" customHeight="1">
      <c r="A1111" s="33"/>
      <c r="B1111" s="34"/>
      <c r="C1111" s="222" t="s">
        <v>1913</v>
      </c>
      <c r="D1111" s="222" t="s">
        <v>280</v>
      </c>
      <c r="E1111" s="223" t="s">
        <v>1914</v>
      </c>
      <c r="F1111" s="224" t="s">
        <v>1915</v>
      </c>
      <c r="G1111" s="225" t="s">
        <v>1418</v>
      </c>
      <c r="H1111" s="226">
        <v>1</v>
      </c>
      <c r="I1111" s="227">
        <v>7000</v>
      </c>
      <c r="J1111" s="227">
        <f>ROUND(I1111*H1111,2)</f>
        <v>7000</v>
      </c>
      <c r="K1111" s="228"/>
      <c r="L1111" s="39"/>
      <c r="M1111" s="229" t="s">
        <v>1</v>
      </c>
      <c r="N1111" s="230" t="s">
        <v>39</v>
      </c>
      <c r="O1111" s="231">
        <v>0</v>
      </c>
      <c r="P1111" s="231">
        <f>O1111*H1111</f>
        <v>0</v>
      </c>
      <c r="Q1111" s="231">
        <v>0</v>
      </c>
      <c r="R1111" s="231">
        <f>Q1111*H1111</f>
        <v>0</v>
      </c>
      <c r="S1111" s="231">
        <v>0</v>
      </c>
      <c r="T1111" s="232">
        <f>S1111*H1111</f>
        <v>0</v>
      </c>
      <c r="U1111" s="33"/>
      <c r="V1111" s="33"/>
      <c r="W1111" s="33"/>
      <c r="X1111" s="33"/>
      <c r="Y1111" s="33"/>
      <c r="Z1111" s="33"/>
      <c r="AA1111" s="33"/>
      <c r="AB1111" s="33"/>
      <c r="AC1111" s="33"/>
      <c r="AD1111" s="33"/>
      <c r="AE1111" s="33"/>
      <c r="AR1111" s="233" t="s">
        <v>116</v>
      </c>
      <c r="AT1111" s="233" t="s">
        <v>280</v>
      </c>
      <c r="AU1111" s="233" t="s">
        <v>81</v>
      </c>
      <c r="AY1111" s="18" t="s">
        <v>278</v>
      </c>
      <c r="BE1111" s="234">
        <f>IF(N1111="základní",J1111,0)</f>
        <v>7000</v>
      </c>
      <c r="BF1111" s="234">
        <f>IF(N1111="snížená",J1111,0)</f>
        <v>0</v>
      </c>
      <c r="BG1111" s="234">
        <f>IF(N1111="zákl. přenesená",J1111,0)</f>
        <v>0</v>
      </c>
      <c r="BH1111" s="234">
        <f>IF(N1111="sníž. přenesená",J1111,0)</f>
        <v>0</v>
      </c>
      <c r="BI1111" s="234">
        <f>IF(N1111="nulová",J1111,0)</f>
        <v>0</v>
      </c>
      <c r="BJ1111" s="18" t="s">
        <v>81</v>
      </c>
      <c r="BK1111" s="234">
        <f>ROUND(I1111*H1111,2)</f>
        <v>7000</v>
      </c>
      <c r="BL1111" s="18" t="s">
        <v>116</v>
      </c>
      <c r="BM1111" s="233" t="s">
        <v>1916</v>
      </c>
    </row>
    <row r="1112" s="2" customFormat="1" ht="24.15" customHeight="1">
      <c r="A1112" s="33"/>
      <c r="B1112" s="34"/>
      <c r="C1112" s="222" t="s">
        <v>1917</v>
      </c>
      <c r="D1112" s="222" t="s">
        <v>280</v>
      </c>
      <c r="E1112" s="223" t="s">
        <v>1918</v>
      </c>
      <c r="F1112" s="224" t="s">
        <v>1919</v>
      </c>
      <c r="G1112" s="225" t="s">
        <v>1418</v>
      </c>
      <c r="H1112" s="226">
        <v>1</v>
      </c>
      <c r="I1112" s="227">
        <v>7000</v>
      </c>
      <c r="J1112" s="227">
        <f>ROUND(I1112*H1112,2)</f>
        <v>7000</v>
      </c>
      <c r="K1112" s="228"/>
      <c r="L1112" s="39"/>
      <c r="M1112" s="229" t="s">
        <v>1</v>
      </c>
      <c r="N1112" s="230" t="s">
        <v>39</v>
      </c>
      <c r="O1112" s="231">
        <v>0</v>
      </c>
      <c r="P1112" s="231">
        <f>O1112*H1112</f>
        <v>0</v>
      </c>
      <c r="Q1112" s="231">
        <v>0</v>
      </c>
      <c r="R1112" s="231">
        <f>Q1112*H1112</f>
        <v>0</v>
      </c>
      <c r="S1112" s="231">
        <v>0</v>
      </c>
      <c r="T1112" s="232">
        <f>S1112*H1112</f>
        <v>0</v>
      </c>
      <c r="U1112" s="33"/>
      <c r="V1112" s="33"/>
      <c r="W1112" s="33"/>
      <c r="X1112" s="33"/>
      <c r="Y1112" s="33"/>
      <c r="Z1112" s="33"/>
      <c r="AA1112" s="33"/>
      <c r="AB1112" s="33"/>
      <c r="AC1112" s="33"/>
      <c r="AD1112" s="33"/>
      <c r="AE1112" s="33"/>
      <c r="AR1112" s="233" t="s">
        <v>116</v>
      </c>
      <c r="AT1112" s="233" t="s">
        <v>280</v>
      </c>
      <c r="AU1112" s="233" t="s">
        <v>81</v>
      </c>
      <c r="AY1112" s="18" t="s">
        <v>278</v>
      </c>
      <c r="BE1112" s="234">
        <f>IF(N1112="základní",J1112,0)</f>
        <v>7000</v>
      </c>
      <c r="BF1112" s="234">
        <f>IF(N1112="snížená",J1112,0)</f>
        <v>0</v>
      </c>
      <c r="BG1112" s="234">
        <f>IF(N1112="zákl. přenesená",J1112,0)</f>
        <v>0</v>
      </c>
      <c r="BH1112" s="234">
        <f>IF(N1112="sníž. přenesená",J1112,0)</f>
        <v>0</v>
      </c>
      <c r="BI1112" s="234">
        <f>IF(N1112="nulová",J1112,0)</f>
        <v>0</v>
      </c>
      <c r="BJ1112" s="18" t="s">
        <v>81</v>
      </c>
      <c r="BK1112" s="234">
        <f>ROUND(I1112*H1112,2)</f>
        <v>7000</v>
      </c>
      <c r="BL1112" s="18" t="s">
        <v>116</v>
      </c>
      <c r="BM1112" s="233" t="s">
        <v>1920</v>
      </c>
    </row>
    <row r="1113" s="2" customFormat="1" ht="24.15" customHeight="1">
      <c r="A1113" s="33"/>
      <c r="B1113" s="34"/>
      <c r="C1113" s="222" t="s">
        <v>1921</v>
      </c>
      <c r="D1113" s="222" t="s">
        <v>280</v>
      </c>
      <c r="E1113" s="223" t="s">
        <v>1922</v>
      </c>
      <c r="F1113" s="224" t="s">
        <v>1923</v>
      </c>
      <c r="G1113" s="225" t="s">
        <v>1418</v>
      </c>
      <c r="H1113" s="226">
        <v>1</v>
      </c>
      <c r="I1113" s="227">
        <v>7000</v>
      </c>
      <c r="J1113" s="227">
        <f>ROUND(I1113*H1113,2)</f>
        <v>7000</v>
      </c>
      <c r="K1113" s="228"/>
      <c r="L1113" s="39"/>
      <c r="M1113" s="229" t="s">
        <v>1</v>
      </c>
      <c r="N1113" s="230" t="s">
        <v>39</v>
      </c>
      <c r="O1113" s="231">
        <v>0</v>
      </c>
      <c r="P1113" s="231">
        <f>O1113*H1113</f>
        <v>0</v>
      </c>
      <c r="Q1113" s="231">
        <v>0</v>
      </c>
      <c r="R1113" s="231">
        <f>Q1113*H1113</f>
        <v>0</v>
      </c>
      <c r="S1113" s="231">
        <v>0</v>
      </c>
      <c r="T1113" s="232">
        <f>S1113*H1113</f>
        <v>0</v>
      </c>
      <c r="U1113" s="33"/>
      <c r="V1113" s="33"/>
      <c r="W1113" s="33"/>
      <c r="X1113" s="33"/>
      <c r="Y1113" s="33"/>
      <c r="Z1113" s="33"/>
      <c r="AA1113" s="33"/>
      <c r="AB1113" s="33"/>
      <c r="AC1113" s="33"/>
      <c r="AD1113" s="33"/>
      <c r="AE1113" s="33"/>
      <c r="AR1113" s="233" t="s">
        <v>116</v>
      </c>
      <c r="AT1113" s="233" t="s">
        <v>280</v>
      </c>
      <c r="AU1113" s="233" t="s">
        <v>81</v>
      </c>
      <c r="AY1113" s="18" t="s">
        <v>278</v>
      </c>
      <c r="BE1113" s="234">
        <f>IF(N1113="základní",J1113,0)</f>
        <v>7000</v>
      </c>
      <c r="BF1113" s="234">
        <f>IF(N1113="snížená",J1113,0)</f>
        <v>0</v>
      </c>
      <c r="BG1113" s="234">
        <f>IF(N1113="zákl. přenesená",J1113,0)</f>
        <v>0</v>
      </c>
      <c r="BH1113" s="234">
        <f>IF(N1113="sníž. přenesená",J1113,0)</f>
        <v>0</v>
      </c>
      <c r="BI1113" s="234">
        <f>IF(N1113="nulová",J1113,0)</f>
        <v>0</v>
      </c>
      <c r="BJ1113" s="18" t="s">
        <v>81</v>
      </c>
      <c r="BK1113" s="234">
        <f>ROUND(I1113*H1113,2)</f>
        <v>7000</v>
      </c>
      <c r="BL1113" s="18" t="s">
        <v>116</v>
      </c>
      <c r="BM1113" s="233" t="s">
        <v>1924</v>
      </c>
    </row>
    <row r="1114" s="2" customFormat="1" ht="24.15" customHeight="1">
      <c r="A1114" s="33"/>
      <c r="B1114" s="34"/>
      <c r="C1114" s="222" t="s">
        <v>1925</v>
      </c>
      <c r="D1114" s="222" t="s">
        <v>280</v>
      </c>
      <c r="E1114" s="223" t="s">
        <v>1926</v>
      </c>
      <c r="F1114" s="224" t="s">
        <v>1927</v>
      </c>
      <c r="G1114" s="225" t="s">
        <v>1418</v>
      </c>
      <c r="H1114" s="226">
        <v>1</v>
      </c>
      <c r="I1114" s="227">
        <v>7000</v>
      </c>
      <c r="J1114" s="227">
        <f>ROUND(I1114*H1114,2)</f>
        <v>7000</v>
      </c>
      <c r="K1114" s="228"/>
      <c r="L1114" s="39"/>
      <c r="M1114" s="229" t="s">
        <v>1</v>
      </c>
      <c r="N1114" s="230" t="s">
        <v>39</v>
      </c>
      <c r="O1114" s="231">
        <v>0</v>
      </c>
      <c r="P1114" s="231">
        <f>O1114*H1114</f>
        <v>0</v>
      </c>
      <c r="Q1114" s="231">
        <v>0</v>
      </c>
      <c r="R1114" s="231">
        <f>Q1114*H1114</f>
        <v>0</v>
      </c>
      <c r="S1114" s="231">
        <v>0</v>
      </c>
      <c r="T1114" s="232">
        <f>S1114*H1114</f>
        <v>0</v>
      </c>
      <c r="U1114" s="33"/>
      <c r="V1114" s="33"/>
      <c r="W1114" s="33"/>
      <c r="X1114" s="33"/>
      <c r="Y1114" s="33"/>
      <c r="Z1114" s="33"/>
      <c r="AA1114" s="33"/>
      <c r="AB1114" s="33"/>
      <c r="AC1114" s="33"/>
      <c r="AD1114" s="33"/>
      <c r="AE1114" s="33"/>
      <c r="AR1114" s="233" t="s">
        <v>116</v>
      </c>
      <c r="AT1114" s="233" t="s">
        <v>280</v>
      </c>
      <c r="AU1114" s="233" t="s">
        <v>81</v>
      </c>
      <c r="AY1114" s="18" t="s">
        <v>278</v>
      </c>
      <c r="BE1114" s="234">
        <f>IF(N1114="základní",J1114,0)</f>
        <v>7000</v>
      </c>
      <c r="BF1114" s="234">
        <f>IF(N1114="snížená",J1114,0)</f>
        <v>0</v>
      </c>
      <c r="BG1114" s="234">
        <f>IF(N1114="zákl. přenesená",J1114,0)</f>
        <v>0</v>
      </c>
      <c r="BH1114" s="234">
        <f>IF(N1114="sníž. přenesená",J1114,0)</f>
        <v>0</v>
      </c>
      <c r="BI1114" s="234">
        <f>IF(N1114="nulová",J1114,0)</f>
        <v>0</v>
      </c>
      <c r="BJ1114" s="18" t="s">
        <v>81</v>
      </c>
      <c r="BK1114" s="234">
        <f>ROUND(I1114*H1114,2)</f>
        <v>7000</v>
      </c>
      <c r="BL1114" s="18" t="s">
        <v>116</v>
      </c>
      <c r="BM1114" s="233" t="s">
        <v>1928</v>
      </c>
    </row>
    <row r="1115" s="2" customFormat="1" ht="24.15" customHeight="1">
      <c r="A1115" s="33"/>
      <c r="B1115" s="34"/>
      <c r="C1115" s="222" t="s">
        <v>1929</v>
      </c>
      <c r="D1115" s="222" t="s">
        <v>280</v>
      </c>
      <c r="E1115" s="223" t="s">
        <v>1930</v>
      </c>
      <c r="F1115" s="224" t="s">
        <v>1931</v>
      </c>
      <c r="G1115" s="225" t="s">
        <v>1418</v>
      </c>
      <c r="H1115" s="226">
        <v>1</v>
      </c>
      <c r="I1115" s="227">
        <v>7000</v>
      </c>
      <c r="J1115" s="227">
        <f>ROUND(I1115*H1115,2)</f>
        <v>7000</v>
      </c>
      <c r="K1115" s="228"/>
      <c r="L1115" s="39"/>
      <c r="M1115" s="229" t="s">
        <v>1</v>
      </c>
      <c r="N1115" s="230" t="s">
        <v>39</v>
      </c>
      <c r="O1115" s="231">
        <v>0</v>
      </c>
      <c r="P1115" s="231">
        <f>O1115*H1115</f>
        <v>0</v>
      </c>
      <c r="Q1115" s="231">
        <v>0</v>
      </c>
      <c r="R1115" s="231">
        <f>Q1115*H1115</f>
        <v>0</v>
      </c>
      <c r="S1115" s="231">
        <v>0</v>
      </c>
      <c r="T1115" s="232">
        <f>S1115*H1115</f>
        <v>0</v>
      </c>
      <c r="U1115" s="33"/>
      <c r="V1115" s="33"/>
      <c r="W1115" s="33"/>
      <c r="X1115" s="33"/>
      <c r="Y1115" s="33"/>
      <c r="Z1115" s="33"/>
      <c r="AA1115" s="33"/>
      <c r="AB1115" s="33"/>
      <c r="AC1115" s="33"/>
      <c r="AD1115" s="33"/>
      <c r="AE1115" s="33"/>
      <c r="AR1115" s="233" t="s">
        <v>116</v>
      </c>
      <c r="AT1115" s="233" t="s">
        <v>280</v>
      </c>
      <c r="AU1115" s="233" t="s">
        <v>81</v>
      </c>
      <c r="AY1115" s="18" t="s">
        <v>278</v>
      </c>
      <c r="BE1115" s="234">
        <f>IF(N1115="základní",J1115,0)</f>
        <v>7000</v>
      </c>
      <c r="BF1115" s="234">
        <f>IF(N1115="snížená",J1115,0)</f>
        <v>0</v>
      </c>
      <c r="BG1115" s="234">
        <f>IF(N1115="zákl. přenesená",J1115,0)</f>
        <v>0</v>
      </c>
      <c r="BH1115" s="234">
        <f>IF(N1115="sníž. přenesená",J1115,0)</f>
        <v>0</v>
      </c>
      <c r="BI1115" s="234">
        <f>IF(N1115="nulová",J1115,0)</f>
        <v>0</v>
      </c>
      <c r="BJ1115" s="18" t="s">
        <v>81</v>
      </c>
      <c r="BK1115" s="234">
        <f>ROUND(I1115*H1115,2)</f>
        <v>7000</v>
      </c>
      <c r="BL1115" s="18" t="s">
        <v>116</v>
      </c>
      <c r="BM1115" s="233" t="s">
        <v>1932</v>
      </c>
    </row>
    <row r="1116" s="2" customFormat="1" ht="24.15" customHeight="1">
      <c r="A1116" s="33"/>
      <c r="B1116" s="34"/>
      <c r="C1116" s="222" t="s">
        <v>1933</v>
      </c>
      <c r="D1116" s="222" t="s">
        <v>280</v>
      </c>
      <c r="E1116" s="223" t="s">
        <v>1934</v>
      </c>
      <c r="F1116" s="224" t="s">
        <v>1935</v>
      </c>
      <c r="G1116" s="225" t="s">
        <v>1418</v>
      </c>
      <c r="H1116" s="226">
        <v>1</v>
      </c>
      <c r="I1116" s="227">
        <v>7000</v>
      </c>
      <c r="J1116" s="227">
        <f>ROUND(I1116*H1116,2)</f>
        <v>7000</v>
      </c>
      <c r="K1116" s="228"/>
      <c r="L1116" s="39"/>
      <c r="M1116" s="229" t="s">
        <v>1</v>
      </c>
      <c r="N1116" s="230" t="s">
        <v>39</v>
      </c>
      <c r="O1116" s="231">
        <v>0</v>
      </c>
      <c r="P1116" s="231">
        <f>O1116*H1116</f>
        <v>0</v>
      </c>
      <c r="Q1116" s="231">
        <v>0</v>
      </c>
      <c r="R1116" s="231">
        <f>Q1116*H1116</f>
        <v>0</v>
      </c>
      <c r="S1116" s="231">
        <v>0</v>
      </c>
      <c r="T1116" s="232">
        <f>S1116*H1116</f>
        <v>0</v>
      </c>
      <c r="U1116" s="33"/>
      <c r="V1116" s="33"/>
      <c r="W1116" s="33"/>
      <c r="X1116" s="33"/>
      <c r="Y1116" s="33"/>
      <c r="Z1116" s="33"/>
      <c r="AA1116" s="33"/>
      <c r="AB1116" s="33"/>
      <c r="AC1116" s="33"/>
      <c r="AD1116" s="33"/>
      <c r="AE1116" s="33"/>
      <c r="AR1116" s="233" t="s">
        <v>116</v>
      </c>
      <c r="AT1116" s="233" t="s">
        <v>280</v>
      </c>
      <c r="AU1116" s="233" t="s">
        <v>81</v>
      </c>
      <c r="AY1116" s="18" t="s">
        <v>278</v>
      </c>
      <c r="BE1116" s="234">
        <f>IF(N1116="základní",J1116,0)</f>
        <v>7000</v>
      </c>
      <c r="BF1116" s="234">
        <f>IF(N1116="snížená",J1116,0)</f>
        <v>0</v>
      </c>
      <c r="BG1116" s="234">
        <f>IF(N1116="zákl. přenesená",J1116,0)</f>
        <v>0</v>
      </c>
      <c r="BH1116" s="234">
        <f>IF(N1116="sníž. přenesená",J1116,0)</f>
        <v>0</v>
      </c>
      <c r="BI1116" s="234">
        <f>IF(N1116="nulová",J1116,0)</f>
        <v>0</v>
      </c>
      <c r="BJ1116" s="18" t="s">
        <v>81</v>
      </c>
      <c r="BK1116" s="234">
        <f>ROUND(I1116*H1116,2)</f>
        <v>7000</v>
      </c>
      <c r="BL1116" s="18" t="s">
        <v>116</v>
      </c>
      <c r="BM1116" s="233" t="s">
        <v>1936</v>
      </c>
    </row>
    <row r="1117" s="2" customFormat="1" ht="24.15" customHeight="1">
      <c r="A1117" s="33"/>
      <c r="B1117" s="34"/>
      <c r="C1117" s="222" t="s">
        <v>1937</v>
      </c>
      <c r="D1117" s="222" t="s">
        <v>280</v>
      </c>
      <c r="E1117" s="223" t="s">
        <v>1938</v>
      </c>
      <c r="F1117" s="224" t="s">
        <v>1939</v>
      </c>
      <c r="G1117" s="225" t="s">
        <v>1418</v>
      </c>
      <c r="H1117" s="226">
        <v>1</v>
      </c>
      <c r="I1117" s="227">
        <v>7000</v>
      </c>
      <c r="J1117" s="227">
        <f>ROUND(I1117*H1117,2)</f>
        <v>7000</v>
      </c>
      <c r="K1117" s="228"/>
      <c r="L1117" s="39"/>
      <c r="M1117" s="229" t="s">
        <v>1</v>
      </c>
      <c r="N1117" s="230" t="s">
        <v>39</v>
      </c>
      <c r="O1117" s="231">
        <v>0</v>
      </c>
      <c r="P1117" s="231">
        <f>O1117*H1117</f>
        <v>0</v>
      </c>
      <c r="Q1117" s="231">
        <v>0</v>
      </c>
      <c r="R1117" s="231">
        <f>Q1117*H1117</f>
        <v>0</v>
      </c>
      <c r="S1117" s="231">
        <v>0</v>
      </c>
      <c r="T1117" s="232">
        <f>S1117*H1117</f>
        <v>0</v>
      </c>
      <c r="U1117" s="33"/>
      <c r="V1117" s="33"/>
      <c r="W1117" s="33"/>
      <c r="X1117" s="33"/>
      <c r="Y1117" s="33"/>
      <c r="Z1117" s="33"/>
      <c r="AA1117" s="33"/>
      <c r="AB1117" s="33"/>
      <c r="AC1117" s="33"/>
      <c r="AD1117" s="33"/>
      <c r="AE1117" s="33"/>
      <c r="AR1117" s="233" t="s">
        <v>116</v>
      </c>
      <c r="AT1117" s="233" t="s">
        <v>280</v>
      </c>
      <c r="AU1117" s="233" t="s">
        <v>81</v>
      </c>
      <c r="AY1117" s="18" t="s">
        <v>278</v>
      </c>
      <c r="BE1117" s="234">
        <f>IF(N1117="základní",J1117,0)</f>
        <v>7000</v>
      </c>
      <c r="BF1117" s="234">
        <f>IF(N1117="snížená",J1117,0)</f>
        <v>0</v>
      </c>
      <c r="BG1117" s="234">
        <f>IF(N1117="zákl. přenesená",J1117,0)</f>
        <v>0</v>
      </c>
      <c r="BH1117" s="234">
        <f>IF(N1117="sníž. přenesená",J1117,0)</f>
        <v>0</v>
      </c>
      <c r="BI1117" s="234">
        <f>IF(N1117="nulová",J1117,0)</f>
        <v>0</v>
      </c>
      <c r="BJ1117" s="18" t="s">
        <v>81</v>
      </c>
      <c r="BK1117" s="234">
        <f>ROUND(I1117*H1117,2)</f>
        <v>7000</v>
      </c>
      <c r="BL1117" s="18" t="s">
        <v>116</v>
      </c>
      <c r="BM1117" s="233" t="s">
        <v>1940</v>
      </c>
    </row>
    <row r="1118" s="2" customFormat="1" ht="24.15" customHeight="1">
      <c r="A1118" s="33"/>
      <c r="B1118" s="34"/>
      <c r="C1118" s="222" t="s">
        <v>1941</v>
      </c>
      <c r="D1118" s="222" t="s">
        <v>280</v>
      </c>
      <c r="E1118" s="223" t="s">
        <v>1942</v>
      </c>
      <c r="F1118" s="224" t="s">
        <v>1943</v>
      </c>
      <c r="G1118" s="225" t="s">
        <v>1418</v>
      </c>
      <c r="H1118" s="226">
        <v>1</v>
      </c>
      <c r="I1118" s="227">
        <v>25000</v>
      </c>
      <c r="J1118" s="227">
        <f>ROUND(I1118*H1118,2)</f>
        <v>25000</v>
      </c>
      <c r="K1118" s="228"/>
      <c r="L1118" s="39"/>
      <c r="M1118" s="229" t="s">
        <v>1</v>
      </c>
      <c r="N1118" s="230" t="s">
        <v>39</v>
      </c>
      <c r="O1118" s="231">
        <v>0</v>
      </c>
      <c r="P1118" s="231">
        <f>O1118*H1118</f>
        <v>0</v>
      </c>
      <c r="Q1118" s="231">
        <v>0</v>
      </c>
      <c r="R1118" s="231">
        <f>Q1118*H1118</f>
        <v>0</v>
      </c>
      <c r="S1118" s="231">
        <v>0</v>
      </c>
      <c r="T1118" s="232">
        <f>S1118*H1118</f>
        <v>0</v>
      </c>
      <c r="U1118" s="33"/>
      <c r="V1118" s="33"/>
      <c r="W1118" s="33"/>
      <c r="X1118" s="33"/>
      <c r="Y1118" s="33"/>
      <c r="Z1118" s="33"/>
      <c r="AA1118" s="33"/>
      <c r="AB1118" s="33"/>
      <c r="AC1118" s="33"/>
      <c r="AD1118" s="33"/>
      <c r="AE1118" s="33"/>
      <c r="AR1118" s="233" t="s">
        <v>116</v>
      </c>
      <c r="AT1118" s="233" t="s">
        <v>280</v>
      </c>
      <c r="AU1118" s="233" t="s">
        <v>81</v>
      </c>
      <c r="AY1118" s="18" t="s">
        <v>278</v>
      </c>
      <c r="BE1118" s="234">
        <f>IF(N1118="základní",J1118,0)</f>
        <v>25000</v>
      </c>
      <c r="BF1118" s="234">
        <f>IF(N1118="snížená",J1118,0)</f>
        <v>0</v>
      </c>
      <c r="BG1118" s="234">
        <f>IF(N1118="zákl. přenesená",J1118,0)</f>
        <v>0</v>
      </c>
      <c r="BH1118" s="234">
        <f>IF(N1118="sníž. přenesená",J1118,0)</f>
        <v>0</v>
      </c>
      <c r="BI1118" s="234">
        <f>IF(N1118="nulová",J1118,0)</f>
        <v>0</v>
      </c>
      <c r="BJ1118" s="18" t="s">
        <v>81</v>
      </c>
      <c r="BK1118" s="234">
        <f>ROUND(I1118*H1118,2)</f>
        <v>25000</v>
      </c>
      <c r="BL1118" s="18" t="s">
        <v>116</v>
      </c>
      <c r="BM1118" s="233" t="s">
        <v>1944</v>
      </c>
    </row>
    <row r="1119" s="2" customFormat="1" ht="16.5" customHeight="1">
      <c r="A1119" s="33"/>
      <c r="B1119" s="34"/>
      <c r="C1119" s="222" t="s">
        <v>1945</v>
      </c>
      <c r="D1119" s="222" t="s">
        <v>280</v>
      </c>
      <c r="E1119" s="223" t="s">
        <v>1946</v>
      </c>
      <c r="F1119" s="224" t="s">
        <v>1947</v>
      </c>
      <c r="G1119" s="225" t="s">
        <v>1418</v>
      </c>
      <c r="H1119" s="226">
        <v>1</v>
      </c>
      <c r="I1119" s="227">
        <v>25000</v>
      </c>
      <c r="J1119" s="227">
        <f>ROUND(I1119*H1119,2)</f>
        <v>25000</v>
      </c>
      <c r="K1119" s="228"/>
      <c r="L1119" s="39"/>
      <c r="M1119" s="229" t="s">
        <v>1</v>
      </c>
      <c r="N1119" s="230" t="s">
        <v>39</v>
      </c>
      <c r="O1119" s="231">
        <v>0</v>
      </c>
      <c r="P1119" s="231">
        <f>O1119*H1119</f>
        <v>0</v>
      </c>
      <c r="Q1119" s="231">
        <v>0</v>
      </c>
      <c r="R1119" s="231">
        <f>Q1119*H1119</f>
        <v>0</v>
      </c>
      <c r="S1119" s="231">
        <v>0</v>
      </c>
      <c r="T1119" s="232">
        <f>S1119*H1119</f>
        <v>0</v>
      </c>
      <c r="U1119" s="33"/>
      <c r="V1119" s="33"/>
      <c r="W1119" s="33"/>
      <c r="X1119" s="33"/>
      <c r="Y1119" s="33"/>
      <c r="Z1119" s="33"/>
      <c r="AA1119" s="33"/>
      <c r="AB1119" s="33"/>
      <c r="AC1119" s="33"/>
      <c r="AD1119" s="33"/>
      <c r="AE1119" s="33"/>
      <c r="AR1119" s="233" t="s">
        <v>116</v>
      </c>
      <c r="AT1119" s="233" t="s">
        <v>280</v>
      </c>
      <c r="AU1119" s="233" t="s">
        <v>81</v>
      </c>
      <c r="AY1119" s="18" t="s">
        <v>278</v>
      </c>
      <c r="BE1119" s="234">
        <f>IF(N1119="základní",J1119,0)</f>
        <v>25000</v>
      </c>
      <c r="BF1119" s="234">
        <f>IF(N1119="snížená",J1119,0)</f>
        <v>0</v>
      </c>
      <c r="BG1119" s="234">
        <f>IF(N1119="zákl. přenesená",J1119,0)</f>
        <v>0</v>
      </c>
      <c r="BH1119" s="234">
        <f>IF(N1119="sníž. přenesená",J1119,0)</f>
        <v>0</v>
      </c>
      <c r="BI1119" s="234">
        <f>IF(N1119="nulová",J1119,0)</f>
        <v>0</v>
      </c>
      <c r="BJ1119" s="18" t="s">
        <v>81</v>
      </c>
      <c r="BK1119" s="234">
        <f>ROUND(I1119*H1119,2)</f>
        <v>25000</v>
      </c>
      <c r="BL1119" s="18" t="s">
        <v>116</v>
      </c>
      <c r="BM1119" s="233" t="s">
        <v>1948</v>
      </c>
    </row>
    <row r="1120" s="2" customFormat="1" ht="16.5" customHeight="1">
      <c r="A1120" s="33"/>
      <c r="B1120" s="34"/>
      <c r="C1120" s="222" t="s">
        <v>1949</v>
      </c>
      <c r="D1120" s="222" t="s">
        <v>280</v>
      </c>
      <c r="E1120" s="223" t="s">
        <v>1950</v>
      </c>
      <c r="F1120" s="224" t="s">
        <v>1951</v>
      </c>
      <c r="G1120" s="225" t="s">
        <v>1418</v>
      </c>
      <c r="H1120" s="226">
        <v>1</v>
      </c>
      <c r="I1120" s="227">
        <v>25000</v>
      </c>
      <c r="J1120" s="227">
        <f>ROUND(I1120*H1120,2)</f>
        <v>25000</v>
      </c>
      <c r="K1120" s="228"/>
      <c r="L1120" s="39"/>
      <c r="M1120" s="229" t="s">
        <v>1</v>
      </c>
      <c r="N1120" s="230" t="s">
        <v>39</v>
      </c>
      <c r="O1120" s="231">
        <v>0</v>
      </c>
      <c r="P1120" s="231">
        <f>O1120*H1120</f>
        <v>0</v>
      </c>
      <c r="Q1120" s="231">
        <v>0</v>
      </c>
      <c r="R1120" s="231">
        <f>Q1120*H1120</f>
        <v>0</v>
      </c>
      <c r="S1120" s="231">
        <v>0</v>
      </c>
      <c r="T1120" s="232">
        <f>S1120*H1120</f>
        <v>0</v>
      </c>
      <c r="U1120" s="33"/>
      <c r="V1120" s="33"/>
      <c r="W1120" s="33"/>
      <c r="X1120" s="33"/>
      <c r="Y1120" s="33"/>
      <c r="Z1120" s="33"/>
      <c r="AA1120" s="33"/>
      <c r="AB1120" s="33"/>
      <c r="AC1120" s="33"/>
      <c r="AD1120" s="33"/>
      <c r="AE1120" s="33"/>
      <c r="AR1120" s="233" t="s">
        <v>116</v>
      </c>
      <c r="AT1120" s="233" t="s">
        <v>280</v>
      </c>
      <c r="AU1120" s="233" t="s">
        <v>81</v>
      </c>
      <c r="AY1120" s="18" t="s">
        <v>278</v>
      </c>
      <c r="BE1120" s="234">
        <f>IF(N1120="základní",J1120,0)</f>
        <v>25000</v>
      </c>
      <c r="BF1120" s="234">
        <f>IF(N1120="snížená",J1120,0)</f>
        <v>0</v>
      </c>
      <c r="BG1120" s="234">
        <f>IF(N1120="zákl. přenesená",J1120,0)</f>
        <v>0</v>
      </c>
      <c r="BH1120" s="234">
        <f>IF(N1120="sníž. přenesená",J1120,0)</f>
        <v>0</v>
      </c>
      <c r="BI1120" s="234">
        <f>IF(N1120="nulová",J1120,0)</f>
        <v>0</v>
      </c>
      <c r="BJ1120" s="18" t="s">
        <v>81</v>
      </c>
      <c r="BK1120" s="234">
        <f>ROUND(I1120*H1120,2)</f>
        <v>25000</v>
      </c>
      <c r="BL1120" s="18" t="s">
        <v>116</v>
      </c>
      <c r="BM1120" s="233" t="s">
        <v>1952</v>
      </c>
    </row>
    <row r="1121" s="2" customFormat="1" ht="16.5" customHeight="1">
      <c r="A1121" s="33"/>
      <c r="B1121" s="34"/>
      <c r="C1121" s="222" t="s">
        <v>1953</v>
      </c>
      <c r="D1121" s="222" t="s">
        <v>280</v>
      </c>
      <c r="E1121" s="223" t="s">
        <v>1954</v>
      </c>
      <c r="F1121" s="224" t="s">
        <v>1955</v>
      </c>
      <c r="G1121" s="225" t="s">
        <v>1418</v>
      </c>
      <c r="H1121" s="226">
        <v>1</v>
      </c>
      <c r="I1121" s="227">
        <v>25000</v>
      </c>
      <c r="J1121" s="227">
        <f>ROUND(I1121*H1121,2)</f>
        <v>25000</v>
      </c>
      <c r="K1121" s="228"/>
      <c r="L1121" s="39"/>
      <c r="M1121" s="229" t="s">
        <v>1</v>
      </c>
      <c r="N1121" s="230" t="s">
        <v>39</v>
      </c>
      <c r="O1121" s="231">
        <v>0</v>
      </c>
      <c r="P1121" s="231">
        <f>O1121*H1121</f>
        <v>0</v>
      </c>
      <c r="Q1121" s="231">
        <v>0</v>
      </c>
      <c r="R1121" s="231">
        <f>Q1121*H1121</f>
        <v>0</v>
      </c>
      <c r="S1121" s="231">
        <v>0</v>
      </c>
      <c r="T1121" s="232">
        <f>S1121*H1121</f>
        <v>0</v>
      </c>
      <c r="U1121" s="33"/>
      <c r="V1121" s="33"/>
      <c r="W1121" s="33"/>
      <c r="X1121" s="33"/>
      <c r="Y1121" s="33"/>
      <c r="Z1121" s="33"/>
      <c r="AA1121" s="33"/>
      <c r="AB1121" s="33"/>
      <c r="AC1121" s="33"/>
      <c r="AD1121" s="33"/>
      <c r="AE1121" s="33"/>
      <c r="AR1121" s="233" t="s">
        <v>116</v>
      </c>
      <c r="AT1121" s="233" t="s">
        <v>280</v>
      </c>
      <c r="AU1121" s="233" t="s">
        <v>81</v>
      </c>
      <c r="AY1121" s="18" t="s">
        <v>278</v>
      </c>
      <c r="BE1121" s="234">
        <f>IF(N1121="základní",J1121,0)</f>
        <v>25000</v>
      </c>
      <c r="BF1121" s="234">
        <f>IF(N1121="snížená",J1121,0)</f>
        <v>0</v>
      </c>
      <c r="BG1121" s="234">
        <f>IF(N1121="zákl. přenesená",J1121,0)</f>
        <v>0</v>
      </c>
      <c r="BH1121" s="234">
        <f>IF(N1121="sníž. přenesená",J1121,0)</f>
        <v>0</v>
      </c>
      <c r="BI1121" s="234">
        <f>IF(N1121="nulová",J1121,0)</f>
        <v>0</v>
      </c>
      <c r="BJ1121" s="18" t="s">
        <v>81</v>
      </c>
      <c r="BK1121" s="234">
        <f>ROUND(I1121*H1121,2)</f>
        <v>25000</v>
      </c>
      <c r="BL1121" s="18" t="s">
        <v>116</v>
      </c>
      <c r="BM1121" s="233" t="s">
        <v>1956</v>
      </c>
    </row>
    <row r="1122" s="2" customFormat="1" ht="24.15" customHeight="1">
      <c r="A1122" s="33"/>
      <c r="B1122" s="34"/>
      <c r="C1122" s="222" t="s">
        <v>1957</v>
      </c>
      <c r="D1122" s="222" t="s">
        <v>280</v>
      </c>
      <c r="E1122" s="223" t="s">
        <v>1958</v>
      </c>
      <c r="F1122" s="224" t="s">
        <v>1959</v>
      </c>
      <c r="G1122" s="225" t="s">
        <v>1418</v>
      </c>
      <c r="H1122" s="226">
        <v>1</v>
      </c>
      <c r="I1122" s="227">
        <v>25000</v>
      </c>
      <c r="J1122" s="227">
        <f>ROUND(I1122*H1122,2)</f>
        <v>25000</v>
      </c>
      <c r="K1122" s="228"/>
      <c r="L1122" s="39"/>
      <c r="M1122" s="229" t="s">
        <v>1</v>
      </c>
      <c r="N1122" s="230" t="s">
        <v>39</v>
      </c>
      <c r="O1122" s="231">
        <v>0</v>
      </c>
      <c r="P1122" s="231">
        <f>O1122*H1122</f>
        <v>0</v>
      </c>
      <c r="Q1122" s="231">
        <v>0</v>
      </c>
      <c r="R1122" s="231">
        <f>Q1122*H1122</f>
        <v>0</v>
      </c>
      <c r="S1122" s="231">
        <v>0</v>
      </c>
      <c r="T1122" s="232">
        <f>S1122*H1122</f>
        <v>0</v>
      </c>
      <c r="U1122" s="33"/>
      <c r="V1122" s="33"/>
      <c r="W1122" s="33"/>
      <c r="X1122" s="33"/>
      <c r="Y1122" s="33"/>
      <c r="Z1122" s="33"/>
      <c r="AA1122" s="33"/>
      <c r="AB1122" s="33"/>
      <c r="AC1122" s="33"/>
      <c r="AD1122" s="33"/>
      <c r="AE1122" s="33"/>
      <c r="AR1122" s="233" t="s">
        <v>116</v>
      </c>
      <c r="AT1122" s="233" t="s">
        <v>280</v>
      </c>
      <c r="AU1122" s="233" t="s">
        <v>81</v>
      </c>
      <c r="AY1122" s="18" t="s">
        <v>278</v>
      </c>
      <c r="BE1122" s="234">
        <f>IF(N1122="základní",J1122,0)</f>
        <v>25000</v>
      </c>
      <c r="BF1122" s="234">
        <f>IF(N1122="snížená",J1122,0)</f>
        <v>0</v>
      </c>
      <c r="BG1122" s="234">
        <f>IF(N1122="zákl. přenesená",J1122,0)</f>
        <v>0</v>
      </c>
      <c r="BH1122" s="234">
        <f>IF(N1122="sníž. přenesená",J1122,0)</f>
        <v>0</v>
      </c>
      <c r="BI1122" s="234">
        <f>IF(N1122="nulová",J1122,0)</f>
        <v>0</v>
      </c>
      <c r="BJ1122" s="18" t="s">
        <v>81</v>
      </c>
      <c r="BK1122" s="234">
        <f>ROUND(I1122*H1122,2)</f>
        <v>25000</v>
      </c>
      <c r="BL1122" s="18" t="s">
        <v>116</v>
      </c>
      <c r="BM1122" s="233" t="s">
        <v>1960</v>
      </c>
    </row>
    <row r="1123" s="2" customFormat="1" ht="21.75" customHeight="1">
      <c r="A1123" s="33"/>
      <c r="B1123" s="34"/>
      <c r="C1123" s="222" t="s">
        <v>1961</v>
      </c>
      <c r="D1123" s="222" t="s">
        <v>280</v>
      </c>
      <c r="E1123" s="223" t="s">
        <v>1962</v>
      </c>
      <c r="F1123" s="224" t="s">
        <v>1963</v>
      </c>
      <c r="G1123" s="225" t="s">
        <v>1418</v>
      </c>
      <c r="H1123" s="226">
        <v>1</v>
      </c>
      <c r="I1123" s="227">
        <v>25000</v>
      </c>
      <c r="J1123" s="227">
        <f>ROUND(I1123*H1123,2)</f>
        <v>25000</v>
      </c>
      <c r="K1123" s="228"/>
      <c r="L1123" s="39"/>
      <c r="M1123" s="229" t="s">
        <v>1</v>
      </c>
      <c r="N1123" s="230" t="s">
        <v>39</v>
      </c>
      <c r="O1123" s="231">
        <v>0</v>
      </c>
      <c r="P1123" s="231">
        <f>O1123*H1123</f>
        <v>0</v>
      </c>
      <c r="Q1123" s="231">
        <v>0</v>
      </c>
      <c r="R1123" s="231">
        <f>Q1123*H1123</f>
        <v>0</v>
      </c>
      <c r="S1123" s="231">
        <v>0</v>
      </c>
      <c r="T1123" s="232">
        <f>S1123*H1123</f>
        <v>0</v>
      </c>
      <c r="U1123" s="33"/>
      <c r="V1123" s="33"/>
      <c r="W1123" s="33"/>
      <c r="X1123" s="33"/>
      <c r="Y1123" s="33"/>
      <c r="Z1123" s="33"/>
      <c r="AA1123" s="33"/>
      <c r="AB1123" s="33"/>
      <c r="AC1123" s="33"/>
      <c r="AD1123" s="33"/>
      <c r="AE1123" s="33"/>
      <c r="AR1123" s="233" t="s">
        <v>116</v>
      </c>
      <c r="AT1123" s="233" t="s">
        <v>280</v>
      </c>
      <c r="AU1123" s="233" t="s">
        <v>81</v>
      </c>
      <c r="AY1123" s="18" t="s">
        <v>278</v>
      </c>
      <c r="BE1123" s="234">
        <f>IF(N1123="základní",J1123,0)</f>
        <v>25000</v>
      </c>
      <c r="BF1123" s="234">
        <f>IF(N1123="snížená",J1123,0)</f>
        <v>0</v>
      </c>
      <c r="BG1123" s="234">
        <f>IF(N1123="zákl. přenesená",J1123,0)</f>
        <v>0</v>
      </c>
      <c r="BH1123" s="234">
        <f>IF(N1123="sníž. přenesená",J1123,0)</f>
        <v>0</v>
      </c>
      <c r="BI1123" s="234">
        <f>IF(N1123="nulová",J1123,0)</f>
        <v>0</v>
      </c>
      <c r="BJ1123" s="18" t="s">
        <v>81</v>
      </c>
      <c r="BK1123" s="234">
        <f>ROUND(I1123*H1123,2)</f>
        <v>25000</v>
      </c>
      <c r="BL1123" s="18" t="s">
        <v>116</v>
      </c>
      <c r="BM1123" s="233" t="s">
        <v>1964</v>
      </c>
    </row>
    <row r="1124" s="2" customFormat="1" ht="24.15" customHeight="1">
      <c r="A1124" s="33"/>
      <c r="B1124" s="34"/>
      <c r="C1124" s="222" t="s">
        <v>1965</v>
      </c>
      <c r="D1124" s="222" t="s">
        <v>280</v>
      </c>
      <c r="E1124" s="223" t="s">
        <v>1966</v>
      </c>
      <c r="F1124" s="224" t="s">
        <v>1967</v>
      </c>
      <c r="G1124" s="225" t="s">
        <v>1418</v>
      </c>
      <c r="H1124" s="226">
        <v>1</v>
      </c>
      <c r="I1124" s="227">
        <v>25000</v>
      </c>
      <c r="J1124" s="227">
        <f>ROUND(I1124*H1124,2)</f>
        <v>25000</v>
      </c>
      <c r="K1124" s="228"/>
      <c r="L1124" s="39"/>
      <c r="M1124" s="229" t="s">
        <v>1</v>
      </c>
      <c r="N1124" s="230" t="s">
        <v>39</v>
      </c>
      <c r="O1124" s="231">
        <v>0</v>
      </c>
      <c r="P1124" s="231">
        <f>O1124*H1124</f>
        <v>0</v>
      </c>
      <c r="Q1124" s="231">
        <v>0</v>
      </c>
      <c r="R1124" s="231">
        <f>Q1124*H1124</f>
        <v>0</v>
      </c>
      <c r="S1124" s="231">
        <v>0</v>
      </c>
      <c r="T1124" s="232">
        <f>S1124*H1124</f>
        <v>0</v>
      </c>
      <c r="U1124" s="33"/>
      <c r="V1124" s="33"/>
      <c r="W1124" s="33"/>
      <c r="X1124" s="33"/>
      <c r="Y1124" s="33"/>
      <c r="Z1124" s="33"/>
      <c r="AA1124" s="33"/>
      <c r="AB1124" s="33"/>
      <c r="AC1124" s="33"/>
      <c r="AD1124" s="33"/>
      <c r="AE1124" s="33"/>
      <c r="AR1124" s="233" t="s">
        <v>116</v>
      </c>
      <c r="AT1124" s="233" t="s">
        <v>280</v>
      </c>
      <c r="AU1124" s="233" t="s">
        <v>81</v>
      </c>
      <c r="AY1124" s="18" t="s">
        <v>278</v>
      </c>
      <c r="BE1124" s="234">
        <f>IF(N1124="základní",J1124,0)</f>
        <v>25000</v>
      </c>
      <c r="BF1124" s="234">
        <f>IF(N1124="snížená",J1124,0)</f>
        <v>0</v>
      </c>
      <c r="BG1124" s="234">
        <f>IF(N1124="zákl. přenesená",J1124,0)</f>
        <v>0</v>
      </c>
      <c r="BH1124" s="234">
        <f>IF(N1124="sníž. přenesená",J1124,0)</f>
        <v>0</v>
      </c>
      <c r="BI1124" s="234">
        <f>IF(N1124="nulová",J1124,0)</f>
        <v>0</v>
      </c>
      <c r="BJ1124" s="18" t="s">
        <v>81</v>
      </c>
      <c r="BK1124" s="234">
        <f>ROUND(I1124*H1124,2)</f>
        <v>25000</v>
      </c>
      <c r="BL1124" s="18" t="s">
        <v>116</v>
      </c>
      <c r="BM1124" s="233" t="s">
        <v>1968</v>
      </c>
    </row>
    <row r="1125" s="2" customFormat="1" ht="16.5" customHeight="1">
      <c r="A1125" s="33"/>
      <c r="B1125" s="34"/>
      <c r="C1125" s="222" t="s">
        <v>1969</v>
      </c>
      <c r="D1125" s="222" t="s">
        <v>280</v>
      </c>
      <c r="E1125" s="223" t="s">
        <v>1970</v>
      </c>
      <c r="F1125" s="224" t="s">
        <v>1971</v>
      </c>
      <c r="G1125" s="225" t="s">
        <v>1418</v>
      </c>
      <c r="H1125" s="226">
        <v>1</v>
      </c>
      <c r="I1125" s="227">
        <v>25000</v>
      </c>
      <c r="J1125" s="227">
        <f>ROUND(I1125*H1125,2)</f>
        <v>25000</v>
      </c>
      <c r="K1125" s="228"/>
      <c r="L1125" s="39"/>
      <c r="M1125" s="229" t="s">
        <v>1</v>
      </c>
      <c r="N1125" s="230" t="s">
        <v>39</v>
      </c>
      <c r="O1125" s="231">
        <v>0</v>
      </c>
      <c r="P1125" s="231">
        <f>O1125*H1125</f>
        <v>0</v>
      </c>
      <c r="Q1125" s="231">
        <v>0</v>
      </c>
      <c r="R1125" s="231">
        <f>Q1125*H1125</f>
        <v>0</v>
      </c>
      <c r="S1125" s="231">
        <v>0</v>
      </c>
      <c r="T1125" s="232">
        <f>S1125*H1125</f>
        <v>0</v>
      </c>
      <c r="U1125" s="33"/>
      <c r="V1125" s="33"/>
      <c r="W1125" s="33"/>
      <c r="X1125" s="33"/>
      <c r="Y1125" s="33"/>
      <c r="Z1125" s="33"/>
      <c r="AA1125" s="33"/>
      <c r="AB1125" s="33"/>
      <c r="AC1125" s="33"/>
      <c r="AD1125" s="33"/>
      <c r="AE1125" s="33"/>
      <c r="AR1125" s="233" t="s">
        <v>116</v>
      </c>
      <c r="AT1125" s="233" t="s">
        <v>280</v>
      </c>
      <c r="AU1125" s="233" t="s">
        <v>81</v>
      </c>
      <c r="AY1125" s="18" t="s">
        <v>278</v>
      </c>
      <c r="BE1125" s="234">
        <f>IF(N1125="základní",J1125,0)</f>
        <v>25000</v>
      </c>
      <c r="BF1125" s="234">
        <f>IF(N1125="snížená",J1125,0)</f>
        <v>0</v>
      </c>
      <c r="BG1125" s="234">
        <f>IF(N1125="zákl. přenesená",J1125,0)</f>
        <v>0</v>
      </c>
      <c r="BH1125" s="234">
        <f>IF(N1125="sníž. přenesená",J1125,0)</f>
        <v>0</v>
      </c>
      <c r="BI1125" s="234">
        <f>IF(N1125="nulová",J1125,0)</f>
        <v>0</v>
      </c>
      <c r="BJ1125" s="18" t="s">
        <v>81</v>
      </c>
      <c r="BK1125" s="234">
        <f>ROUND(I1125*H1125,2)</f>
        <v>25000</v>
      </c>
      <c r="BL1125" s="18" t="s">
        <v>116</v>
      </c>
      <c r="BM1125" s="233" t="s">
        <v>1972</v>
      </c>
    </row>
    <row r="1126" s="2" customFormat="1" ht="16.5" customHeight="1">
      <c r="A1126" s="33"/>
      <c r="B1126" s="34"/>
      <c r="C1126" s="222" t="s">
        <v>1973</v>
      </c>
      <c r="D1126" s="222" t="s">
        <v>280</v>
      </c>
      <c r="E1126" s="223" t="s">
        <v>1974</v>
      </c>
      <c r="F1126" s="224" t="s">
        <v>1975</v>
      </c>
      <c r="G1126" s="225" t="s">
        <v>1418</v>
      </c>
      <c r="H1126" s="226">
        <v>1</v>
      </c>
      <c r="I1126" s="227">
        <v>25000</v>
      </c>
      <c r="J1126" s="227">
        <f>ROUND(I1126*H1126,2)</f>
        <v>25000</v>
      </c>
      <c r="K1126" s="228"/>
      <c r="L1126" s="39"/>
      <c r="M1126" s="229" t="s">
        <v>1</v>
      </c>
      <c r="N1126" s="230" t="s">
        <v>39</v>
      </c>
      <c r="O1126" s="231">
        <v>0</v>
      </c>
      <c r="P1126" s="231">
        <f>O1126*H1126</f>
        <v>0</v>
      </c>
      <c r="Q1126" s="231">
        <v>0</v>
      </c>
      <c r="R1126" s="231">
        <f>Q1126*H1126</f>
        <v>0</v>
      </c>
      <c r="S1126" s="231">
        <v>0</v>
      </c>
      <c r="T1126" s="232">
        <f>S1126*H1126</f>
        <v>0</v>
      </c>
      <c r="U1126" s="33"/>
      <c r="V1126" s="33"/>
      <c r="W1126" s="33"/>
      <c r="X1126" s="33"/>
      <c r="Y1126" s="33"/>
      <c r="Z1126" s="33"/>
      <c r="AA1126" s="33"/>
      <c r="AB1126" s="33"/>
      <c r="AC1126" s="33"/>
      <c r="AD1126" s="33"/>
      <c r="AE1126" s="33"/>
      <c r="AR1126" s="233" t="s">
        <v>116</v>
      </c>
      <c r="AT1126" s="233" t="s">
        <v>280</v>
      </c>
      <c r="AU1126" s="233" t="s">
        <v>81</v>
      </c>
      <c r="AY1126" s="18" t="s">
        <v>278</v>
      </c>
      <c r="BE1126" s="234">
        <f>IF(N1126="základní",J1126,0)</f>
        <v>25000</v>
      </c>
      <c r="BF1126" s="234">
        <f>IF(N1126="snížená",J1126,0)</f>
        <v>0</v>
      </c>
      <c r="BG1126" s="234">
        <f>IF(N1126="zákl. přenesená",J1126,0)</f>
        <v>0</v>
      </c>
      <c r="BH1126" s="234">
        <f>IF(N1126="sníž. přenesená",J1126,0)</f>
        <v>0</v>
      </c>
      <c r="BI1126" s="234">
        <f>IF(N1126="nulová",J1126,0)</f>
        <v>0</v>
      </c>
      <c r="BJ1126" s="18" t="s">
        <v>81</v>
      </c>
      <c r="BK1126" s="234">
        <f>ROUND(I1126*H1126,2)</f>
        <v>25000</v>
      </c>
      <c r="BL1126" s="18" t="s">
        <v>116</v>
      </c>
      <c r="BM1126" s="233" t="s">
        <v>1976</v>
      </c>
    </row>
    <row r="1127" s="2" customFormat="1" ht="16.5" customHeight="1">
      <c r="A1127" s="33"/>
      <c r="B1127" s="34"/>
      <c r="C1127" s="222" t="s">
        <v>1977</v>
      </c>
      <c r="D1127" s="222" t="s">
        <v>280</v>
      </c>
      <c r="E1127" s="223" t="s">
        <v>1978</v>
      </c>
      <c r="F1127" s="224" t="s">
        <v>1979</v>
      </c>
      <c r="G1127" s="225" t="s">
        <v>675</v>
      </c>
      <c r="H1127" s="226">
        <v>32</v>
      </c>
      <c r="I1127" s="227">
        <v>5000</v>
      </c>
      <c r="J1127" s="227">
        <f>ROUND(I1127*H1127,2)</f>
        <v>160000</v>
      </c>
      <c r="K1127" s="228"/>
      <c r="L1127" s="39"/>
      <c r="M1127" s="229" t="s">
        <v>1</v>
      </c>
      <c r="N1127" s="230" t="s">
        <v>39</v>
      </c>
      <c r="O1127" s="231">
        <v>0</v>
      </c>
      <c r="P1127" s="231">
        <f>O1127*H1127</f>
        <v>0</v>
      </c>
      <c r="Q1127" s="231">
        <v>0</v>
      </c>
      <c r="R1127" s="231">
        <f>Q1127*H1127</f>
        <v>0</v>
      </c>
      <c r="S1127" s="231">
        <v>0</v>
      </c>
      <c r="T1127" s="232">
        <f>S1127*H1127</f>
        <v>0</v>
      </c>
      <c r="U1127" s="33"/>
      <c r="V1127" s="33"/>
      <c r="W1127" s="33"/>
      <c r="X1127" s="33"/>
      <c r="Y1127" s="33"/>
      <c r="Z1127" s="33"/>
      <c r="AA1127" s="33"/>
      <c r="AB1127" s="33"/>
      <c r="AC1127" s="33"/>
      <c r="AD1127" s="33"/>
      <c r="AE1127" s="33"/>
      <c r="AR1127" s="233" t="s">
        <v>116</v>
      </c>
      <c r="AT1127" s="233" t="s">
        <v>280</v>
      </c>
      <c r="AU1127" s="233" t="s">
        <v>81</v>
      </c>
      <c r="AY1127" s="18" t="s">
        <v>278</v>
      </c>
      <c r="BE1127" s="234">
        <f>IF(N1127="základní",J1127,0)</f>
        <v>160000</v>
      </c>
      <c r="BF1127" s="234">
        <f>IF(N1127="snížená",J1127,0)</f>
        <v>0</v>
      </c>
      <c r="BG1127" s="234">
        <f>IF(N1127="zákl. přenesená",J1127,0)</f>
        <v>0</v>
      </c>
      <c r="BH1127" s="234">
        <f>IF(N1127="sníž. přenesená",J1127,0)</f>
        <v>0</v>
      </c>
      <c r="BI1127" s="234">
        <f>IF(N1127="nulová",J1127,0)</f>
        <v>0</v>
      </c>
      <c r="BJ1127" s="18" t="s">
        <v>81</v>
      </c>
      <c r="BK1127" s="234">
        <f>ROUND(I1127*H1127,2)</f>
        <v>160000</v>
      </c>
      <c r="BL1127" s="18" t="s">
        <v>116</v>
      </c>
      <c r="BM1127" s="233" t="s">
        <v>1980</v>
      </c>
    </row>
    <row r="1128" s="2" customFormat="1" ht="16.5" customHeight="1">
      <c r="A1128" s="33"/>
      <c r="B1128" s="34"/>
      <c r="C1128" s="222" t="s">
        <v>1981</v>
      </c>
      <c r="D1128" s="222" t="s">
        <v>280</v>
      </c>
      <c r="E1128" s="223" t="s">
        <v>1982</v>
      </c>
      <c r="F1128" s="224" t="s">
        <v>1983</v>
      </c>
      <c r="G1128" s="225" t="s">
        <v>675</v>
      </c>
      <c r="H1128" s="226">
        <v>32</v>
      </c>
      <c r="I1128" s="227">
        <v>5000</v>
      </c>
      <c r="J1128" s="227">
        <f>ROUND(I1128*H1128,2)</f>
        <v>160000</v>
      </c>
      <c r="K1128" s="228"/>
      <c r="L1128" s="39"/>
      <c r="M1128" s="229" t="s">
        <v>1</v>
      </c>
      <c r="N1128" s="230" t="s">
        <v>39</v>
      </c>
      <c r="O1128" s="231">
        <v>0</v>
      </c>
      <c r="P1128" s="231">
        <f>O1128*H1128</f>
        <v>0</v>
      </c>
      <c r="Q1128" s="231">
        <v>0</v>
      </c>
      <c r="R1128" s="231">
        <f>Q1128*H1128</f>
        <v>0</v>
      </c>
      <c r="S1128" s="231">
        <v>0</v>
      </c>
      <c r="T1128" s="232">
        <f>S1128*H1128</f>
        <v>0</v>
      </c>
      <c r="U1128" s="33"/>
      <c r="V1128" s="33"/>
      <c r="W1128" s="33"/>
      <c r="X1128" s="33"/>
      <c r="Y1128" s="33"/>
      <c r="Z1128" s="33"/>
      <c r="AA1128" s="33"/>
      <c r="AB1128" s="33"/>
      <c r="AC1128" s="33"/>
      <c r="AD1128" s="33"/>
      <c r="AE1128" s="33"/>
      <c r="AR1128" s="233" t="s">
        <v>116</v>
      </c>
      <c r="AT1128" s="233" t="s">
        <v>280</v>
      </c>
      <c r="AU1128" s="233" t="s">
        <v>81</v>
      </c>
      <c r="AY1128" s="18" t="s">
        <v>278</v>
      </c>
      <c r="BE1128" s="234">
        <f>IF(N1128="základní",J1128,0)</f>
        <v>160000</v>
      </c>
      <c r="BF1128" s="234">
        <f>IF(N1128="snížená",J1128,0)</f>
        <v>0</v>
      </c>
      <c r="BG1128" s="234">
        <f>IF(N1128="zákl. přenesená",J1128,0)</f>
        <v>0</v>
      </c>
      <c r="BH1128" s="234">
        <f>IF(N1128="sníž. přenesená",J1128,0)</f>
        <v>0</v>
      </c>
      <c r="BI1128" s="234">
        <f>IF(N1128="nulová",J1128,0)</f>
        <v>0</v>
      </c>
      <c r="BJ1128" s="18" t="s">
        <v>81</v>
      </c>
      <c r="BK1128" s="234">
        <f>ROUND(I1128*H1128,2)</f>
        <v>160000</v>
      </c>
      <c r="BL1128" s="18" t="s">
        <v>116</v>
      </c>
      <c r="BM1128" s="233" t="s">
        <v>1984</v>
      </c>
    </row>
    <row r="1129" s="2" customFormat="1" ht="16.5" customHeight="1">
      <c r="A1129" s="33"/>
      <c r="B1129" s="34"/>
      <c r="C1129" s="222" t="s">
        <v>1985</v>
      </c>
      <c r="D1129" s="222" t="s">
        <v>280</v>
      </c>
      <c r="E1129" s="223" t="s">
        <v>1986</v>
      </c>
      <c r="F1129" s="224" t="s">
        <v>1987</v>
      </c>
      <c r="G1129" s="225" t="s">
        <v>675</v>
      </c>
      <c r="H1129" s="226">
        <v>32</v>
      </c>
      <c r="I1129" s="227">
        <v>5000</v>
      </c>
      <c r="J1129" s="227">
        <f>ROUND(I1129*H1129,2)</f>
        <v>160000</v>
      </c>
      <c r="K1129" s="228"/>
      <c r="L1129" s="39"/>
      <c r="M1129" s="229" t="s">
        <v>1</v>
      </c>
      <c r="N1129" s="230" t="s">
        <v>39</v>
      </c>
      <c r="O1129" s="231">
        <v>0</v>
      </c>
      <c r="P1129" s="231">
        <f>O1129*H1129</f>
        <v>0</v>
      </c>
      <c r="Q1129" s="231">
        <v>0</v>
      </c>
      <c r="R1129" s="231">
        <f>Q1129*H1129</f>
        <v>0</v>
      </c>
      <c r="S1129" s="231">
        <v>0</v>
      </c>
      <c r="T1129" s="232">
        <f>S1129*H1129</f>
        <v>0</v>
      </c>
      <c r="U1129" s="33"/>
      <c r="V1129" s="33"/>
      <c r="W1129" s="33"/>
      <c r="X1129" s="33"/>
      <c r="Y1129" s="33"/>
      <c r="Z1129" s="33"/>
      <c r="AA1129" s="33"/>
      <c r="AB1129" s="33"/>
      <c r="AC1129" s="33"/>
      <c r="AD1129" s="33"/>
      <c r="AE1129" s="33"/>
      <c r="AR1129" s="233" t="s">
        <v>116</v>
      </c>
      <c r="AT1129" s="233" t="s">
        <v>280</v>
      </c>
      <c r="AU1129" s="233" t="s">
        <v>81</v>
      </c>
      <c r="AY1129" s="18" t="s">
        <v>278</v>
      </c>
      <c r="BE1129" s="234">
        <f>IF(N1129="základní",J1129,0)</f>
        <v>160000</v>
      </c>
      <c r="BF1129" s="234">
        <f>IF(N1129="snížená",J1129,0)</f>
        <v>0</v>
      </c>
      <c r="BG1129" s="234">
        <f>IF(N1129="zákl. přenesená",J1129,0)</f>
        <v>0</v>
      </c>
      <c r="BH1129" s="234">
        <f>IF(N1129="sníž. přenesená",J1129,0)</f>
        <v>0</v>
      </c>
      <c r="BI1129" s="234">
        <f>IF(N1129="nulová",J1129,0)</f>
        <v>0</v>
      </c>
      <c r="BJ1129" s="18" t="s">
        <v>81</v>
      </c>
      <c r="BK1129" s="234">
        <f>ROUND(I1129*H1129,2)</f>
        <v>160000</v>
      </c>
      <c r="BL1129" s="18" t="s">
        <v>116</v>
      </c>
      <c r="BM1129" s="233" t="s">
        <v>1988</v>
      </c>
    </row>
    <row r="1130" s="2" customFormat="1" ht="16.5" customHeight="1">
      <c r="A1130" s="33"/>
      <c r="B1130" s="34"/>
      <c r="C1130" s="222" t="s">
        <v>1989</v>
      </c>
      <c r="D1130" s="222" t="s">
        <v>280</v>
      </c>
      <c r="E1130" s="223" t="s">
        <v>1990</v>
      </c>
      <c r="F1130" s="224" t="s">
        <v>1991</v>
      </c>
      <c r="G1130" s="225" t="s">
        <v>1418</v>
      </c>
      <c r="H1130" s="226">
        <v>1</v>
      </c>
      <c r="I1130" s="227">
        <v>2500</v>
      </c>
      <c r="J1130" s="227">
        <f>ROUND(I1130*H1130,2)</f>
        <v>2500</v>
      </c>
      <c r="K1130" s="228"/>
      <c r="L1130" s="39"/>
      <c r="M1130" s="229" t="s">
        <v>1</v>
      </c>
      <c r="N1130" s="230" t="s">
        <v>39</v>
      </c>
      <c r="O1130" s="231">
        <v>0</v>
      </c>
      <c r="P1130" s="231">
        <f>O1130*H1130</f>
        <v>0</v>
      </c>
      <c r="Q1130" s="231">
        <v>0</v>
      </c>
      <c r="R1130" s="231">
        <f>Q1130*H1130</f>
        <v>0</v>
      </c>
      <c r="S1130" s="231">
        <v>0</v>
      </c>
      <c r="T1130" s="232">
        <f>S1130*H1130</f>
        <v>0</v>
      </c>
      <c r="U1130" s="33"/>
      <c r="V1130" s="33"/>
      <c r="W1130" s="33"/>
      <c r="X1130" s="33"/>
      <c r="Y1130" s="33"/>
      <c r="Z1130" s="33"/>
      <c r="AA1130" s="33"/>
      <c r="AB1130" s="33"/>
      <c r="AC1130" s="33"/>
      <c r="AD1130" s="33"/>
      <c r="AE1130" s="33"/>
      <c r="AR1130" s="233" t="s">
        <v>116</v>
      </c>
      <c r="AT1130" s="233" t="s">
        <v>280</v>
      </c>
      <c r="AU1130" s="233" t="s">
        <v>81</v>
      </c>
      <c r="AY1130" s="18" t="s">
        <v>278</v>
      </c>
      <c r="BE1130" s="234">
        <f>IF(N1130="základní",J1130,0)</f>
        <v>2500</v>
      </c>
      <c r="BF1130" s="234">
        <f>IF(N1130="snížená",J1130,0)</f>
        <v>0</v>
      </c>
      <c r="BG1130" s="234">
        <f>IF(N1130="zákl. přenesená",J1130,0)</f>
        <v>0</v>
      </c>
      <c r="BH1130" s="234">
        <f>IF(N1130="sníž. přenesená",J1130,0)</f>
        <v>0</v>
      </c>
      <c r="BI1130" s="234">
        <f>IF(N1130="nulová",J1130,0)</f>
        <v>0</v>
      </c>
      <c r="BJ1130" s="18" t="s">
        <v>81</v>
      </c>
      <c r="BK1130" s="234">
        <f>ROUND(I1130*H1130,2)</f>
        <v>2500</v>
      </c>
      <c r="BL1130" s="18" t="s">
        <v>116</v>
      </c>
      <c r="BM1130" s="233" t="s">
        <v>1992</v>
      </c>
    </row>
    <row r="1131" s="2" customFormat="1" ht="16.5" customHeight="1">
      <c r="A1131" s="33"/>
      <c r="B1131" s="34"/>
      <c r="C1131" s="222" t="s">
        <v>1993</v>
      </c>
      <c r="D1131" s="222" t="s">
        <v>280</v>
      </c>
      <c r="E1131" s="223" t="s">
        <v>1994</v>
      </c>
      <c r="F1131" s="224" t="s">
        <v>1995</v>
      </c>
      <c r="G1131" s="225" t="s">
        <v>301</v>
      </c>
      <c r="H1131" s="226">
        <v>35</v>
      </c>
      <c r="I1131" s="227">
        <v>3500</v>
      </c>
      <c r="J1131" s="227">
        <f>ROUND(I1131*H1131,2)</f>
        <v>122500</v>
      </c>
      <c r="K1131" s="228"/>
      <c r="L1131" s="39"/>
      <c r="M1131" s="229" t="s">
        <v>1</v>
      </c>
      <c r="N1131" s="230" t="s">
        <v>39</v>
      </c>
      <c r="O1131" s="231">
        <v>0</v>
      </c>
      <c r="P1131" s="231">
        <f>O1131*H1131</f>
        <v>0</v>
      </c>
      <c r="Q1131" s="231">
        <v>0</v>
      </c>
      <c r="R1131" s="231">
        <f>Q1131*H1131</f>
        <v>0</v>
      </c>
      <c r="S1131" s="231">
        <v>0</v>
      </c>
      <c r="T1131" s="232">
        <f>S1131*H1131</f>
        <v>0</v>
      </c>
      <c r="U1131" s="33"/>
      <c r="V1131" s="33"/>
      <c r="W1131" s="33"/>
      <c r="X1131" s="33"/>
      <c r="Y1131" s="33"/>
      <c r="Z1131" s="33"/>
      <c r="AA1131" s="33"/>
      <c r="AB1131" s="33"/>
      <c r="AC1131" s="33"/>
      <c r="AD1131" s="33"/>
      <c r="AE1131" s="33"/>
      <c r="AR1131" s="233" t="s">
        <v>116</v>
      </c>
      <c r="AT1131" s="233" t="s">
        <v>280</v>
      </c>
      <c r="AU1131" s="233" t="s">
        <v>81</v>
      </c>
      <c r="AY1131" s="18" t="s">
        <v>278</v>
      </c>
      <c r="BE1131" s="234">
        <f>IF(N1131="základní",J1131,0)</f>
        <v>122500</v>
      </c>
      <c r="BF1131" s="234">
        <f>IF(N1131="snížená",J1131,0)</f>
        <v>0</v>
      </c>
      <c r="BG1131" s="234">
        <f>IF(N1131="zákl. přenesená",J1131,0)</f>
        <v>0</v>
      </c>
      <c r="BH1131" s="234">
        <f>IF(N1131="sníž. přenesená",J1131,0)</f>
        <v>0</v>
      </c>
      <c r="BI1131" s="234">
        <f>IF(N1131="nulová",J1131,0)</f>
        <v>0</v>
      </c>
      <c r="BJ1131" s="18" t="s">
        <v>81</v>
      </c>
      <c r="BK1131" s="234">
        <f>ROUND(I1131*H1131,2)</f>
        <v>122500</v>
      </c>
      <c r="BL1131" s="18" t="s">
        <v>116</v>
      </c>
      <c r="BM1131" s="233" t="s">
        <v>1996</v>
      </c>
    </row>
    <row r="1132" s="2" customFormat="1" ht="16.5" customHeight="1">
      <c r="A1132" s="33"/>
      <c r="B1132" s="34"/>
      <c r="C1132" s="222" t="s">
        <v>1997</v>
      </c>
      <c r="D1132" s="222" t="s">
        <v>280</v>
      </c>
      <c r="E1132" s="223" t="s">
        <v>1998</v>
      </c>
      <c r="F1132" s="224" t="s">
        <v>1999</v>
      </c>
      <c r="G1132" s="225" t="s">
        <v>1418</v>
      </c>
      <c r="H1132" s="226">
        <v>1</v>
      </c>
      <c r="I1132" s="227">
        <v>150000</v>
      </c>
      <c r="J1132" s="227">
        <f>ROUND(I1132*H1132,2)</f>
        <v>150000</v>
      </c>
      <c r="K1132" s="228"/>
      <c r="L1132" s="39"/>
      <c r="M1132" s="229" t="s">
        <v>1</v>
      </c>
      <c r="N1132" s="230" t="s">
        <v>39</v>
      </c>
      <c r="O1132" s="231">
        <v>0</v>
      </c>
      <c r="P1132" s="231">
        <f>O1132*H1132</f>
        <v>0</v>
      </c>
      <c r="Q1132" s="231">
        <v>0</v>
      </c>
      <c r="R1132" s="231">
        <f>Q1132*H1132</f>
        <v>0</v>
      </c>
      <c r="S1132" s="231">
        <v>0</v>
      </c>
      <c r="T1132" s="232">
        <f>S1132*H1132</f>
        <v>0</v>
      </c>
      <c r="U1132" s="33"/>
      <c r="V1132" s="33"/>
      <c r="W1132" s="33"/>
      <c r="X1132" s="33"/>
      <c r="Y1132" s="33"/>
      <c r="Z1132" s="33"/>
      <c r="AA1132" s="33"/>
      <c r="AB1132" s="33"/>
      <c r="AC1132" s="33"/>
      <c r="AD1132" s="33"/>
      <c r="AE1132" s="33"/>
      <c r="AR1132" s="233" t="s">
        <v>116</v>
      </c>
      <c r="AT1132" s="233" t="s">
        <v>280</v>
      </c>
      <c r="AU1132" s="233" t="s">
        <v>81</v>
      </c>
      <c r="AY1132" s="18" t="s">
        <v>278</v>
      </c>
      <c r="BE1132" s="234">
        <f>IF(N1132="základní",J1132,0)</f>
        <v>150000</v>
      </c>
      <c r="BF1132" s="234">
        <f>IF(N1132="snížená",J1132,0)</f>
        <v>0</v>
      </c>
      <c r="BG1132" s="234">
        <f>IF(N1132="zákl. přenesená",J1132,0)</f>
        <v>0</v>
      </c>
      <c r="BH1132" s="234">
        <f>IF(N1132="sníž. přenesená",J1132,0)</f>
        <v>0</v>
      </c>
      <c r="BI1132" s="234">
        <f>IF(N1132="nulová",J1132,0)</f>
        <v>0</v>
      </c>
      <c r="BJ1132" s="18" t="s">
        <v>81</v>
      </c>
      <c r="BK1132" s="234">
        <f>ROUND(I1132*H1132,2)</f>
        <v>150000</v>
      </c>
      <c r="BL1132" s="18" t="s">
        <v>116</v>
      </c>
      <c r="BM1132" s="233" t="s">
        <v>2000</v>
      </c>
    </row>
    <row r="1133" s="2" customFormat="1" ht="24.15" customHeight="1">
      <c r="A1133" s="33"/>
      <c r="B1133" s="34"/>
      <c r="C1133" s="222" t="s">
        <v>2001</v>
      </c>
      <c r="D1133" s="222" t="s">
        <v>280</v>
      </c>
      <c r="E1133" s="223" t="s">
        <v>2002</v>
      </c>
      <c r="F1133" s="224" t="s">
        <v>2003</v>
      </c>
      <c r="G1133" s="225" t="s">
        <v>675</v>
      </c>
      <c r="H1133" s="226">
        <v>32</v>
      </c>
      <c r="I1133" s="227">
        <v>15000</v>
      </c>
      <c r="J1133" s="227">
        <f>ROUND(I1133*H1133,2)</f>
        <v>480000</v>
      </c>
      <c r="K1133" s="228"/>
      <c r="L1133" s="39"/>
      <c r="M1133" s="229" t="s">
        <v>1</v>
      </c>
      <c r="N1133" s="230" t="s">
        <v>39</v>
      </c>
      <c r="O1133" s="231">
        <v>0</v>
      </c>
      <c r="P1133" s="231">
        <f>O1133*H1133</f>
        <v>0</v>
      </c>
      <c r="Q1133" s="231">
        <v>0</v>
      </c>
      <c r="R1133" s="231">
        <f>Q1133*H1133</f>
        <v>0</v>
      </c>
      <c r="S1133" s="231">
        <v>0</v>
      </c>
      <c r="T1133" s="232">
        <f>S1133*H1133</f>
        <v>0</v>
      </c>
      <c r="U1133" s="33"/>
      <c r="V1133" s="33"/>
      <c r="W1133" s="33"/>
      <c r="X1133" s="33"/>
      <c r="Y1133" s="33"/>
      <c r="Z1133" s="33"/>
      <c r="AA1133" s="33"/>
      <c r="AB1133" s="33"/>
      <c r="AC1133" s="33"/>
      <c r="AD1133" s="33"/>
      <c r="AE1133" s="33"/>
      <c r="AR1133" s="233" t="s">
        <v>116</v>
      </c>
      <c r="AT1133" s="233" t="s">
        <v>280</v>
      </c>
      <c r="AU1133" s="233" t="s">
        <v>81</v>
      </c>
      <c r="AY1133" s="18" t="s">
        <v>278</v>
      </c>
      <c r="BE1133" s="234">
        <f>IF(N1133="základní",J1133,0)</f>
        <v>480000</v>
      </c>
      <c r="BF1133" s="234">
        <f>IF(N1133="snížená",J1133,0)</f>
        <v>0</v>
      </c>
      <c r="BG1133" s="234">
        <f>IF(N1133="zákl. přenesená",J1133,0)</f>
        <v>0</v>
      </c>
      <c r="BH1133" s="234">
        <f>IF(N1133="sníž. přenesená",J1133,0)</f>
        <v>0</v>
      </c>
      <c r="BI1133" s="234">
        <f>IF(N1133="nulová",J1133,0)</f>
        <v>0</v>
      </c>
      <c r="BJ1133" s="18" t="s">
        <v>81</v>
      </c>
      <c r="BK1133" s="234">
        <f>ROUND(I1133*H1133,2)</f>
        <v>480000</v>
      </c>
      <c r="BL1133" s="18" t="s">
        <v>116</v>
      </c>
      <c r="BM1133" s="233" t="s">
        <v>2004</v>
      </c>
    </row>
    <row r="1134" s="2" customFormat="1" ht="16.5" customHeight="1">
      <c r="A1134" s="33"/>
      <c r="B1134" s="34"/>
      <c r="C1134" s="222" t="s">
        <v>2005</v>
      </c>
      <c r="D1134" s="222" t="s">
        <v>280</v>
      </c>
      <c r="E1134" s="223" t="s">
        <v>2006</v>
      </c>
      <c r="F1134" s="224" t="s">
        <v>2007</v>
      </c>
      <c r="G1134" s="225" t="s">
        <v>675</v>
      </c>
      <c r="H1134" s="226">
        <v>32</v>
      </c>
      <c r="I1134" s="227">
        <v>15000</v>
      </c>
      <c r="J1134" s="227">
        <f>ROUND(I1134*H1134,2)</f>
        <v>480000</v>
      </c>
      <c r="K1134" s="228"/>
      <c r="L1134" s="39"/>
      <c r="M1134" s="229" t="s">
        <v>1</v>
      </c>
      <c r="N1134" s="230" t="s">
        <v>39</v>
      </c>
      <c r="O1134" s="231">
        <v>0</v>
      </c>
      <c r="P1134" s="231">
        <f>O1134*H1134</f>
        <v>0</v>
      </c>
      <c r="Q1134" s="231">
        <v>0</v>
      </c>
      <c r="R1134" s="231">
        <f>Q1134*H1134</f>
        <v>0</v>
      </c>
      <c r="S1134" s="231">
        <v>0</v>
      </c>
      <c r="T1134" s="232">
        <f>S1134*H1134</f>
        <v>0</v>
      </c>
      <c r="U1134" s="33"/>
      <c r="V1134" s="33"/>
      <c r="W1134" s="33"/>
      <c r="X1134" s="33"/>
      <c r="Y1134" s="33"/>
      <c r="Z1134" s="33"/>
      <c r="AA1134" s="33"/>
      <c r="AB1134" s="33"/>
      <c r="AC1134" s="33"/>
      <c r="AD1134" s="33"/>
      <c r="AE1134" s="33"/>
      <c r="AR1134" s="233" t="s">
        <v>116</v>
      </c>
      <c r="AT1134" s="233" t="s">
        <v>280</v>
      </c>
      <c r="AU1134" s="233" t="s">
        <v>81</v>
      </c>
      <c r="AY1134" s="18" t="s">
        <v>278</v>
      </c>
      <c r="BE1134" s="234">
        <f>IF(N1134="základní",J1134,0)</f>
        <v>480000</v>
      </c>
      <c r="BF1134" s="234">
        <f>IF(N1134="snížená",J1134,0)</f>
        <v>0</v>
      </c>
      <c r="BG1134" s="234">
        <f>IF(N1134="zákl. přenesená",J1134,0)</f>
        <v>0</v>
      </c>
      <c r="BH1134" s="234">
        <f>IF(N1134="sníž. přenesená",J1134,0)</f>
        <v>0</v>
      </c>
      <c r="BI1134" s="234">
        <f>IF(N1134="nulová",J1134,0)</f>
        <v>0</v>
      </c>
      <c r="BJ1134" s="18" t="s">
        <v>81</v>
      </c>
      <c r="BK1134" s="234">
        <f>ROUND(I1134*H1134,2)</f>
        <v>480000</v>
      </c>
      <c r="BL1134" s="18" t="s">
        <v>116</v>
      </c>
      <c r="BM1134" s="233" t="s">
        <v>2008</v>
      </c>
    </row>
    <row r="1135" s="2" customFormat="1" ht="33" customHeight="1">
      <c r="A1135" s="33"/>
      <c r="B1135" s="34"/>
      <c r="C1135" s="222" t="s">
        <v>2009</v>
      </c>
      <c r="D1135" s="222" t="s">
        <v>280</v>
      </c>
      <c r="E1135" s="223" t="s">
        <v>2010</v>
      </c>
      <c r="F1135" s="224" t="s">
        <v>2011</v>
      </c>
      <c r="G1135" s="225" t="s">
        <v>1418</v>
      </c>
      <c r="H1135" s="226">
        <v>1</v>
      </c>
      <c r="I1135" s="227">
        <v>100000</v>
      </c>
      <c r="J1135" s="227">
        <f>ROUND(I1135*H1135,2)</f>
        <v>100000</v>
      </c>
      <c r="K1135" s="228"/>
      <c r="L1135" s="39"/>
      <c r="M1135" s="229" t="s">
        <v>1</v>
      </c>
      <c r="N1135" s="230" t="s">
        <v>39</v>
      </c>
      <c r="O1135" s="231">
        <v>0</v>
      </c>
      <c r="P1135" s="231">
        <f>O1135*H1135</f>
        <v>0</v>
      </c>
      <c r="Q1135" s="231">
        <v>0</v>
      </c>
      <c r="R1135" s="231">
        <f>Q1135*H1135</f>
        <v>0</v>
      </c>
      <c r="S1135" s="231">
        <v>0</v>
      </c>
      <c r="T1135" s="232">
        <f>S1135*H1135</f>
        <v>0</v>
      </c>
      <c r="U1135" s="33"/>
      <c r="V1135" s="33"/>
      <c r="W1135" s="33"/>
      <c r="X1135" s="33"/>
      <c r="Y1135" s="33"/>
      <c r="Z1135" s="33"/>
      <c r="AA1135" s="33"/>
      <c r="AB1135" s="33"/>
      <c r="AC1135" s="33"/>
      <c r="AD1135" s="33"/>
      <c r="AE1135" s="33"/>
      <c r="AR1135" s="233" t="s">
        <v>116</v>
      </c>
      <c r="AT1135" s="233" t="s">
        <v>280</v>
      </c>
      <c r="AU1135" s="233" t="s">
        <v>81</v>
      </c>
      <c r="AY1135" s="18" t="s">
        <v>278</v>
      </c>
      <c r="BE1135" s="234">
        <f>IF(N1135="základní",J1135,0)</f>
        <v>100000</v>
      </c>
      <c r="BF1135" s="234">
        <f>IF(N1135="snížená",J1135,0)</f>
        <v>0</v>
      </c>
      <c r="BG1135" s="234">
        <f>IF(N1135="zákl. přenesená",J1135,0)</f>
        <v>0</v>
      </c>
      <c r="BH1135" s="234">
        <f>IF(N1135="sníž. přenesená",J1135,0)</f>
        <v>0</v>
      </c>
      <c r="BI1135" s="234">
        <f>IF(N1135="nulová",J1135,0)</f>
        <v>0</v>
      </c>
      <c r="BJ1135" s="18" t="s">
        <v>81</v>
      </c>
      <c r="BK1135" s="234">
        <f>ROUND(I1135*H1135,2)</f>
        <v>100000</v>
      </c>
      <c r="BL1135" s="18" t="s">
        <v>116</v>
      </c>
      <c r="BM1135" s="233" t="s">
        <v>2012</v>
      </c>
    </row>
    <row r="1136" s="2" customFormat="1" ht="16.5" customHeight="1">
      <c r="A1136" s="33"/>
      <c r="B1136" s="34"/>
      <c r="C1136" s="222" t="s">
        <v>2013</v>
      </c>
      <c r="D1136" s="222" t="s">
        <v>280</v>
      </c>
      <c r="E1136" s="223" t="s">
        <v>2014</v>
      </c>
      <c r="F1136" s="224" t="s">
        <v>2015</v>
      </c>
      <c r="G1136" s="225" t="s">
        <v>1418</v>
      </c>
      <c r="H1136" s="226">
        <v>1</v>
      </c>
      <c r="I1136" s="227">
        <v>10000</v>
      </c>
      <c r="J1136" s="227">
        <f>ROUND(I1136*H1136,2)</f>
        <v>10000</v>
      </c>
      <c r="K1136" s="228"/>
      <c r="L1136" s="39"/>
      <c r="M1136" s="229" t="s">
        <v>1</v>
      </c>
      <c r="N1136" s="230" t="s">
        <v>39</v>
      </c>
      <c r="O1136" s="231">
        <v>0</v>
      </c>
      <c r="P1136" s="231">
        <f>O1136*H1136</f>
        <v>0</v>
      </c>
      <c r="Q1136" s="231">
        <v>0</v>
      </c>
      <c r="R1136" s="231">
        <f>Q1136*H1136</f>
        <v>0</v>
      </c>
      <c r="S1136" s="231">
        <v>0</v>
      </c>
      <c r="T1136" s="232">
        <f>S1136*H1136</f>
        <v>0</v>
      </c>
      <c r="U1136" s="33"/>
      <c r="V1136" s="33"/>
      <c r="W1136" s="33"/>
      <c r="X1136" s="33"/>
      <c r="Y1136" s="33"/>
      <c r="Z1136" s="33"/>
      <c r="AA1136" s="33"/>
      <c r="AB1136" s="33"/>
      <c r="AC1136" s="33"/>
      <c r="AD1136" s="33"/>
      <c r="AE1136" s="33"/>
      <c r="AR1136" s="233" t="s">
        <v>116</v>
      </c>
      <c r="AT1136" s="233" t="s">
        <v>280</v>
      </c>
      <c r="AU1136" s="233" t="s">
        <v>81</v>
      </c>
      <c r="AY1136" s="18" t="s">
        <v>278</v>
      </c>
      <c r="BE1136" s="234">
        <f>IF(N1136="základní",J1136,0)</f>
        <v>10000</v>
      </c>
      <c r="BF1136" s="234">
        <f>IF(N1136="snížená",J1136,0)</f>
        <v>0</v>
      </c>
      <c r="BG1136" s="234">
        <f>IF(N1136="zákl. přenesená",J1136,0)</f>
        <v>0</v>
      </c>
      <c r="BH1136" s="234">
        <f>IF(N1136="sníž. přenesená",J1136,0)</f>
        <v>0</v>
      </c>
      <c r="BI1136" s="234">
        <f>IF(N1136="nulová",J1136,0)</f>
        <v>0</v>
      </c>
      <c r="BJ1136" s="18" t="s">
        <v>81</v>
      </c>
      <c r="BK1136" s="234">
        <f>ROUND(I1136*H1136,2)</f>
        <v>10000</v>
      </c>
      <c r="BL1136" s="18" t="s">
        <v>116</v>
      </c>
      <c r="BM1136" s="233" t="s">
        <v>2016</v>
      </c>
    </row>
    <row r="1137" s="2" customFormat="1" ht="16.5" customHeight="1">
      <c r="A1137" s="33"/>
      <c r="B1137" s="34"/>
      <c r="C1137" s="222" t="s">
        <v>2017</v>
      </c>
      <c r="D1137" s="222" t="s">
        <v>280</v>
      </c>
      <c r="E1137" s="223" t="s">
        <v>2018</v>
      </c>
      <c r="F1137" s="224" t="s">
        <v>2019</v>
      </c>
      <c r="G1137" s="225" t="s">
        <v>1418</v>
      </c>
      <c r="H1137" s="226">
        <v>1</v>
      </c>
      <c r="I1137" s="227">
        <v>50000</v>
      </c>
      <c r="J1137" s="227">
        <f>ROUND(I1137*H1137,2)</f>
        <v>50000</v>
      </c>
      <c r="K1137" s="228"/>
      <c r="L1137" s="39"/>
      <c r="M1137" s="229" t="s">
        <v>1</v>
      </c>
      <c r="N1137" s="230" t="s">
        <v>39</v>
      </c>
      <c r="O1137" s="231">
        <v>0</v>
      </c>
      <c r="P1137" s="231">
        <f>O1137*H1137</f>
        <v>0</v>
      </c>
      <c r="Q1137" s="231">
        <v>0</v>
      </c>
      <c r="R1137" s="231">
        <f>Q1137*H1137</f>
        <v>0</v>
      </c>
      <c r="S1137" s="231">
        <v>0</v>
      </c>
      <c r="T1137" s="232">
        <f>S1137*H1137</f>
        <v>0</v>
      </c>
      <c r="U1137" s="33"/>
      <c r="V1137" s="33"/>
      <c r="W1137" s="33"/>
      <c r="X1137" s="33"/>
      <c r="Y1137" s="33"/>
      <c r="Z1137" s="33"/>
      <c r="AA1137" s="33"/>
      <c r="AB1137" s="33"/>
      <c r="AC1137" s="33"/>
      <c r="AD1137" s="33"/>
      <c r="AE1137" s="33"/>
      <c r="AR1137" s="233" t="s">
        <v>116</v>
      </c>
      <c r="AT1137" s="233" t="s">
        <v>280</v>
      </c>
      <c r="AU1137" s="233" t="s">
        <v>81</v>
      </c>
      <c r="AY1137" s="18" t="s">
        <v>278</v>
      </c>
      <c r="BE1137" s="234">
        <f>IF(N1137="základní",J1137,0)</f>
        <v>50000</v>
      </c>
      <c r="BF1137" s="234">
        <f>IF(N1137="snížená",J1137,0)</f>
        <v>0</v>
      </c>
      <c r="BG1137" s="234">
        <f>IF(N1137="zákl. přenesená",J1137,0)</f>
        <v>0</v>
      </c>
      <c r="BH1137" s="234">
        <f>IF(N1137="sníž. přenesená",J1137,0)</f>
        <v>0</v>
      </c>
      <c r="BI1137" s="234">
        <f>IF(N1137="nulová",J1137,0)</f>
        <v>0</v>
      </c>
      <c r="BJ1137" s="18" t="s">
        <v>81</v>
      </c>
      <c r="BK1137" s="234">
        <f>ROUND(I1137*H1137,2)</f>
        <v>50000</v>
      </c>
      <c r="BL1137" s="18" t="s">
        <v>116</v>
      </c>
      <c r="BM1137" s="233" t="s">
        <v>2020</v>
      </c>
    </row>
    <row r="1138" s="2" customFormat="1" ht="16.5" customHeight="1">
      <c r="A1138" s="33"/>
      <c r="B1138" s="34"/>
      <c r="C1138" s="222" t="s">
        <v>2021</v>
      </c>
      <c r="D1138" s="222" t="s">
        <v>280</v>
      </c>
      <c r="E1138" s="223" t="s">
        <v>2022</v>
      </c>
      <c r="F1138" s="224" t="s">
        <v>2023</v>
      </c>
      <c r="G1138" s="225" t="s">
        <v>1418</v>
      </c>
      <c r="H1138" s="226">
        <v>1</v>
      </c>
      <c r="I1138" s="227">
        <v>10000</v>
      </c>
      <c r="J1138" s="227">
        <f>ROUND(I1138*H1138,2)</f>
        <v>10000</v>
      </c>
      <c r="K1138" s="228"/>
      <c r="L1138" s="39"/>
      <c r="M1138" s="229" t="s">
        <v>1</v>
      </c>
      <c r="N1138" s="230" t="s">
        <v>39</v>
      </c>
      <c r="O1138" s="231">
        <v>0</v>
      </c>
      <c r="P1138" s="231">
        <f>O1138*H1138</f>
        <v>0</v>
      </c>
      <c r="Q1138" s="231">
        <v>0</v>
      </c>
      <c r="R1138" s="231">
        <f>Q1138*H1138</f>
        <v>0</v>
      </c>
      <c r="S1138" s="231">
        <v>0</v>
      </c>
      <c r="T1138" s="232">
        <f>S1138*H1138</f>
        <v>0</v>
      </c>
      <c r="U1138" s="33"/>
      <c r="V1138" s="33"/>
      <c r="W1138" s="33"/>
      <c r="X1138" s="33"/>
      <c r="Y1138" s="33"/>
      <c r="Z1138" s="33"/>
      <c r="AA1138" s="33"/>
      <c r="AB1138" s="33"/>
      <c r="AC1138" s="33"/>
      <c r="AD1138" s="33"/>
      <c r="AE1138" s="33"/>
      <c r="AR1138" s="233" t="s">
        <v>116</v>
      </c>
      <c r="AT1138" s="233" t="s">
        <v>280</v>
      </c>
      <c r="AU1138" s="233" t="s">
        <v>81</v>
      </c>
      <c r="AY1138" s="18" t="s">
        <v>278</v>
      </c>
      <c r="BE1138" s="234">
        <f>IF(N1138="základní",J1138,0)</f>
        <v>10000</v>
      </c>
      <c r="BF1138" s="234">
        <f>IF(N1138="snížená",J1138,0)</f>
        <v>0</v>
      </c>
      <c r="BG1138" s="234">
        <f>IF(N1138="zákl. přenesená",J1138,0)</f>
        <v>0</v>
      </c>
      <c r="BH1138" s="234">
        <f>IF(N1138="sníž. přenesená",J1138,0)</f>
        <v>0</v>
      </c>
      <c r="BI1138" s="234">
        <f>IF(N1138="nulová",J1138,0)</f>
        <v>0</v>
      </c>
      <c r="BJ1138" s="18" t="s">
        <v>81</v>
      </c>
      <c r="BK1138" s="234">
        <f>ROUND(I1138*H1138,2)</f>
        <v>10000</v>
      </c>
      <c r="BL1138" s="18" t="s">
        <v>116</v>
      </c>
      <c r="BM1138" s="233" t="s">
        <v>2024</v>
      </c>
    </row>
    <row r="1139" s="2" customFormat="1" ht="16.5" customHeight="1">
      <c r="A1139" s="33"/>
      <c r="B1139" s="34"/>
      <c r="C1139" s="222" t="s">
        <v>2025</v>
      </c>
      <c r="D1139" s="222" t="s">
        <v>280</v>
      </c>
      <c r="E1139" s="223" t="s">
        <v>2026</v>
      </c>
      <c r="F1139" s="224" t="s">
        <v>2027</v>
      </c>
      <c r="G1139" s="225" t="s">
        <v>1418</v>
      </c>
      <c r="H1139" s="226">
        <v>1</v>
      </c>
      <c r="I1139" s="227">
        <v>100000</v>
      </c>
      <c r="J1139" s="227">
        <f>ROUND(I1139*H1139,2)</f>
        <v>100000</v>
      </c>
      <c r="K1139" s="228"/>
      <c r="L1139" s="39"/>
      <c r="M1139" s="229" t="s">
        <v>1</v>
      </c>
      <c r="N1139" s="230" t="s">
        <v>39</v>
      </c>
      <c r="O1139" s="231">
        <v>0</v>
      </c>
      <c r="P1139" s="231">
        <f>O1139*H1139</f>
        <v>0</v>
      </c>
      <c r="Q1139" s="231">
        <v>0</v>
      </c>
      <c r="R1139" s="231">
        <f>Q1139*H1139</f>
        <v>0</v>
      </c>
      <c r="S1139" s="231">
        <v>0</v>
      </c>
      <c r="T1139" s="232">
        <f>S1139*H1139</f>
        <v>0</v>
      </c>
      <c r="U1139" s="33"/>
      <c r="V1139" s="33"/>
      <c r="W1139" s="33"/>
      <c r="X1139" s="33"/>
      <c r="Y1139" s="33"/>
      <c r="Z1139" s="33"/>
      <c r="AA1139" s="33"/>
      <c r="AB1139" s="33"/>
      <c r="AC1139" s="33"/>
      <c r="AD1139" s="33"/>
      <c r="AE1139" s="33"/>
      <c r="AR1139" s="233" t="s">
        <v>116</v>
      </c>
      <c r="AT1139" s="233" t="s">
        <v>280</v>
      </c>
      <c r="AU1139" s="233" t="s">
        <v>81</v>
      </c>
      <c r="AY1139" s="18" t="s">
        <v>278</v>
      </c>
      <c r="BE1139" s="234">
        <f>IF(N1139="základní",J1139,0)</f>
        <v>100000</v>
      </c>
      <c r="BF1139" s="234">
        <f>IF(N1139="snížená",J1139,0)</f>
        <v>0</v>
      </c>
      <c r="BG1139" s="234">
        <f>IF(N1139="zákl. přenesená",J1139,0)</f>
        <v>0</v>
      </c>
      <c r="BH1139" s="234">
        <f>IF(N1139="sníž. přenesená",J1139,0)</f>
        <v>0</v>
      </c>
      <c r="BI1139" s="234">
        <f>IF(N1139="nulová",J1139,0)</f>
        <v>0</v>
      </c>
      <c r="BJ1139" s="18" t="s">
        <v>81</v>
      </c>
      <c r="BK1139" s="234">
        <f>ROUND(I1139*H1139,2)</f>
        <v>100000</v>
      </c>
      <c r="BL1139" s="18" t="s">
        <v>116</v>
      </c>
      <c r="BM1139" s="233" t="s">
        <v>2028</v>
      </c>
    </row>
    <row r="1140" s="2" customFormat="1" ht="24.15" customHeight="1">
      <c r="A1140" s="33"/>
      <c r="B1140" s="34"/>
      <c r="C1140" s="222" t="s">
        <v>2029</v>
      </c>
      <c r="D1140" s="222" t="s">
        <v>280</v>
      </c>
      <c r="E1140" s="223" t="s">
        <v>2030</v>
      </c>
      <c r="F1140" s="224" t="s">
        <v>2031</v>
      </c>
      <c r="G1140" s="225" t="s">
        <v>1418</v>
      </c>
      <c r="H1140" s="226">
        <v>1</v>
      </c>
      <c r="I1140" s="227">
        <v>5000</v>
      </c>
      <c r="J1140" s="227">
        <f>ROUND(I1140*H1140,2)</f>
        <v>5000</v>
      </c>
      <c r="K1140" s="228"/>
      <c r="L1140" s="39"/>
      <c r="M1140" s="229" t="s">
        <v>1</v>
      </c>
      <c r="N1140" s="230" t="s">
        <v>39</v>
      </c>
      <c r="O1140" s="231">
        <v>0</v>
      </c>
      <c r="P1140" s="231">
        <f>O1140*H1140</f>
        <v>0</v>
      </c>
      <c r="Q1140" s="231">
        <v>0</v>
      </c>
      <c r="R1140" s="231">
        <f>Q1140*H1140</f>
        <v>0</v>
      </c>
      <c r="S1140" s="231">
        <v>0</v>
      </c>
      <c r="T1140" s="232">
        <f>S1140*H1140</f>
        <v>0</v>
      </c>
      <c r="U1140" s="33"/>
      <c r="V1140" s="33"/>
      <c r="W1140" s="33"/>
      <c r="X1140" s="33"/>
      <c r="Y1140" s="33"/>
      <c r="Z1140" s="33"/>
      <c r="AA1140" s="33"/>
      <c r="AB1140" s="33"/>
      <c r="AC1140" s="33"/>
      <c r="AD1140" s="33"/>
      <c r="AE1140" s="33"/>
      <c r="AR1140" s="233" t="s">
        <v>116</v>
      </c>
      <c r="AT1140" s="233" t="s">
        <v>280</v>
      </c>
      <c r="AU1140" s="233" t="s">
        <v>81</v>
      </c>
      <c r="AY1140" s="18" t="s">
        <v>278</v>
      </c>
      <c r="BE1140" s="234">
        <f>IF(N1140="základní",J1140,0)</f>
        <v>5000</v>
      </c>
      <c r="BF1140" s="234">
        <f>IF(N1140="snížená",J1140,0)</f>
        <v>0</v>
      </c>
      <c r="BG1140" s="234">
        <f>IF(N1140="zákl. přenesená",J1140,0)</f>
        <v>0</v>
      </c>
      <c r="BH1140" s="234">
        <f>IF(N1140="sníž. přenesená",J1140,0)</f>
        <v>0</v>
      </c>
      <c r="BI1140" s="234">
        <f>IF(N1140="nulová",J1140,0)</f>
        <v>0</v>
      </c>
      <c r="BJ1140" s="18" t="s">
        <v>81</v>
      </c>
      <c r="BK1140" s="234">
        <f>ROUND(I1140*H1140,2)</f>
        <v>5000</v>
      </c>
      <c r="BL1140" s="18" t="s">
        <v>116</v>
      </c>
      <c r="BM1140" s="233" t="s">
        <v>2032</v>
      </c>
    </row>
    <row r="1141" s="2" customFormat="1" ht="24.15" customHeight="1">
      <c r="A1141" s="33"/>
      <c r="B1141" s="34"/>
      <c r="C1141" s="222" t="s">
        <v>2033</v>
      </c>
      <c r="D1141" s="222" t="s">
        <v>280</v>
      </c>
      <c r="E1141" s="223" t="s">
        <v>2034</v>
      </c>
      <c r="F1141" s="224" t="s">
        <v>2035</v>
      </c>
      <c r="G1141" s="225" t="s">
        <v>1418</v>
      </c>
      <c r="H1141" s="226">
        <v>1</v>
      </c>
      <c r="I1141" s="227">
        <v>15000</v>
      </c>
      <c r="J1141" s="227">
        <f>ROUND(I1141*H1141,2)</f>
        <v>15000</v>
      </c>
      <c r="K1141" s="228"/>
      <c r="L1141" s="39"/>
      <c r="M1141" s="229" t="s">
        <v>1</v>
      </c>
      <c r="N1141" s="230" t="s">
        <v>39</v>
      </c>
      <c r="O1141" s="231">
        <v>0</v>
      </c>
      <c r="P1141" s="231">
        <f>O1141*H1141</f>
        <v>0</v>
      </c>
      <c r="Q1141" s="231">
        <v>0</v>
      </c>
      <c r="R1141" s="231">
        <f>Q1141*H1141</f>
        <v>0</v>
      </c>
      <c r="S1141" s="231">
        <v>0</v>
      </c>
      <c r="T1141" s="232">
        <f>S1141*H1141</f>
        <v>0</v>
      </c>
      <c r="U1141" s="33"/>
      <c r="V1141" s="33"/>
      <c r="W1141" s="33"/>
      <c r="X1141" s="33"/>
      <c r="Y1141" s="33"/>
      <c r="Z1141" s="33"/>
      <c r="AA1141" s="33"/>
      <c r="AB1141" s="33"/>
      <c r="AC1141" s="33"/>
      <c r="AD1141" s="33"/>
      <c r="AE1141" s="33"/>
      <c r="AR1141" s="233" t="s">
        <v>116</v>
      </c>
      <c r="AT1141" s="233" t="s">
        <v>280</v>
      </c>
      <c r="AU1141" s="233" t="s">
        <v>81</v>
      </c>
      <c r="AY1141" s="18" t="s">
        <v>278</v>
      </c>
      <c r="BE1141" s="234">
        <f>IF(N1141="základní",J1141,0)</f>
        <v>15000</v>
      </c>
      <c r="BF1141" s="234">
        <f>IF(N1141="snížená",J1141,0)</f>
        <v>0</v>
      </c>
      <c r="BG1141" s="234">
        <f>IF(N1141="zákl. přenesená",J1141,0)</f>
        <v>0</v>
      </c>
      <c r="BH1141" s="234">
        <f>IF(N1141="sníž. přenesená",J1141,0)</f>
        <v>0</v>
      </c>
      <c r="BI1141" s="234">
        <f>IF(N1141="nulová",J1141,0)</f>
        <v>0</v>
      </c>
      <c r="BJ1141" s="18" t="s">
        <v>81</v>
      </c>
      <c r="BK1141" s="234">
        <f>ROUND(I1141*H1141,2)</f>
        <v>15000</v>
      </c>
      <c r="BL1141" s="18" t="s">
        <v>116</v>
      </c>
      <c r="BM1141" s="233" t="s">
        <v>2036</v>
      </c>
    </row>
    <row r="1142" s="2" customFormat="1" ht="16.5" customHeight="1">
      <c r="A1142" s="33"/>
      <c r="B1142" s="34"/>
      <c r="C1142" s="222" t="s">
        <v>2037</v>
      </c>
      <c r="D1142" s="222" t="s">
        <v>280</v>
      </c>
      <c r="E1142" s="223" t="s">
        <v>2038</v>
      </c>
      <c r="F1142" s="224" t="s">
        <v>2039</v>
      </c>
      <c r="G1142" s="225" t="s">
        <v>318</v>
      </c>
      <c r="H1142" s="226">
        <v>1662.54</v>
      </c>
      <c r="I1142" s="227">
        <v>40</v>
      </c>
      <c r="J1142" s="227">
        <f>ROUND(I1142*H1142,2)</f>
        <v>66501.600000000006</v>
      </c>
      <c r="K1142" s="228"/>
      <c r="L1142" s="39"/>
      <c r="M1142" s="229" t="s">
        <v>1</v>
      </c>
      <c r="N1142" s="230" t="s">
        <v>39</v>
      </c>
      <c r="O1142" s="231">
        <v>0</v>
      </c>
      <c r="P1142" s="231">
        <f>O1142*H1142</f>
        <v>0</v>
      </c>
      <c r="Q1142" s="231">
        <v>0</v>
      </c>
      <c r="R1142" s="231">
        <f>Q1142*H1142</f>
        <v>0</v>
      </c>
      <c r="S1142" s="231">
        <v>0</v>
      </c>
      <c r="T1142" s="232">
        <f>S1142*H1142</f>
        <v>0</v>
      </c>
      <c r="U1142" s="33"/>
      <c r="V1142" s="33"/>
      <c r="W1142" s="33"/>
      <c r="X1142" s="33"/>
      <c r="Y1142" s="33"/>
      <c r="Z1142" s="33"/>
      <c r="AA1142" s="33"/>
      <c r="AB1142" s="33"/>
      <c r="AC1142" s="33"/>
      <c r="AD1142" s="33"/>
      <c r="AE1142" s="33"/>
      <c r="AR1142" s="233" t="s">
        <v>116</v>
      </c>
      <c r="AT1142" s="233" t="s">
        <v>280</v>
      </c>
      <c r="AU1142" s="233" t="s">
        <v>81</v>
      </c>
      <c r="AY1142" s="18" t="s">
        <v>278</v>
      </c>
      <c r="BE1142" s="234">
        <f>IF(N1142="základní",J1142,0)</f>
        <v>66501.600000000006</v>
      </c>
      <c r="BF1142" s="234">
        <f>IF(N1142="snížená",J1142,0)</f>
        <v>0</v>
      </c>
      <c r="BG1142" s="234">
        <f>IF(N1142="zákl. přenesená",J1142,0)</f>
        <v>0</v>
      </c>
      <c r="BH1142" s="234">
        <f>IF(N1142="sníž. přenesená",J1142,0)</f>
        <v>0</v>
      </c>
      <c r="BI1142" s="234">
        <f>IF(N1142="nulová",J1142,0)</f>
        <v>0</v>
      </c>
      <c r="BJ1142" s="18" t="s">
        <v>81</v>
      </c>
      <c r="BK1142" s="234">
        <f>ROUND(I1142*H1142,2)</f>
        <v>66501.600000000006</v>
      </c>
      <c r="BL1142" s="18" t="s">
        <v>116</v>
      </c>
      <c r="BM1142" s="233" t="s">
        <v>2040</v>
      </c>
    </row>
    <row r="1143" s="13" customFormat="1">
      <c r="A1143" s="13"/>
      <c r="B1143" s="235"/>
      <c r="C1143" s="236"/>
      <c r="D1143" s="237" t="s">
        <v>285</v>
      </c>
      <c r="E1143" s="238" t="s">
        <v>1</v>
      </c>
      <c r="F1143" s="239" t="s">
        <v>2041</v>
      </c>
      <c r="G1143" s="236"/>
      <c r="H1143" s="240">
        <v>1662.54</v>
      </c>
      <c r="I1143" s="236"/>
      <c r="J1143" s="236"/>
      <c r="K1143" s="236"/>
      <c r="L1143" s="241"/>
      <c r="M1143" s="242"/>
      <c r="N1143" s="243"/>
      <c r="O1143" s="243"/>
      <c r="P1143" s="243"/>
      <c r="Q1143" s="243"/>
      <c r="R1143" s="243"/>
      <c r="S1143" s="243"/>
      <c r="T1143" s="244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5" t="s">
        <v>285</v>
      </c>
      <c r="AU1143" s="245" t="s">
        <v>81</v>
      </c>
      <c r="AV1143" s="13" t="s">
        <v>83</v>
      </c>
      <c r="AW1143" s="13" t="s">
        <v>30</v>
      </c>
      <c r="AX1143" s="13" t="s">
        <v>74</v>
      </c>
      <c r="AY1143" s="245" t="s">
        <v>278</v>
      </c>
    </row>
    <row r="1144" s="14" customFormat="1">
      <c r="A1144" s="14"/>
      <c r="B1144" s="246"/>
      <c r="C1144" s="247"/>
      <c r="D1144" s="237" t="s">
        <v>285</v>
      </c>
      <c r="E1144" s="248" t="s">
        <v>1</v>
      </c>
      <c r="F1144" s="249" t="s">
        <v>287</v>
      </c>
      <c r="G1144" s="247"/>
      <c r="H1144" s="250">
        <v>1662.54</v>
      </c>
      <c r="I1144" s="247"/>
      <c r="J1144" s="247"/>
      <c r="K1144" s="247"/>
      <c r="L1144" s="251"/>
      <c r="M1144" s="252"/>
      <c r="N1144" s="253"/>
      <c r="O1144" s="253"/>
      <c r="P1144" s="253"/>
      <c r="Q1144" s="253"/>
      <c r="R1144" s="253"/>
      <c r="S1144" s="253"/>
      <c r="T1144" s="25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5" t="s">
        <v>285</v>
      </c>
      <c r="AU1144" s="255" t="s">
        <v>81</v>
      </c>
      <c r="AV1144" s="14" t="s">
        <v>116</v>
      </c>
      <c r="AW1144" s="14" t="s">
        <v>30</v>
      </c>
      <c r="AX1144" s="14" t="s">
        <v>81</v>
      </c>
      <c r="AY1144" s="255" t="s">
        <v>278</v>
      </c>
    </row>
    <row r="1145" s="2" customFormat="1" ht="16.5" customHeight="1">
      <c r="A1145" s="33"/>
      <c r="B1145" s="34"/>
      <c r="C1145" s="222" t="s">
        <v>2042</v>
      </c>
      <c r="D1145" s="222" t="s">
        <v>280</v>
      </c>
      <c r="E1145" s="223" t="s">
        <v>2043</v>
      </c>
      <c r="F1145" s="224" t="s">
        <v>2044</v>
      </c>
      <c r="G1145" s="225" t="s">
        <v>318</v>
      </c>
      <c r="H1145" s="226">
        <v>1662.54</v>
      </c>
      <c r="I1145" s="227">
        <v>40</v>
      </c>
      <c r="J1145" s="227">
        <f>ROUND(I1145*H1145,2)</f>
        <v>66501.600000000006</v>
      </c>
      <c r="K1145" s="228"/>
      <c r="L1145" s="39"/>
      <c r="M1145" s="229" t="s">
        <v>1</v>
      </c>
      <c r="N1145" s="230" t="s">
        <v>39</v>
      </c>
      <c r="O1145" s="231">
        <v>0</v>
      </c>
      <c r="P1145" s="231">
        <f>O1145*H1145</f>
        <v>0</v>
      </c>
      <c r="Q1145" s="231">
        <v>0</v>
      </c>
      <c r="R1145" s="231">
        <f>Q1145*H1145</f>
        <v>0</v>
      </c>
      <c r="S1145" s="231">
        <v>0</v>
      </c>
      <c r="T1145" s="232">
        <f>S1145*H1145</f>
        <v>0</v>
      </c>
      <c r="U1145" s="33"/>
      <c r="V1145" s="33"/>
      <c r="W1145" s="33"/>
      <c r="X1145" s="33"/>
      <c r="Y1145" s="33"/>
      <c r="Z1145" s="33"/>
      <c r="AA1145" s="33"/>
      <c r="AB1145" s="33"/>
      <c r="AC1145" s="33"/>
      <c r="AD1145" s="33"/>
      <c r="AE1145" s="33"/>
      <c r="AR1145" s="233" t="s">
        <v>116</v>
      </c>
      <c r="AT1145" s="233" t="s">
        <v>280</v>
      </c>
      <c r="AU1145" s="233" t="s">
        <v>81</v>
      </c>
      <c r="AY1145" s="18" t="s">
        <v>278</v>
      </c>
      <c r="BE1145" s="234">
        <f>IF(N1145="základní",J1145,0)</f>
        <v>66501.600000000006</v>
      </c>
      <c r="BF1145" s="234">
        <f>IF(N1145="snížená",J1145,0)</f>
        <v>0</v>
      </c>
      <c r="BG1145" s="234">
        <f>IF(N1145="zákl. přenesená",J1145,0)</f>
        <v>0</v>
      </c>
      <c r="BH1145" s="234">
        <f>IF(N1145="sníž. přenesená",J1145,0)</f>
        <v>0</v>
      </c>
      <c r="BI1145" s="234">
        <f>IF(N1145="nulová",J1145,0)</f>
        <v>0</v>
      </c>
      <c r="BJ1145" s="18" t="s">
        <v>81</v>
      </c>
      <c r="BK1145" s="234">
        <f>ROUND(I1145*H1145,2)</f>
        <v>66501.600000000006</v>
      </c>
      <c r="BL1145" s="18" t="s">
        <v>116</v>
      </c>
      <c r="BM1145" s="233" t="s">
        <v>2045</v>
      </c>
    </row>
    <row r="1146" s="2" customFormat="1" ht="16.5" customHeight="1">
      <c r="A1146" s="33"/>
      <c r="B1146" s="34"/>
      <c r="C1146" s="222" t="s">
        <v>2046</v>
      </c>
      <c r="D1146" s="222" t="s">
        <v>280</v>
      </c>
      <c r="E1146" s="223" t="s">
        <v>2047</v>
      </c>
      <c r="F1146" s="224" t="s">
        <v>2048</v>
      </c>
      <c r="G1146" s="225" t="s">
        <v>675</v>
      </c>
      <c r="H1146" s="226">
        <v>100</v>
      </c>
      <c r="I1146" s="227">
        <v>450</v>
      </c>
      <c r="J1146" s="227">
        <f>ROUND(I1146*H1146,2)</f>
        <v>45000</v>
      </c>
      <c r="K1146" s="228"/>
      <c r="L1146" s="39"/>
      <c r="M1146" s="229" t="s">
        <v>1</v>
      </c>
      <c r="N1146" s="230" t="s">
        <v>39</v>
      </c>
      <c r="O1146" s="231">
        <v>0</v>
      </c>
      <c r="P1146" s="231">
        <f>O1146*H1146</f>
        <v>0</v>
      </c>
      <c r="Q1146" s="231">
        <v>0</v>
      </c>
      <c r="R1146" s="231">
        <f>Q1146*H1146</f>
        <v>0</v>
      </c>
      <c r="S1146" s="231">
        <v>0</v>
      </c>
      <c r="T1146" s="232">
        <f>S1146*H1146</f>
        <v>0</v>
      </c>
      <c r="U1146" s="33"/>
      <c r="V1146" s="33"/>
      <c r="W1146" s="33"/>
      <c r="X1146" s="33"/>
      <c r="Y1146" s="33"/>
      <c r="Z1146" s="33"/>
      <c r="AA1146" s="33"/>
      <c r="AB1146" s="33"/>
      <c r="AC1146" s="33"/>
      <c r="AD1146" s="33"/>
      <c r="AE1146" s="33"/>
      <c r="AR1146" s="233" t="s">
        <v>116</v>
      </c>
      <c r="AT1146" s="233" t="s">
        <v>280</v>
      </c>
      <c r="AU1146" s="233" t="s">
        <v>81</v>
      </c>
      <c r="AY1146" s="18" t="s">
        <v>278</v>
      </c>
      <c r="BE1146" s="234">
        <f>IF(N1146="základní",J1146,0)</f>
        <v>45000</v>
      </c>
      <c r="BF1146" s="234">
        <f>IF(N1146="snížená",J1146,0)</f>
        <v>0</v>
      </c>
      <c r="BG1146" s="234">
        <f>IF(N1146="zákl. přenesená",J1146,0)</f>
        <v>0</v>
      </c>
      <c r="BH1146" s="234">
        <f>IF(N1146="sníž. přenesená",J1146,0)</f>
        <v>0</v>
      </c>
      <c r="BI1146" s="234">
        <f>IF(N1146="nulová",J1146,0)</f>
        <v>0</v>
      </c>
      <c r="BJ1146" s="18" t="s">
        <v>81</v>
      </c>
      <c r="BK1146" s="234">
        <f>ROUND(I1146*H1146,2)</f>
        <v>45000</v>
      </c>
      <c r="BL1146" s="18" t="s">
        <v>116</v>
      </c>
      <c r="BM1146" s="233" t="s">
        <v>2049</v>
      </c>
    </row>
    <row r="1147" s="2" customFormat="1" ht="37.8" customHeight="1">
      <c r="A1147" s="33"/>
      <c r="B1147" s="34"/>
      <c r="C1147" s="222" t="s">
        <v>2050</v>
      </c>
      <c r="D1147" s="222" t="s">
        <v>280</v>
      </c>
      <c r="E1147" s="223" t="s">
        <v>2051</v>
      </c>
      <c r="F1147" s="224" t="s">
        <v>2052</v>
      </c>
      <c r="G1147" s="225" t="s">
        <v>1418</v>
      </c>
      <c r="H1147" s="226">
        <v>1</v>
      </c>
      <c r="I1147" s="227">
        <v>15000</v>
      </c>
      <c r="J1147" s="227">
        <f>ROUND(I1147*H1147,2)</f>
        <v>15000</v>
      </c>
      <c r="K1147" s="228"/>
      <c r="L1147" s="39"/>
      <c r="M1147" s="229" t="s">
        <v>1</v>
      </c>
      <c r="N1147" s="230" t="s">
        <v>39</v>
      </c>
      <c r="O1147" s="231">
        <v>0</v>
      </c>
      <c r="P1147" s="231">
        <f>O1147*H1147</f>
        <v>0</v>
      </c>
      <c r="Q1147" s="231">
        <v>0</v>
      </c>
      <c r="R1147" s="231">
        <f>Q1147*H1147</f>
        <v>0</v>
      </c>
      <c r="S1147" s="231">
        <v>0</v>
      </c>
      <c r="T1147" s="232">
        <f>S1147*H1147</f>
        <v>0</v>
      </c>
      <c r="U1147" s="33"/>
      <c r="V1147" s="33"/>
      <c r="W1147" s="33"/>
      <c r="X1147" s="33"/>
      <c r="Y1147" s="33"/>
      <c r="Z1147" s="33"/>
      <c r="AA1147" s="33"/>
      <c r="AB1147" s="33"/>
      <c r="AC1147" s="33"/>
      <c r="AD1147" s="33"/>
      <c r="AE1147" s="33"/>
      <c r="AR1147" s="233" t="s">
        <v>116</v>
      </c>
      <c r="AT1147" s="233" t="s">
        <v>280</v>
      </c>
      <c r="AU1147" s="233" t="s">
        <v>81</v>
      </c>
      <c r="AY1147" s="18" t="s">
        <v>278</v>
      </c>
      <c r="BE1147" s="234">
        <f>IF(N1147="základní",J1147,0)</f>
        <v>15000</v>
      </c>
      <c r="BF1147" s="234">
        <f>IF(N1147="snížená",J1147,0)</f>
        <v>0</v>
      </c>
      <c r="BG1147" s="234">
        <f>IF(N1147="zákl. přenesená",J1147,0)</f>
        <v>0</v>
      </c>
      <c r="BH1147" s="234">
        <f>IF(N1147="sníž. přenesená",J1147,0)</f>
        <v>0</v>
      </c>
      <c r="BI1147" s="234">
        <f>IF(N1147="nulová",J1147,0)</f>
        <v>0</v>
      </c>
      <c r="BJ1147" s="18" t="s">
        <v>81</v>
      </c>
      <c r="BK1147" s="234">
        <f>ROUND(I1147*H1147,2)</f>
        <v>15000</v>
      </c>
      <c r="BL1147" s="18" t="s">
        <v>116</v>
      </c>
      <c r="BM1147" s="233" t="s">
        <v>2053</v>
      </c>
    </row>
    <row r="1148" s="2" customFormat="1" ht="24.15" customHeight="1">
      <c r="A1148" s="33"/>
      <c r="B1148" s="34"/>
      <c r="C1148" s="222" t="s">
        <v>2054</v>
      </c>
      <c r="D1148" s="222" t="s">
        <v>280</v>
      </c>
      <c r="E1148" s="223" t="s">
        <v>2055</v>
      </c>
      <c r="F1148" s="224" t="s">
        <v>2056</v>
      </c>
      <c r="G1148" s="225" t="s">
        <v>1418</v>
      </c>
      <c r="H1148" s="226">
        <v>1</v>
      </c>
      <c r="I1148" s="227">
        <v>25000</v>
      </c>
      <c r="J1148" s="227">
        <f>ROUND(I1148*H1148,2)</f>
        <v>25000</v>
      </c>
      <c r="K1148" s="228"/>
      <c r="L1148" s="39"/>
      <c r="M1148" s="229" t="s">
        <v>1</v>
      </c>
      <c r="N1148" s="230" t="s">
        <v>39</v>
      </c>
      <c r="O1148" s="231">
        <v>0</v>
      </c>
      <c r="P1148" s="231">
        <f>O1148*H1148</f>
        <v>0</v>
      </c>
      <c r="Q1148" s="231">
        <v>0</v>
      </c>
      <c r="R1148" s="231">
        <f>Q1148*H1148</f>
        <v>0</v>
      </c>
      <c r="S1148" s="231">
        <v>0</v>
      </c>
      <c r="T1148" s="232">
        <f>S1148*H1148</f>
        <v>0</v>
      </c>
      <c r="U1148" s="33"/>
      <c r="V1148" s="33"/>
      <c r="W1148" s="33"/>
      <c r="X1148" s="33"/>
      <c r="Y1148" s="33"/>
      <c r="Z1148" s="33"/>
      <c r="AA1148" s="33"/>
      <c r="AB1148" s="33"/>
      <c r="AC1148" s="33"/>
      <c r="AD1148" s="33"/>
      <c r="AE1148" s="33"/>
      <c r="AR1148" s="233" t="s">
        <v>116</v>
      </c>
      <c r="AT1148" s="233" t="s">
        <v>280</v>
      </c>
      <c r="AU1148" s="233" t="s">
        <v>81</v>
      </c>
      <c r="AY1148" s="18" t="s">
        <v>278</v>
      </c>
      <c r="BE1148" s="234">
        <f>IF(N1148="základní",J1148,0)</f>
        <v>25000</v>
      </c>
      <c r="BF1148" s="234">
        <f>IF(N1148="snížená",J1148,0)</f>
        <v>0</v>
      </c>
      <c r="BG1148" s="234">
        <f>IF(N1148="zákl. přenesená",J1148,0)</f>
        <v>0</v>
      </c>
      <c r="BH1148" s="234">
        <f>IF(N1148="sníž. přenesená",J1148,0)</f>
        <v>0</v>
      </c>
      <c r="BI1148" s="234">
        <f>IF(N1148="nulová",J1148,0)</f>
        <v>0</v>
      </c>
      <c r="BJ1148" s="18" t="s">
        <v>81</v>
      </c>
      <c r="BK1148" s="234">
        <f>ROUND(I1148*H1148,2)</f>
        <v>25000</v>
      </c>
      <c r="BL1148" s="18" t="s">
        <v>116</v>
      </c>
      <c r="BM1148" s="233" t="s">
        <v>2057</v>
      </c>
    </row>
    <row r="1149" s="2" customFormat="1" ht="16.5" customHeight="1">
      <c r="A1149" s="33"/>
      <c r="B1149" s="34"/>
      <c r="C1149" s="222" t="s">
        <v>2058</v>
      </c>
      <c r="D1149" s="222" t="s">
        <v>280</v>
      </c>
      <c r="E1149" s="223" t="s">
        <v>2059</v>
      </c>
      <c r="F1149" s="224" t="s">
        <v>2060</v>
      </c>
      <c r="G1149" s="225" t="s">
        <v>1418</v>
      </c>
      <c r="H1149" s="226">
        <v>1</v>
      </c>
      <c r="I1149" s="227">
        <v>15000</v>
      </c>
      <c r="J1149" s="227">
        <f>ROUND(I1149*H1149,2)</f>
        <v>15000</v>
      </c>
      <c r="K1149" s="228"/>
      <c r="L1149" s="39"/>
      <c r="M1149" s="229" t="s">
        <v>1</v>
      </c>
      <c r="N1149" s="230" t="s">
        <v>39</v>
      </c>
      <c r="O1149" s="231">
        <v>0</v>
      </c>
      <c r="P1149" s="231">
        <f>O1149*H1149</f>
        <v>0</v>
      </c>
      <c r="Q1149" s="231">
        <v>0</v>
      </c>
      <c r="R1149" s="231">
        <f>Q1149*H1149</f>
        <v>0</v>
      </c>
      <c r="S1149" s="231">
        <v>0</v>
      </c>
      <c r="T1149" s="232">
        <f>S1149*H1149</f>
        <v>0</v>
      </c>
      <c r="U1149" s="33"/>
      <c r="V1149" s="33"/>
      <c r="W1149" s="33"/>
      <c r="X1149" s="33"/>
      <c r="Y1149" s="33"/>
      <c r="Z1149" s="33"/>
      <c r="AA1149" s="33"/>
      <c r="AB1149" s="33"/>
      <c r="AC1149" s="33"/>
      <c r="AD1149" s="33"/>
      <c r="AE1149" s="33"/>
      <c r="AR1149" s="233" t="s">
        <v>116</v>
      </c>
      <c r="AT1149" s="233" t="s">
        <v>280</v>
      </c>
      <c r="AU1149" s="233" t="s">
        <v>81</v>
      </c>
      <c r="AY1149" s="18" t="s">
        <v>278</v>
      </c>
      <c r="BE1149" s="234">
        <f>IF(N1149="základní",J1149,0)</f>
        <v>15000</v>
      </c>
      <c r="BF1149" s="234">
        <f>IF(N1149="snížená",J1149,0)</f>
        <v>0</v>
      </c>
      <c r="BG1149" s="234">
        <f>IF(N1149="zákl. přenesená",J1149,0)</f>
        <v>0</v>
      </c>
      <c r="BH1149" s="234">
        <f>IF(N1149="sníž. přenesená",J1149,0)</f>
        <v>0</v>
      </c>
      <c r="BI1149" s="234">
        <f>IF(N1149="nulová",J1149,0)</f>
        <v>0</v>
      </c>
      <c r="BJ1149" s="18" t="s">
        <v>81</v>
      </c>
      <c r="BK1149" s="234">
        <f>ROUND(I1149*H1149,2)</f>
        <v>15000</v>
      </c>
      <c r="BL1149" s="18" t="s">
        <v>116</v>
      </c>
      <c r="BM1149" s="233" t="s">
        <v>2061</v>
      </c>
    </row>
    <row r="1150" s="2" customFormat="1" ht="24.15" customHeight="1">
      <c r="A1150" s="33"/>
      <c r="B1150" s="34"/>
      <c r="C1150" s="222" t="s">
        <v>2062</v>
      </c>
      <c r="D1150" s="222" t="s">
        <v>280</v>
      </c>
      <c r="E1150" s="223" t="s">
        <v>2063</v>
      </c>
      <c r="F1150" s="224" t="s">
        <v>2064</v>
      </c>
      <c r="G1150" s="225" t="s">
        <v>1418</v>
      </c>
      <c r="H1150" s="226">
        <v>1</v>
      </c>
      <c r="I1150" s="227">
        <v>15000</v>
      </c>
      <c r="J1150" s="227">
        <f>ROUND(I1150*H1150,2)</f>
        <v>15000</v>
      </c>
      <c r="K1150" s="228"/>
      <c r="L1150" s="39"/>
      <c r="M1150" s="229" t="s">
        <v>1</v>
      </c>
      <c r="N1150" s="230" t="s">
        <v>39</v>
      </c>
      <c r="O1150" s="231">
        <v>0</v>
      </c>
      <c r="P1150" s="231">
        <f>O1150*H1150</f>
        <v>0</v>
      </c>
      <c r="Q1150" s="231">
        <v>0</v>
      </c>
      <c r="R1150" s="231">
        <f>Q1150*H1150</f>
        <v>0</v>
      </c>
      <c r="S1150" s="231">
        <v>0</v>
      </c>
      <c r="T1150" s="232">
        <f>S1150*H1150</f>
        <v>0</v>
      </c>
      <c r="U1150" s="33"/>
      <c r="V1150" s="33"/>
      <c r="W1150" s="33"/>
      <c r="X1150" s="33"/>
      <c r="Y1150" s="33"/>
      <c r="Z1150" s="33"/>
      <c r="AA1150" s="33"/>
      <c r="AB1150" s="33"/>
      <c r="AC1150" s="33"/>
      <c r="AD1150" s="33"/>
      <c r="AE1150" s="33"/>
      <c r="AR1150" s="233" t="s">
        <v>116</v>
      </c>
      <c r="AT1150" s="233" t="s">
        <v>280</v>
      </c>
      <c r="AU1150" s="233" t="s">
        <v>81</v>
      </c>
      <c r="AY1150" s="18" t="s">
        <v>278</v>
      </c>
      <c r="BE1150" s="234">
        <f>IF(N1150="základní",J1150,0)</f>
        <v>15000</v>
      </c>
      <c r="BF1150" s="234">
        <f>IF(N1150="snížená",J1150,0)</f>
        <v>0</v>
      </c>
      <c r="BG1150" s="234">
        <f>IF(N1150="zákl. přenesená",J1150,0)</f>
        <v>0</v>
      </c>
      <c r="BH1150" s="234">
        <f>IF(N1150="sníž. přenesená",J1150,0)</f>
        <v>0</v>
      </c>
      <c r="BI1150" s="234">
        <f>IF(N1150="nulová",J1150,0)</f>
        <v>0</v>
      </c>
      <c r="BJ1150" s="18" t="s">
        <v>81</v>
      </c>
      <c r="BK1150" s="234">
        <f>ROUND(I1150*H1150,2)</f>
        <v>15000</v>
      </c>
      <c r="BL1150" s="18" t="s">
        <v>116</v>
      </c>
      <c r="BM1150" s="233" t="s">
        <v>2065</v>
      </c>
    </row>
    <row r="1151" s="2" customFormat="1" ht="24.15" customHeight="1">
      <c r="A1151" s="33"/>
      <c r="B1151" s="34"/>
      <c r="C1151" s="222" t="s">
        <v>2066</v>
      </c>
      <c r="D1151" s="222" t="s">
        <v>280</v>
      </c>
      <c r="E1151" s="223" t="s">
        <v>2067</v>
      </c>
      <c r="F1151" s="224" t="s">
        <v>2068</v>
      </c>
      <c r="G1151" s="225" t="s">
        <v>2069</v>
      </c>
      <c r="H1151" s="226">
        <v>1</v>
      </c>
      <c r="I1151" s="227">
        <v>250000</v>
      </c>
      <c r="J1151" s="227">
        <f>ROUND(I1151*H1151,2)</f>
        <v>250000</v>
      </c>
      <c r="K1151" s="228"/>
      <c r="L1151" s="39"/>
      <c r="M1151" s="229" t="s">
        <v>1</v>
      </c>
      <c r="N1151" s="230" t="s">
        <v>39</v>
      </c>
      <c r="O1151" s="231">
        <v>0</v>
      </c>
      <c r="P1151" s="231">
        <f>O1151*H1151</f>
        <v>0</v>
      </c>
      <c r="Q1151" s="231">
        <v>0</v>
      </c>
      <c r="R1151" s="231">
        <f>Q1151*H1151</f>
        <v>0</v>
      </c>
      <c r="S1151" s="231">
        <v>0</v>
      </c>
      <c r="T1151" s="232">
        <f>S1151*H1151</f>
        <v>0</v>
      </c>
      <c r="U1151" s="33"/>
      <c r="V1151" s="33"/>
      <c r="W1151" s="33"/>
      <c r="X1151" s="33"/>
      <c r="Y1151" s="33"/>
      <c r="Z1151" s="33"/>
      <c r="AA1151" s="33"/>
      <c r="AB1151" s="33"/>
      <c r="AC1151" s="33"/>
      <c r="AD1151" s="33"/>
      <c r="AE1151" s="33"/>
      <c r="AR1151" s="233" t="s">
        <v>116</v>
      </c>
      <c r="AT1151" s="233" t="s">
        <v>280</v>
      </c>
      <c r="AU1151" s="233" t="s">
        <v>81</v>
      </c>
      <c r="AY1151" s="18" t="s">
        <v>278</v>
      </c>
      <c r="BE1151" s="234">
        <f>IF(N1151="základní",J1151,0)</f>
        <v>250000</v>
      </c>
      <c r="BF1151" s="234">
        <f>IF(N1151="snížená",J1151,0)</f>
        <v>0</v>
      </c>
      <c r="BG1151" s="234">
        <f>IF(N1151="zákl. přenesená",J1151,0)</f>
        <v>0</v>
      </c>
      <c r="BH1151" s="234">
        <f>IF(N1151="sníž. přenesená",J1151,0)</f>
        <v>0</v>
      </c>
      <c r="BI1151" s="234">
        <f>IF(N1151="nulová",J1151,0)</f>
        <v>0</v>
      </c>
      <c r="BJ1151" s="18" t="s">
        <v>81</v>
      </c>
      <c r="BK1151" s="234">
        <f>ROUND(I1151*H1151,2)</f>
        <v>250000</v>
      </c>
      <c r="BL1151" s="18" t="s">
        <v>116</v>
      </c>
      <c r="BM1151" s="233" t="s">
        <v>2070</v>
      </c>
    </row>
    <row r="1152" s="2" customFormat="1" ht="24.15" customHeight="1">
      <c r="A1152" s="33"/>
      <c r="B1152" s="34"/>
      <c r="C1152" s="222" t="s">
        <v>2071</v>
      </c>
      <c r="D1152" s="222" t="s">
        <v>280</v>
      </c>
      <c r="E1152" s="223" t="s">
        <v>2072</v>
      </c>
      <c r="F1152" s="224" t="s">
        <v>2073</v>
      </c>
      <c r="G1152" s="225" t="s">
        <v>2069</v>
      </c>
      <c r="H1152" s="226">
        <v>1</v>
      </c>
      <c r="I1152" s="227">
        <v>15000</v>
      </c>
      <c r="J1152" s="227">
        <f>ROUND(I1152*H1152,2)</f>
        <v>15000</v>
      </c>
      <c r="K1152" s="228"/>
      <c r="L1152" s="39"/>
      <c r="M1152" s="291" t="s">
        <v>1</v>
      </c>
      <c r="N1152" s="292" t="s">
        <v>39</v>
      </c>
      <c r="O1152" s="293">
        <v>0</v>
      </c>
      <c r="P1152" s="293">
        <f>O1152*H1152</f>
        <v>0</v>
      </c>
      <c r="Q1152" s="293">
        <v>0</v>
      </c>
      <c r="R1152" s="293">
        <f>Q1152*H1152</f>
        <v>0</v>
      </c>
      <c r="S1152" s="293">
        <v>0</v>
      </c>
      <c r="T1152" s="294">
        <f>S1152*H1152</f>
        <v>0</v>
      </c>
      <c r="U1152" s="33"/>
      <c r="V1152" s="33"/>
      <c r="W1152" s="33"/>
      <c r="X1152" s="33"/>
      <c r="Y1152" s="33"/>
      <c r="Z1152" s="33"/>
      <c r="AA1152" s="33"/>
      <c r="AB1152" s="33"/>
      <c r="AC1152" s="33"/>
      <c r="AD1152" s="33"/>
      <c r="AE1152" s="33"/>
      <c r="AR1152" s="233" t="s">
        <v>116</v>
      </c>
      <c r="AT1152" s="233" t="s">
        <v>280</v>
      </c>
      <c r="AU1152" s="233" t="s">
        <v>81</v>
      </c>
      <c r="AY1152" s="18" t="s">
        <v>278</v>
      </c>
      <c r="BE1152" s="234">
        <f>IF(N1152="základní",J1152,0)</f>
        <v>15000</v>
      </c>
      <c r="BF1152" s="234">
        <f>IF(N1152="snížená",J1152,0)</f>
        <v>0</v>
      </c>
      <c r="BG1152" s="234">
        <f>IF(N1152="zákl. přenesená",J1152,0)</f>
        <v>0</v>
      </c>
      <c r="BH1152" s="234">
        <f>IF(N1152="sníž. přenesená",J1152,0)</f>
        <v>0</v>
      </c>
      <c r="BI1152" s="234">
        <f>IF(N1152="nulová",J1152,0)</f>
        <v>0</v>
      </c>
      <c r="BJ1152" s="18" t="s">
        <v>81</v>
      </c>
      <c r="BK1152" s="234">
        <f>ROUND(I1152*H1152,2)</f>
        <v>15000</v>
      </c>
      <c r="BL1152" s="18" t="s">
        <v>116</v>
      </c>
      <c r="BM1152" s="233" t="s">
        <v>2074</v>
      </c>
    </row>
    <row r="1153" s="2" customFormat="1" ht="6.96" customHeight="1">
      <c r="A1153" s="33"/>
      <c r="B1153" s="60"/>
      <c r="C1153" s="61"/>
      <c r="D1153" s="61"/>
      <c r="E1153" s="61"/>
      <c r="F1153" s="61"/>
      <c r="G1153" s="61"/>
      <c r="H1153" s="61"/>
      <c r="I1153" s="61"/>
      <c r="J1153" s="61"/>
      <c r="K1153" s="61"/>
      <c r="L1153" s="39"/>
      <c r="M1153" s="33"/>
      <c r="O1153" s="33"/>
      <c r="P1153" s="33"/>
      <c r="Q1153" s="33"/>
      <c r="R1153" s="33"/>
      <c r="S1153" s="33"/>
      <c r="T1153" s="33"/>
      <c r="U1153" s="33"/>
      <c r="V1153" s="33"/>
      <c r="W1153" s="33"/>
      <c r="X1153" s="33"/>
      <c r="Y1153" s="33"/>
      <c r="Z1153" s="33"/>
      <c r="AA1153" s="33"/>
      <c r="AB1153" s="33"/>
      <c r="AC1153" s="33"/>
      <c r="AD1153" s="33"/>
      <c r="AE1153" s="33"/>
    </row>
  </sheetData>
  <sheetProtection sheet="1" autoFilter="0" formatColumns="0" formatRows="0" objects="1" scenarios="1" spinCount="100000" saltValue="CPr9g13fKsoMVkk0sK/nd3+VUrYbjYwUJbw6oIsbRrlKMuhAWS2lcB441TAVjJtSoZxftpvj9fc68jddEEopTA==" hashValue="rCm62EYGvDkwd3UHsOX/OgjVXzSfCcEKjWv5LRcaGU8nd7cdgw77tUBq0IH+9Dp/UBylLyEJaOTuS2C2qI3gkw==" algorithmName="SHA-512" password="CC35"/>
  <autoFilter ref="C140:K115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7:H127"/>
    <mergeCell ref="E131:H131"/>
    <mergeCell ref="E129:H129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83</v>
      </c>
    </row>
    <row r="4" s="1" customFormat="1" ht="24.96" customHeight="1">
      <c r="B4" s="21"/>
      <c r="D4" s="143" t="s">
        <v>230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Cheb - Onkologie a zubní klinika rev.11.02.2025</v>
      </c>
      <c r="F7" s="145"/>
      <c r="G7" s="145"/>
      <c r="H7" s="145"/>
      <c r="L7" s="21"/>
    </row>
    <row r="8">
      <c r="B8" s="21"/>
      <c r="D8" s="145" t="s">
        <v>231</v>
      </c>
      <c r="L8" s="21"/>
    </row>
    <row r="9" s="1" customFormat="1" ht="16.5" customHeight="1">
      <c r="B9" s="21"/>
      <c r="E9" s="146" t="s">
        <v>232</v>
      </c>
      <c r="F9" s="1"/>
      <c r="G9" s="1"/>
      <c r="H9" s="1"/>
      <c r="L9" s="21"/>
    </row>
    <row r="10" s="1" customFormat="1" ht="12" customHeight="1">
      <c r="B10" s="21"/>
      <c r="D10" s="145" t="s">
        <v>233</v>
      </c>
      <c r="L10" s="21"/>
    </row>
    <row r="11" s="2" customFormat="1" ht="16.5" customHeight="1">
      <c r="A11" s="33"/>
      <c r="B11" s="39"/>
      <c r="C11" s="33"/>
      <c r="D11" s="33"/>
      <c r="E11" s="147" t="s">
        <v>2075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9"/>
      <c r="C12" s="33"/>
      <c r="D12" s="145" t="s">
        <v>235</v>
      </c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6.5" customHeight="1">
      <c r="A13" s="33"/>
      <c r="B13" s="39"/>
      <c r="C13" s="33"/>
      <c r="D13" s="33"/>
      <c r="E13" s="148" t="s">
        <v>2076</v>
      </c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>
      <c r="A14" s="33"/>
      <c r="B14" s="39"/>
      <c r="C14" s="33"/>
      <c r="D14" s="33"/>
      <c r="E14" s="33"/>
      <c r="F14" s="33"/>
      <c r="G14" s="33"/>
      <c r="H14" s="33"/>
      <c r="I14" s="33"/>
      <c r="J14" s="33"/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9"/>
      <c r="C15" s="33"/>
      <c r="D15" s="145" t="s">
        <v>16</v>
      </c>
      <c r="E15" s="33"/>
      <c r="F15" s="135" t="s">
        <v>1</v>
      </c>
      <c r="G15" s="33"/>
      <c r="H15" s="33"/>
      <c r="I15" s="145" t="s">
        <v>17</v>
      </c>
      <c r="J15" s="135" t="s">
        <v>1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18</v>
      </c>
      <c r="E16" s="33"/>
      <c r="F16" s="135" t="s">
        <v>24</v>
      </c>
      <c r="G16" s="33"/>
      <c r="H16" s="33"/>
      <c r="I16" s="145" t="s">
        <v>20</v>
      </c>
      <c r="J16" s="149" t="str">
        <f>'Rekapitulace stavby'!AN8</f>
        <v>10. 12. 2024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0.8" customHeight="1">
      <c r="A17" s="33"/>
      <c r="B17" s="39"/>
      <c r="C17" s="33"/>
      <c r="D17" s="33"/>
      <c r="E17" s="33"/>
      <c r="F17" s="33"/>
      <c r="G17" s="33"/>
      <c r="H17" s="33"/>
      <c r="I17" s="33"/>
      <c r="J17" s="33"/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9"/>
      <c r="C18" s="33"/>
      <c r="D18" s="145" t="s">
        <v>22</v>
      </c>
      <c r="E18" s="33"/>
      <c r="F18" s="33"/>
      <c r="G18" s="33"/>
      <c r="H18" s="33"/>
      <c r="I18" s="145" t="s">
        <v>23</v>
      </c>
      <c r="J18" s="135" t="str">
        <f>IF('Rekapitulace stavby'!AN10="","",'Rekapitulace stavby'!AN10)</f>
        <v/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9"/>
      <c r="C19" s="33"/>
      <c r="D19" s="33"/>
      <c r="E19" s="135" t="str">
        <f>IF('Rekapitulace stavby'!E11="","",'Rekapitulace stavby'!E11)</f>
        <v xml:space="preserve"> </v>
      </c>
      <c r="F19" s="33"/>
      <c r="G19" s="33"/>
      <c r="H19" s="33"/>
      <c r="I19" s="145" t="s">
        <v>25</v>
      </c>
      <c r="J19" s="135" t="str">
        <f>IF('Rekapitulace stavby'!AN11="","",'Rekapitulace stavby'!AN11)</f>
        <v/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9"/>
      <c r="C20" s="33"/>
      <c r="D20" s="33"/>
      <c r="E20" s="33"/>
      <c r="F20" s="33"/>
      <c r="G20" s="33"/>
      <c r="H20" s="33"/>
      <c r="I20" s="33"/>
      <c r="J20" s="33"/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9"/>
      <c r="C21" s="33"/>
      <c r="D21" s="145" t="s">
        <v>26</v>
      </c>
      <c r="E21" s="33"/>
      <c r="F21" s="33"/>
      <c r="G21" s="33"/>
      <c r="H21" s="33"/>
      <c r="I21" s="145" t="s">
        <v>23</v>
      </c>
      <c r="J21" s="135" t="str">
        <f>'Rekapitulace stavby'!AN13</f>
        <v/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9"/>
      <c r="C22" s="33"/>
      <c r="D22" s="33"/>
      <c r="E22" s="135" t="str">
        <f>'Rekapitulace stavby'!E14</f>
        <v xml:space="preserve"> </v>
      </c>
      <c r="F22" s="135"/>
      <c r="G22" s="135"/>
      <c r="H22" s="135"/>
      <c r="I22" s="145" t="s">
        <v>25</v>
      </c>
      <c r="J22" s="135" t="str">
        <f>'Rekapitulace stavby'!AN14</f>
        <v/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9"/>
      <c r="C23" s="33"/>
      <c r="D23" s="33"/>
      <c r="E23" s="33"/>
      <c r="F23" s="33"/>
      <c r="G23" s="33"/>
      <c r="H23" s="33"/>
      <c r="I23" s="33"/>
      <c r="J23" s="33"/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9"/>
      <c r="C24" s="33"/>
      <c r="D24" s="145" t="s">
        <v>27</v>
      </c>
      <c r="E24" s="33"/>
      <c r="F24" s="33"/>
      <c r="G24" s="33"/>
      <c r="H24" s="33"/>
      <c r="I24" s="145" t="s">
        <v>23</v>
      </c>
      <c r="J24" s="135" t="str">
        <f>IF('Rekapitulace stavby'!AN16="","",'Rekapitulace stavby'!AN16)</f>
        <v>40541355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8" customHeight="1">
      <c r="A25" s="33"/>
      <c r="B25" s="39"/>
      <c r="C25" s="33"/>
      <c r="D25" s="33"/>
      <c r="E25" s="135" t="str">
        <f>IF('Rekapitulace stavby'!E17="","",'Rekapitulace stavby'!E17)</f>
        <v>M Projekt Cheb</v>
      </c>
      <c r="F25" s="33"/>
      <c r="G25" s="33"/>
      <c r="H25" s="33"/>
      <c r="I25" s="145" t="s">
        <v>25</v>
      </c>
      <c r="J25" s="135" t="str">
        <f>IF('Rekapitulace stavby'!AN17="","",'Rekapitulace stavby'!AN17)</f>
        <v/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6.96" customHeight="1">
      <c r="A26" s="33"/>
      <c r="B26" s="39"/>
      <c r="C26" s="33"/>
      <c r="D26" s="33"/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12" customHeight="1">
      <c r="A27" s="33"/>
      <c r="B27" s="39"/>
      <c r="C27" s="33"/>
      <c r="D27" s="145" t="s">
        <v>31</v>
      </c>
      <c r="E27" s="33"/>
      <c r="F27" s="33"/>
      <c r="G27" s="33"/>
      <c r="H27" s="33"/>
      <c r="I27" s="145" t="s">
        <v>23</v>
      </c>
      <c r="J27" s="135" t="str">
        <f>IF('Rekapitulace stavby'!AN19="","",'Rekapitulace stavby'!AN19)</f>
        <v/>
      </c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8" customHeight="1">
      <c r="A28" s="33"/>
      <c r="B28" s="39"/>
      <c r="C28" s="33"/>
      <c r="D28" s="33"/>
      <c r="E28" s="135" t="str">
        <f>IF('Rekapitulace stavby'!E20="","",'Rekapitulace stavby'!E20)</f>
        <v xml:space="preserve"> </v>
      </c>
      <c r="F28" s="33"/>
      <c r="G28" s="33"/>
      <c r="H28" s="33"/>
      <c r="I28" s="145" t="s">
        <v>25</v>
      </c>
      <c r="J28" s="135" t="str">
        <f>IF('Rekapitulace stavby'!AN20="","",'Rekapitulace stavby'!AN20)</f>
        <v/>
      </c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9"/>
      <c r="C29" s="33"/>
      <c r="D29" s="33"/>
      <c r="E29" s="33"/>
      <c r="F29" s="33"/>
      <c r="G29" s="33"/>
      <c r="H29" s="33"/>
      <c r="I29" s="33"/>
      <c r="J29" s="33"/>
      <c r="K29" s="3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2" customHeight="1">
      <c r="A30" s="33"/>
      <c r="B30" s="39"/>
      <c r="C30" s="33"/>
      <c r="D30" s="145" t="s">
        <v>32</v>
      </c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8" customFormat="1" ht="16.5" customHeight="1">
      <c r="A31" s="150"/>
      <c r="B31" s="151"/>
      <c r="C31" s="150"/>
      <c r="D31" s="150"/>
      <c r="E31" s="152" t="s">
        <v>1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3"/>
      <c r="B32" s="39"/>
      <c r="C32" s="33"/>
      <c r="D32" s="33"/>
      <c r="E32" s="33"/>
      <c r="F32" s="33"/>
      <c r="G32" s="33"/>
      <c r="H32" s="33"/>
      <c r="I32" s="33"/>
      <c r="J32" s="33"/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4"/>
      <c r="E33" s="154"/>
      <c r="F33" s="154"/>
      <c r="G33" s="154"/>
      <c r="H33" s="154"/>
      <c r="I33" s="154"/>
      <c r="J33" s="154"/>
      <c r="K33" s="154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25.44" customHeight="1">
      <c r="A34" s="33"/>
      <c r="B34" s="39"/>
      <c r="C34" s="33"/>
      <c r="D34" s="155" t="s">
        <v>34</v>
      </c>
      <c r="E34" s="33"/>
      <c r="F34" s="33"/>
      <c r="G34" s="33"/>
      <c r="H34" s="33"/>
      <c r="I34" s="33"/>
      <c r="J34" s="156">
        <f>ROUND(J128, 2)</f>
        <v>2829225.54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6.96" customHeight="1">
      <c r="A35" s="33"/>
      <c r="B35" s="39"/>
      <c r="C35" s="33"/>
      <c r="D35" s="154"/>
      <c r="E35" s="154"/>
      <c r="F35" s="154"/>
      <c r="G35" s="154"/>
      <c r="H35" s="154"/>
      <c r="I35" s="154"/>
      <c r="J35" s="154"/>
      <c r="K35" s="154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33"/>
      <c r="F36" s="157" t="s">
        <v>36</v>
      </c>
      <c r="G36" s="33"/>
      <c r="H36" s="33"/>
      <c r="I36" s="157" t="s">
        <v>35</v>
      </c>
      <c r="J36" s="157" t="s">
        <v>37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14.4" customHeight="1">
      <c r="A37" s="33"/>
      <c r="B37" s="39"/>
      <c r="C37" s="33"/>
      <c r="D37" s="147" t="s">
        <v>38</v>
      </c>
      <c r="E37" s="145" t="s">
        <v>39</v>
      </c>
      <c r="F37" s="158">
        <f>ROUND((SUM(BE128:BE241)),  2)</f>
        <v>2829225.54</v>
      </c>
      <c r="G37" s="33"/>
      <c r="H37" s="33"/>
      <c r="I37" s="159">
        <v>0.20999999999999999</v>
      </c>
      <c r="J37" s="158">
        <f>ROUND(((SUM(BE128:BE241))*I37),  2)</f>
        <v>594137.35999999999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39"/>
      <c r="C38" s="33"/>
      <c r="D38" s="33"/>
      <c r="E38" s="145" t="s">
        <v>40</v>
      </c>
      <c r="F38" s="158">
        <f>ROUND((SUM(BF128:BF241)),  2)</f>
        <v>0</v>
      </c>
      <c r="G38" s="33"/>
      <c r="H38" s="33"/>
      <c r="I38" s="159">
        <v>0.12</v>
      </c>
      <c r="J38" s="158">
        <f>ROUND(((SUM(BF128:BF241))*I38),  2)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41</v>
      </c>
      <c r="F39" s="158">
        <f>ROUND((SUM(BG128:BG241)),  2)</f>
        <v>0</v>
      </c>
      <c r="G39" s="33"/>
      <c r="H39" s="33"/>
      <c r="I39" s="159">
        <v>0.20999999999999999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9"/>
      <c r="C40" s="33"/>
      <c r="D40" s="33"/>
      <c r="E40" s="145" t="s">
        <v>42</v>
      </c>
      <c r="F40" s="158">
        <f>ROUND((SUM(BH128:BH241)),  2)</f>
        <v>0</v>
      </c>
      <c r="G40" s="33"/>
      <c r="H40" s="33"/>
      <c r="I40" s="159">
        <v>0.12</v>
      </c>
      <c r="J40" s="158">
        <f>0</f>
        <v>0</v>
      </c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2" customFormat="1" ht="14.4" customHeight="1">
      <c r="A41" s="33"/>
      <c r="B41" s="39"/>
      <c r="C41" s="33"/>
      <c r="D41" s="33"/>
      <c r="E41" s="145" t="s">
        <v>43</v>
      </c>
      <c r="F41" s="158">
        <f>ROUND((SUM(BI128:BI241)),  2)</f>
        <v>0</v>
      </c>
      <c r="G41" s="33"/>
      <c r="H41" s="33"/>
      <c r="I41" s="159">
        <v>0</v>
      </c>
      <c r="J41" s="158">
        <f>0</f>
        <v>0</v>
      </c>
      <c r="K41" s="33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6.96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5.44" customHeight="1">
      <c r="A43" s="33"/>
      <c r="B43" s="39"/>
      <c r="C43" s="160"/>
      <c r="D43" s="161" t="s">
        <v>44</v>
      </c>
      <c r="E43" s="162"/>
      <c r="F43" s="162"/>
      <c r="G43" s="163" t="s">
        <v>45</v>
      </c>
      <c r="H43" s="164" t="s">
        <v>46</v>
      </c>
      <c r="I43" s="162"/>
      <c r="J43" s="165">
        <f>SUM(J34:J41)</f>
        <v>3423362.8999999999</v>
      </c>
      <c r="K43" s="166"/>
      <c r="L43" s="57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14.4" customHeight="1">
      <c r="A44" s="33"/>
      <c r="B44" s="39"/>
      <c r="C44" s="33"/>
      <c r="D44" s="33"/>
      <c r="E44" s="33"/>
      <c r="F44" s="33"/>
      <c r="G44" s="33"/>
      <c r="H44" s="33"/>
      <c r="I44" s="33"/>
      <c r="J44" s="33"/>
      <c r="K44" s="33"/>
      <c r="L44" s="57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47</v>
      </c>
      <c r="E50" s="168"/>
      <c r="F50" s="168"/>
      <c r="G50" s="167" t="s">
        <v>48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49</v>
      </c>
      <c r="E61" s="170"/>
      <c r="F61" s="171" t="s">
        <v>50</v>
      </c>
      <c r="G61" s="169" t="s">
        <v>49</v>
      </c>
      <c r="H61" s="170"/>
      <c r="I61" s="170"/>
      <c r="J61" s="172" t="s">
        <v>50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51</v>
      </c>
      <c r="E65" s="173"/>
      <c r="F65" s="173"/>
      <c r="G65" s="167" t="s">
        <v>52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49</v>
      </c>
      <c r="E76" s="170"/>
      <c r="F76" s="171" t="s">
        <v>50</v>
      </c>
      <c r="G76" s="169" t="s">
        <v>49</v>
      </c>
      <c r="H76" s="170"/>
      <c r="I76" s="170"/>
      <c r="J76" s="172" t="s">
        <v>50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hidden="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hidden="1" s="2" customFormat="1" ht="24.96" customHeight="1">
      <c r="A82" s="33"/>
      <c r="B82" s="34"/>
      <c r="C82" s="24" t="s">
        <v>238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hidden="1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hidden="1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hidden="1" s="2" customFormat="1" ht="16.5" customHeight="1">
      <c r="A85" s="33"/>
      <c r="B85" s="34"/>
      <c r="C85" s="35"/>
      <c r="D85" s="35"/>
      <c r="E85" s="178" t="str">
        <f>E7</f>
        <v>Cheb - Onkologie a zubní klinika rev.11.02.2025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hidden="1" s="1" customFormat="1" ht="12" customHeight="1">
      <c r="B86" s="22"/>
      <c r="C86" s="30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78" t="s">
        <v>232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0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3"/>
      <c r="B89" s="34"/>
      <c r="C89" s="35"/>
      <c r="D89" s="35"/>
      <c r="E89" s="179" t="s">
        <v>2075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hidden="1" s="2" customFormat="1" ht="12" customHeight="1">
      <c r="A90" s="33"/>
      <c r="B90" s="34"/>
      <c r="C90" s="30" t="s">
        <v>235</v>
      </c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hidden="1" s="2" customFormat="1" ht="16.5" customHeight="1">
      <c r="A91" s="33"/>
      <c r="B91" s="34"/>
      <c r="C91" s="35"/>
      <c r="D91" s="35"/>
      <c r="E91" s="70" t="str">
        <f>E13</f>
        <v>I.1.2.2 - Zdravotně technické instalace</v>
      </c>
      <c r="F91" s="35"/>
      <c r="G91" s="35"/>
      <c r="H91" s="35"/>
      <c r="I91" s="35"/>
      <c r="J91" s="35"/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hidden="1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hidden="1" s="2" customFormat="1" ht="12" customHeight="1">
      <c r="A93" s="33"/>
      <c r="B93" s="34"/>
      <c r="C93" s="30" t="s">
        <v>18</v>
      </c>
      <c r="D93" s="35"/>
      <c r="E93" s="35"/>
      <c r="F93" s="27" t="str">
        <f>F16</f>
        <v xml:space="preserve"> </v>
      </c>
      <c r="G93" s="35"/>
      <c r="H93" s="35"/>
      <c r="I93" s="30" t="s">
        <v>20</v>
      </c>
      <c r="J93" s="73" t="str">
        <f>IF(J16="","",J16)</f>
        <v>10. 12. 2024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hidden="1" s="2" customFormat="1" ht="6.96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hidden="1" s="2" customFormat="1" ht="15.15" customHeight="1">
      <c r="A95" s="33"/>
      <c r="B95" s="34"/>
      <c r="C95" s="30" t="s">
        <v>22</v>
      </c>
      <c r="D95" s="35"/>
      <c r="E95" s="35"/>
      <c r="F95" s="27" t="str">
        <f>E19</f>
        <v xml:space="preserve"> </v>
      </c>
      <c r="G95" s="35"/>
      <c r="H95" s="35"/>
      <c r="I95" s="30" t="s">
        <v>27</v>
      </c>
      <c r="J95" s="31" t="str">
        <f>E25</f>
        <v>M Projekt Cheb</v>
      </c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hidden="1" s="2" customFormat="1" ht="15.15" customHeight="1">
      <c r="A96" s="33"/>
      <c r="B96" s="34"/>
      <c r="C96" s="30" t="s">
        <v>26</v>
      </c>
      <c r="D96" s="35"/>
      <c r="E96" s="35"/>
      <c r="F96" s="27" t="str">
        <f>IF(E22="","",E22)</f>
        <v xml:space="preserve"> </v>
      </c>
      <c r="G96" s="35"/>
      <c r="H96" s="35"/>
      <c r="I96" s="30" t="s">
        <v>31</v>
      </c>
      <c r="J96" s="31" t="str">
        <f>E28</f>
        <v xml:space="preserve"> 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hidden="1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hidden="1" s="2" customFormat="1" ht="29.28" customHeight="1">
      <c r="A98" s="33"/>
      <c r="B98" s="34"/>
      <c r="C98" s="180" t="s">
        <v>239</v>
      </c>
      <c r="D98" s="181"/>
      <c r="E98" s="181"/>
      <c r="F98" s="181"/>
      <c r="G98" s="181"/>
      <c r="H98" s="181"/>
      <c r="I98" s="181"/>
      <c r="J98" s="182" t="s">
        <v>240</v>
      </c>
      <c r="K98" s="181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hidden="1" s="2" customFormat="1" ht="10.32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7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hidden="1" s="2" customFormat="1" ht="22.8" customHeight="1">
      <c r="A100" s="33"/>
      <c r="B100" s="34"/>
      <c r="C100" s="183" t="s">
        <v>241</v>
      </c>
      <c r="D100" s="35"/>
      <c r="E100" s="35"/>
      <c r="F100" s="35"/>
      <c r="G100" s="35"/>
      <c r="H100" s="35"/>
      <c r="I100" s="35"/>
      <c r="J100" s="104">
        <f>J128</f>
        <v>2829225.54</v>
      </c>
      <c r="K100" s="35"/>
      <c r="L100" s="57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242</v>
      </c>
    </row>
    <row r="101" hidden="1" s="9" customFormat="1" ht="24.96" customHeight="1">
      <c r="A101" s="9"/>
      <c r="B101" s="184"/>
      <c r="C101" s="185"/>
      <c r="D101" s="186" t="s">
        <v>2077</v>
      </c>
      <c r="E101" s="187"/>
      <c r="F101" s="187"/>
      <c r="G101" s="187"/>
      <c r="H101" s="187"/>
      <c r="I101" s="187"/>
      <c r="J101" s="188">
        <f>J129</f>
        <v>2829225.54</v>
      </c>
      <c r="K101" s="185"/>
      <c r="L101" s="18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90"/>
      <c r="C102" s="126"/>
      <c r="D102" s="191" t="s">
        <v>2078</v>
      </c>
      <c r="E102" s="192"/>
      <c r="F102" s="192"/>
      <c r="G102" s="192"/>
      <c r="H102" s="192"/>
      <c r="I102" s="192"/>
      <c r="J102" s="193">
        <f>J130</f>
        <v>887109</v>
      </c>
      <c r="K102" s="126"/>
      <c r="L102" s="19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0"/>
      <c r="C103" s="126"/>
      <c r="D103" s="191" t="s">
        <v>2079</v>
      </c>
      <c r="E103" s="192"/>
      <c r="F103" s="192"/>
      <c r="G103" s="192"/>
      <c r="H103" s="192"/>
      <c r="I103" s="192"/>
      <c r="J103" s="193">
        <f>J179</f>
        <v>841851.54000000004</v>
      </c>
      <c r="K103" s="126"/>
      <c r="L103" s="19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0"/>
      <c r="C104" s="126"/>
      <c r="D104" s="191" t="s">
        <v>2080</v>
      </c>
      <c r="E104" s="192"/>
      <c r="F104" s="192"/>
      <c r="G104" s="192"/>
      <c r="H104" s="192"/>
      <c r="I104" s="192"/>
      <c r="J104" s="193">
        <f>J214</f>
        <v>1100265</v>
      </c>
      <c r="K104" s="126"/>
      <c r="L104" s="19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2" customFormat="1" ht="21.84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7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hidden="1" s="2" customFormat="1" ht="6.96" customHeight="1">
      <c r="A106" s="33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57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hidden="1"/>
    <row r="108" hidden="1"/>
    <row r="109" hidden="1"/>
    <row r="110" s="2" customFormat="1" ht="6.96" customHeight="1">
      <c r="A110" s="33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24.96" customHeight="1">
      <c r="A111" s="33"/>
      <c r="B111" s="34"/>
      <c r="C111" s="24" t="s">
        <v>263</v>
      </c>
      <c r="D111" s="35"/>
      <c r="E111" s="35"/>
      <c r="F111" s="35"/>
      <c r="G111" s="35"/>
      <c r="H111" s="35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2" customFormat="1" ht="6.96" customHeight="1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7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="2" customFormat="1" ht="12" customHeight="1">
      <c r="A113" s="33"/>
      <c r="B113" s="34"/>
      <c r="C113" s="30" t="s">
        <v>14</v>
      </c>
      <c r="D113" s="35"/>
      <c r="E113" s="35"/>
      <c r="F113" s="35"/>
      <c r="G113" s="35"/>
      <c r="H113" s="35"/>
      <c r="I113" s="35"/>
      <c r="J113" s="35"/>
      <c r="K113" s="35"/>
      <c r="L113" s="57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="2" customFormat="1" ht="16.5" customHeight="1">
      <c r="A114" s="33"/>
      <c r="B114" s="34"/>
      <c r="C114" s="35"/>
      <c r="D114" s="35"/>
      <c r="E114" s="178" t="str">
        <f>E7</f>
        <v>Cheb - Onkologie a zubní klinika rev.11.02.2025</v>
      </c>
      <c r="F114" s="30"/>
      <c r="G114" s="30"/>
      <c r="H114" s="30"/>
      <c r="I114" s="35"/>
      <c r="J114" s="35"/>
      <c r="K114" s="35"/>
      <c r="L114" s="57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="1" customFormat="1" ht="12" customHeight="1">
      <c r="B115" s="22"/>
      <c r="C115" s="30" t="s">
        <v>231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78" t="s">
        <v>232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0" t="s">
        <v>233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3"/>
      <c r="B118" s="34"/>
      <c r="C118" s="35"/>
      <c r="D118" s="35"/>
      <c r="E118" s="179" t="s">
        <v>2075</v>
      </c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2" customHeight="1">
      <c r="A119" s="33"/>
      <c r="B119" s="34"/>
      <c r="C119" s="30" t="s">
        <v>235</v>
      </c>
      <c r="D119" s="35"/>
      <c r="E119" s="35"/>
      <c r="F119" s="35"/>
      <c r="G119" s="35"/>
      <c r="H119" s="35"/>
      <c r="I119" s="35"/>
      <c r="J119" s="35"/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16.5" customHeight="1">
      <c r="A120" s="33"/>
      <c r="B120" s="34"/>
      <c r="C120" s="35"/>
      <c r="D120" s="35"/>
      <c r="E120" s="70" t="str">
        <f>E13</f>
        <v>I.1.2.2 - Zdravotně technické instalace</v>
      </c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6.96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2" customHeight="1">
      <c r="A122" s="33"/>
      <c r="B122" s="34"/>
      <c r="C122" s="30" t="s">
        <v>18</v>
      </c>
      <c r="D122" s="35"/>
      <c r="E122" s="35"/>
      <c r="F122" s="27" t="str">
        <f>F16</f>
        <v xml:space="preserve"> </v>
      </c>
      <c r="G122" s="35"/>
      <c r="H122" s="35"/>
      <c r="I122" s="30" t="s">
        <v>20</v>
      </c>
      <c r="J122" s="73" t="str">
        <f>IF(J16="","",J16)</f>
        <v>10. 12. 2024</v>
      </c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6.96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2" customFormat="1" ht="15.15" customHeight="1">
      <c r="A124" s="33"/>
      <c r="B124" s="34"/>
      <c r="C124" s="30" t="s">
        <v>22</v>
      </c>
      <c r="D124" s="35"/>
      <c r="E124" s="35"/>
      <c r="F124" s="27" t="str">
        <f>E19</f>
        <v xml:space="preserve"> </v>
      </c>
      <c r="G124" s="35"/>
      <c r="H124" s="35"/>
      <c r="I124" s="30" t="s">
        <v>27</v>
      </c>
      <c r="J124" s="31" t="str">
        <f>E25</f>
        <v>M Projekt Cheb</v>
      </c>
      <c r="K124" s="35"/>
      <c r="L124" s="57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="2" customFormat="1" ht="15.15" customHeight="1">
      <c r="A125" s="33"/>
      <c r="B125" s="34"/>
      <c r="C125" s="30" t="s">
        <v>26</v>
      </c>
      <c r="D125" s="35"/>
      <c r="E125" s="35"/>
      <c r="F125" s="27" t="str">
        <f>IF(E22="","",E22)</f>
        <v xml:space="preserve"> </v>
      </c>
      <c r="G125" s="35"/>
      <c r="H125" s="35"/>
      <c r="I125" s="30" t="s">
        <v>31</v>
      </c>
      <c r="J125" s="31" t="str">
        <f>E28</f>
        <v xml:space="preserve"> </v>
      </c>
      <c r="K125" s="35"/>
      <c r="L125" s="57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="2" customFormat="1" ht="10.32" customHeight="1">
      <c r="A126" s="33"/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57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="11" customFormat="1" ht="29.28" customHeight="1">
      <c r="A127" s="195"/>
      <c r="B127" s="196"/>
      <c r="C127" s="197" t="s">
        <v>264</v>
      </c>
      <c r="D127" s="198" t="s">
        <v>59</v>
      </c>
      <c r="E127" s="198" t="s">
        <v>55</v>
      </c>
      <c r="F127" s="198" t="s">
        <v>56</v>
      </c>
      <c r="G127" s="198" t="s">
        <v>265</v>
      </c>
      <c r="H127" s="198" t="s">
        <v>266</v>
      </c>
      <c r="I127" s="198" t="s">
        <v>267</v>
      </c>
      <c r="J127" s="199" t="s">
        <v>240</v>
      </c>
      <c r="K127" s="200" t="s">
        <v>268</v>
      </c>
      <c r="L127" s="201"/>
      <c r="M127" s="94" t="s">
        <v>1</v>
      </c>
      <c r="N127" s="95" t="s">
        <v>38</v>
      </c>
      <c r="O127" s="95" t="s">
        <v>269</v>
      </c>
      <c r="P127" s="95" t="s">
        <v>270</v>
      </c>
      <c r="Q127" s="95" t="s">
        <v>271</v>
      </c>
      <c r="R127" s="95" t="s">
        <v>272</v>
      </c>
      <c r="S127" s="95" t="s">
        <v>273</v>
      </c>
      <c r="T127" s="96" t="s">
        <v>274</v>
      </c>
      <c r="U127" s="195"/>
      <c r="V127" s="195"/>
      <c r="W127" s="195"/>
      <c r="X127" s="195"/>
      <c r="Y127" s="195"/>
      <c r="Z127" s="195"/>
      <c r="AA127" s="195"/>
      <c r="AB127" s="195"/>
      <c r="AC127" s="195"/>
      <c r="AD127" s="195"/>
      <c r="AE127" s="195"/>
    </row>
    <row r="128" s="2" customFormat="1" ht="22.8" customHeight="1">
      <c r="A128" s="33"/>
      <c r="B128" s="34"/>
      <c r="C128" s="101" t="s">
        <v>275</v>
      </c>
      <c r="D128" s="35"/>
      <c r="E128" s="35"/>
      <c r="F128" s="35"/>
      <c r="G128" s="35"/>
      <c r="H128" s="35"/>
      <c r="I128" s="35"/>
      <c r="J128" s="202">
        <f>BK128</f>
        <v>2829225.54</v>
      </c>
      <c r="K128" s="35"/>
      <c r="L128" s="39"/>
      <c r="M128" s="97"/>
      <c r="N128" s="203"/>
      <c r="O128" s="98"/>
      <c r="P128" s="204">
        <f>P129</f>
        <v>17.579000000000001</v>
      </c>
      <c r="Q128" s="98"/>
      <c r="R128" s="204">
        <f>R129</f>
        <v>0.032350000000000004</v>
      </c>
      <c r="S128" s="98"/>
      <c r="T128" s="205">
        <f>T129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73</v>
      </c>
      <c r="AU128" s="18" t="s">
        <v>242</v>
      </c>
      <c r="BK128" s="206">
        <f>BK129</f>
        <v>2829225.54</v>
      </c>
    </row>
    <row r="129" s="12" customFormat="1" ht="25.92" customHeight="1">
      <c r="A129" s="12"/>
      <c r="B129" s="207"/>
      <c r="C129" s="208"/>
      <c r="D129" s="209" t="s">
        <v>73</v>
      </c>
      <c r="E129" s="210" t="s">
        <v>2081</v>
      </c>
      <c r="F129" s="210" t="s">
        <v>100</v>
      </c>
      <c r="G129" s="208"/>
      <c r="H129" s="208"/>
      <c r="I129" s="208"/>
      <c r="J129" s="211">
        <f>BK129</f>
        <v>2829225.54</v>
      </c>
      <c r="K129" s="208"/>
      <c r="L129" s="212"/>
      <c r="M129" s="213"/>
      <c r="N129" s="214"/>
      <c r="O129" s="214"/>
      <c r="P129" s="215">
        <f>P130+P179+P214</f>
        <v>17.579000000000001</v>
      </c>
      <c r="Q129" s="214"/>
      <c r="R129" s="215">
        <f>R130+R179+R214</f>
        <v>0.032350000000000004</v>
      </c>
      <c r="S129" s="214"/>
      <c r="T129" s="216">
        <f>T130+T179+T214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7" t="s">
        <v>81</v>
      </c>
      <c r="AT129" s="218" t="s">
        <v>73</v>
      </c>
      <c r="AU129" s="218" t="s">
        <v>74</v>
      </c>
      <c r="AY129" s="217" t="s">
        <v>278</v>
      </c>
      <c r="BK129" s="219">
        <f>BK130+BK179+BK214</f>
        <v>2829225.54</v>
      </c>
    </row>
    <row r="130" s="12" customFormat="1" ht="22.8" customHeight="1">
      <c r="A130" s="12"/>
      <c r="B130" s="207"/>
      <c r="C130" s="208"/>
      <c r="D130" s="209" t="s">
        <v>73</v>
      </c>
      <c r="E130" s="220" t="s">
        <v>2082</v>
      </c>
      <c r="F130" s="220" t="s">
        <v>2083</v>
      </c>
      <c r="G130" s="208"/>
      <c r="H130" s="208"/>
      <c r="I130" s="208"/>
      <c r="J130" s="221">
        <f>BK130</f>
        <v>887109</v>
      </c>
      <c r="K130" s="208"/>
      <c r="L130" s="212"/>
      <c r="M130" s="213"/>
      <c r="N130" s="214"/>
      <c r="O130" s="214"/>
      <c r="P130" s="215">
        <f>SUM(P131:P178)</f>
        <v>0</v>
      </c>
      <c r="Q130" s="214"/>
      <c r="R130" s="215">
        <f>SUM(R131:R178)</f>
        <v>0</v>
      </c>
      <c r="S130" s="214"/>
      <c r="T130" s="216">
        <f>SUM(T131:T178)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7" t="s">
        <v>81</v>
      </c>
      <c r="AT130" s="218" t="s">
        <v>73</v>
      </c>
      <c r="AU130" s="218" t="s">
        <v>81</v>
      </c>
      <c r="AY130" s="217" t="s">
        <v>278</v>
      </c>
      <c r="BK130" s="219">
        <f>SUM(BK131:BK178)</f>
        <v>887109</v>
      </c>
    </row>
    <row r="131" s="2" customFormat="1" ht="21.75" customHeight="1">
      <c r="A131" s="33"/>
      <c r="B131" s="34"/>
      <c r="C131" s="222" t="s">
        <v>81</v>
      </c>
      <c r="D131" s="222" t="s">
        <v>280</v>
      </c>
      <c r="E131" s="223" t="s">
        <v>2084</v>
      </c>
      <c r="F131" s="224" t="s">
        <v>2085</v>
      </c>
      <c r="G131" s="225" t="s">
        <v>407</v>
      </c>
      <c r="H131" s="226">
        <v>1018</v>
      </c>
      <c r="I131" s="227">
        <v>260</v>
      </c>
      <c r="J131" s="227">
        <f>ROUND(I131*H131,2)</f>
        <v>264680</v>
      </c>
      <c r="K131" s="228"/>
      <c r="L131" s="39"/>
      <c r="M131" s="229" t="s">
        <v>1</v>
      </c>
      <c r="N131" s="230" t="s">
        <v>39</v>
      </c>
      <c r="O131" s="231">
        <v>0</v>
      </c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33" t="s">
        <v>116</v>
      </c>
      <c r="AT131" s="233" t="s">
        <v>280</v>
      </c>
      <c r="AU131" s="233" t="s">
        <v>83</v>
      </c>
      <c r="AY131" s="18" t="s">
        <v>278</v>
      </c>
      <c r="BE131" s="234">
        <f>IF(N131="základní",J131,0)</f>
        <v>264680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81</v>
      </c>
      <c r="BK131" s="234">
        <f>ROUND(I131*H131,2)</f>
        <v>264680</v>
      </c>
      <c r="BL131" s="18" t="s">
        <v>116</v>
      </c>
      <c r="BM131" s="233" t="s">
        <v>83</v>
      </c>
    </row>
    <row r="132" s="2" customFormat="1" ht="21.75" customHeight="1">
      <c r="A132" s="33"/>
      <c r="B132" s="34"/>
      <c r="C132" s="222" t="s">
        <v>83</v>
      </c>
      <c r="D132" s="222" t="s">
        <v>280</v>
      </c>
      <c r="E132" s="223" t="s">
        <v>2086</v>
      </c>
      <c r="F132" s="224" t="s">
        <v>2087</v>
      </c>
      <c r="G132" s="225" t="s">
        <v>407</v>
      </c>
      <c r="H132" s="226">
        <v>274</v>
      </c>
      <c r="I132" s="227">
        <v>290</v>
      </c>
      <c r="J132" s="227">
        <f>ROUND(I132*H132,2)</f>
        <v>79460</v>
      </c>
      <c r="K132" s="228"/>
      <c r="L132" s="39"/>
      <c r="M132" s="229" t="s">
        <v>1</v>
      </c>
      <c r="N132" s="230" t="s">
        <v>39</v>
      </c>
      <c r="O132" s="231">
        <v>0</v>
      </c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33" t="s">
        <v>116</v>
      </c>
      <c r="AT132" s="233" t="s">
        <v>280</v>
      </c>
      <c r="AU132" s="233" t="s">
        <v>83</v>
      </c>
      <c r="AY132" s="18" t="s">
        <v>278</v>
      </c>
      <c r="BE132" s="234">
        <f>IF(N132="základní",J132,0)</f>
        <v>79460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8" t="s">
        <v>81</v>
      </c>
      <c r="BK132" s="234">
        <f>ROUND(I132*H132,2)</f>
        <v>79460</v>
      </c>
      <c r="BL132" s="18" t="s">
        <v>116</v>
      </c>
      <c r="BM132" s="233" t="s">
        <v>116</v>
      </c>
    </row>
    <row r="133" s="2" customFormat="1" ht="21.75" customHeight="1">
      <c r="A133" s="33"/>
      <c r="B133" s="34"/>
      <c r="C133" s="222" t="s">
        <v>91</v>
      </c>
      <c r="D133" s="222" t="s">
        <v>280</v>
      </c>
      <c r="E133" s="223" t="s">
        <v>2088</v>
      </c>
      <c r="F133" s="224" t="s">
        <v>2089</v>
      </c>
      <c r="G133" s="225" t="s">
        <v>407</v>
      </c>
      <c r="H133" s="226">
        <v>100</v>
      </c>
      <c r="I133" s="227">
        <v>315</v>
      </c>
      <c r="J133" s="227">
        <f>ROUND(I133*H133,2)</f>
        <v>31500</v>
      </c>
      <c r="K133" s="228"/>
      <c r="L133" s="39"/>
      <c r="M133" s="229" t="s">
        <v>1</v>
      </c>
      <c r="N133" s="230" t="s">
        <v>39</v>
      </c>
      <c r="O133" s="231">
        <v>0</v>
      </c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33" t="s">
        <v>116</v>
      </c>
      <c r="AT133" s="233" t="s">
        <v>280</v>
      </c>
      <c r="AU133" s="233" t="s">
        <v>83</v>
      </c>
      <c r="AY133" s="18" t="s">
        <v>278</v>
      </c>
      <c r="BE133" s="234">
        <f>IF(N133="základní",J133,0)</f>
        <v>31500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8" t="s">
        <v>81</v>
      </c>
      <c r="BK133" s="234">
        <f>ROUND(I133*H133,2)</f>
        <v>31500</v>
      </c>
      <c r="BL133" s="18" t="s">
        <v>116</v>
      </c>
      <c r="BM133" s="233" t="s">
        <v>304</v>
      </c>
    </row>
    <row r="134" s="2" customFormat="1" ht="21.75" customHeight="1">
      <c r="A134" s="33"/>
      <c r="B134" s="34"/>
      <c r="C134" s="222" t="s">
        <v>116</v>
      </c>
      <c r="D134" s="222" t="s">
        <v>280</v>
      </c>
      <c r="E134" s="223" t="s">
        <v>2090</v>
      </c>
      <c r="F134" s="224" t="s">
        <v>2091</v>
      </c>
      <c r="G134" s="225" t="s">
        <v>407</v>
      </c>
      <c r="H134" s="226">
        <v>73</v>
      </c>
      <c r="I134" s="227">
        <v>350</v>
      </c>
      <c r="J134" s="227">
        <f>ROUND(I134*H134,2)</f>
        <v>25550</v>
      </c>
      <c r="K134" s="228"/>
      <c r="L134" s="39"/>
      <c r="M134" s="229" t="s">
        <v>1</v>
      </c>
      <c r="N134" s="230" t="s">
        <v>39</v>
      </c>
      <c r="O134" s="231">
        <v>0</v>
      </c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33" t="s">
        <v>116</v>
      </c>
      <c r="AT134" s="233" t="s">
        <v>280</v>
      </c>
      <c r="AU134" s="233" t="s">
        <v>83</v>
      </c>
      <c r="AY134" s="18" t="s">
        <v>278</v>
      </c>
      <c r="BE134" s="234">
        <f>IF(N134="základní",J134,0)</f>
        <v>25550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8" t="s">
        <v>81</v>
      </c>
      <c r="BK134" s="234">
        <f>ROUND(I134*H134,2)</f>
        <v>25550</v>
      </c>
      <c r="BL134" s="18" t="s">
        <v>116</v>
      </c>
      <c r="BM134" s="233" t="s">
        <v>315</v>
      </c>
    </row>
    <row r="135" s="2" customFormat="1" ht="21.75" customHeight="1">
      <c r="A135" s="33"/>
      <c r="B135" s="34"/>
      <c r="C135" s="222" t="s">
        <v>298</v>
      </c>
      <c r="D135" s="222" t="s">
        <v>280</v>
      </c>
      <c r="E135" s="223" t="s">
        <v>2092</v>
      </c>
      <c r="F135" s="224" t="s">
        <v>2093</v>
      </c>
      <c r="G135" s="225" t="s">
        <v>407</v>
      </c>
      <c r="H135" s="226">
        <v>43</v>
      </c>
      <c r="I135" s="227">
        <v>410</v>
      </c>
      <c r="J135" s="227">
        <f>ROUND(I135*H135,2)</f>
        <v>17630</v>
      </c>
      <c r="K135" s="228"/>
      <c r="L135" s="39"/>
      <c r="M135" s="229" t="s">
        <v>1</v>
      </c>
      <c r="N135" s="230" t="s">
        <v>39</v>
      </c>
      <c r="O135" s="231">
        <v>0</v>
      </c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33" t="s">
        <v>116</v>
      </c>
      <c r="AT135" s="233" t="s">
        <v>280</v>
      </c>
      <c r="AU135" s="233" t="s">
        <v>83</v>
      </c>
      <c r="AY135" s="18" t="s">
        <v>278</v>
      </c>
      <c r="BE135" s="234">
        <f>IF(N135="základní",J135,0)</f>
        <v>17630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8" t="s">
        <v>81</v>
      </c>
      <c r="BK135" s="234">
        <f>ROUND(I135*H135,2)</f>
        <v>17630</v>
      </c>
      <c r="BL135" s="18" t="s">
        <v>116</v>
      </c>
      <c r="BM135" s="233" t="s">
        <v>325</v>
      </c>
    </row>
    <row r="136" s="2" customFormat="1" ht="21.75" customHeight="1">
      <c r="A136" s="33"/>
      <c r="B136" s="34"/>
      <c r="C136" s="222" t="s">
        <v>304</v>
      </c>
      <c r="D136" s="222" t="s">
        <v>280</v>
      </c>
      <c r="E136" s="223" t="s">
        <v>2094</v>
      </c>
      <c r="F136" s="224" t="s">
        <v>2095</v>
      </c>
      <c r="G136" s="225" t="s">
        <v>407</v>
      </c>
      <c r="H136" s="226">
        <v>125</v>
      </c>
      <c r="I136" s="227">
        <v>475</v>
      </c>
      <c r="J136" s="227">
        <f>ROUND(I136*H136,2)</f>
        <v>59375</v>
      </c>
      <c r="K136" s="228"/>
      <c r="L136" s="39"/>
      <c r="M136" s="229" t="s">
        <v>1</v>
      </c>
      <c r="N136" s="230" t="s">
        <v>39</v>
      </c>
      <c r="O136" s="231">
        <v>0</v>
      </c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33" t="s">
        <v>116</v>
      </c>
      <c r="AT136" s="233" t="s">
        <v>280</v>
      </c>
      <c r="AU136" s="233" t="s">
        <v>83</v>
      </c>
      <c r="AY136" s="18" t="s">
        <v>278</v>
      </c>
      <c r="BE136" s="234">
        <f>IF(N136="základní",J136,0)</f>
        <v>59375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8" t="s">
        <v>81</v>
      </c>
      <c r="BK136" s="234">
        <f>ROUND(I136*H136,2)</f>
        <v>59375</v>
      </c>
      <c r="BL136" s="18" t="s">
        <v>116</v>
      </c>
      <c r="BM136" s="233" t="s">
        <v>8</v>
      </c>
    </row>
    <row r="137" s="2" customFormat="1" ht="21.75" customHeight="1">
      <c r="A137" s="33"/>
      <c r="B137" s="34"/>
      <c r="C137" s="222" t="s">
        <v>310</v>
      </c>
      <c r="D137" s="222" t="s">
        <v>280</v>
      </c>
      <c r="E137" s="223" t="s">
        <v>2096</v>
      </c>
      <c r="F137" s="224" t="s">
        <v>2097</v>
      </c>
      <c r="G137" s="225" t="s">
        <v>407</v>
      </c>
      <c r="H137" s="226">
        <v>12</v>
      </c>
      <c r="I137" s="227">
        <v>584</v>
      </c>
      <c r="J137" s="227">
        <f>ROUND(I137*H137,2)</f>
        <v>7008</v>
      </c>
      <c r="K137" s="228"/>
      <c r="L137" s="39"/>
      <c r="M137" s="229" t="s">
        <v>1</v>
      </c>
      <c r="N137" s="230" t="s">
        <v>39</v>
      </c>
      <c r="O137" s="231">
        <v>0</v>
      </c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33" t="s">
        <v>116</v>
      </c>
      <c r="AT137" s="233" t="s">
        <v>280</v>
      </c>
      <c r="AU137" s="233" t="s">
        <v>83</v>
      </c>
      <c r="AY137" s="18" t="s">
        <v>278</v>
      </c>
      <c r="BE137" s="234">
        <f>IF(N137="základní",J137,0)</f>
        <v>7008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8" t="s">
        <v>81</v>
      </c>
      <c r="BK137" s="234">
        <f>ROUND(I137*H137,2)</f>
        <v>7008</v>
      </c>
      <c r="BL137" s="18" t="s">
        <v>116</v>
      </c>
      <c r="BM137" s="233" t="s">
        <v>410</v>
      </c>
    </row>
    <row r="138" s="2" customFormat="1" ht="24.15" customHeight="1">
      <c r="A138" s="33"/>
      <c r="B138" s="34"/>
      <c r="C138" s="222" t="s">
        <v>315</v>
      </c>
      <c r="D138" s="222" t="s">
        <v>280</v>
      </c>
      <c r="E138" s="223" t="s">
        <v>2098</v>
      </c>
      <c r="F138" s="224" t="s">
        <v>2099</v>
      </c>
      <c r="G138" s="225" t="s">
        <v>407</v>
      </c>
      <c r="H138" s="226">
        <v>10</v>
      </c>
      <c r="I138" s="227">
        <v>485</v>
      </c>
      <c r="J138" s="227">
        <f>ROUND(I138*H138,2)</f>
        <v>4850</v>
      </c>
      <c r="K138" s="228"/>
      <c r="L138" s="39"/>
      <c r="M138" s="229" t="s">
        <v>1</v>
      </c>
      <c r="N138" s="230" t="s">
        <v>39</v>
      </c>
      <c r="O138" s="231">
        <v>0</v>
      </c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33" t="s">
        <v>116</v>
      </c>
      <c r="AT138" s="233" t="s">
        <v>280</v>
      </c>
      <c r="AU138" s="233" t="s">
        <v>83</v>
      </c>
      <c r="AY138" s="18" t="s">
        <v>278</v>
      </c>
      <c r="BE138" s="234">
        <f>IF(N138="základní",J138,0)</f>
        <v>4850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8" t="s">
        <v>81</v>
      </c>
      <c r="BK138" s="234">
        <f>ROUND(I138*H138,2)</f>
        <v>4850</v>
      </c>
      <c r="BL138" s="18" t="s">
        <v>116</v>
      </c>
      <c r="BM138" s="233" t="s">
        <v>602</v>
      </c>
    </row>
    <row r="139" s="2" customFormat="1" ht="24.15" customHeight="1">
      <c r="A139" s="33"/>
      <c r="B139" s="34"/>
      <c r="C139" s="222" t="s">
        <v>308</v>
      </c>
      <c r="D139" s="222" t="s">
        <v>280</v>
      </c>
      <c r="E139" s="223" t="s">
        <v>2100</v>
      </c>
      <c r="F139" s="224" t="s">
        <v>2101</v>
      </c>
      <c r="G139" s="225" t="s">
        <v>407</v>
      </c>
      <c r="H139" s="226">
        <v>53</v>
      </c>
      <c r="I139" s="227">
        <v>551</v>
      </c>
      <c r="J139" s="227">
        <f>ROUND(I139*H139,2)</f>
        <v>29203</v>
      </c>
      <c r="K139" s="228"/>
      <c r="L139" s="39"/>
      <c r="M139" s="229" t="s">
        <v>1</v>
      </c>
      <c r="N139" s="230" t="s">
        <v>39</v>
      </c>
      <c r="O139" s="231">
        <v>0</v>
      </c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33" t="s">
        <v>116</v>
      </c>
      <c r="AT139" s="233" t="s">
        <v>280</v>
      </c>
      <c r="AU139" s="233" t="s">
        <v>83</v>
      </c>
      <c r="AY139" s="18" t="s">
        <v>278</v>
      </c>
      <c r="BE139" s="234">
        <f>IF(N139="základní",J139,0)</f>
        <v>29203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8" t="s">
        <v>81</v>
      </c>
      <c r="BK139" s="234">
        <f>ROUND(I139*H139,2)</f>
        <v>29203</v>
      </c>
      <c r="BL139" s="18" t="s">
        <v>116</v>
      </c>
      <c r="BM139" s="233" t="s">
        <v>611</v>
      </c>
    </row>
    <row r="140" s="2" customFormat="1" ht="24.15" customHeight="1">
      <c r="A140" s="33"/>
      <c r="B140" s="34"/>
      <c r="C140" s="222" t="s">
        <v>325</v>
      </c>
      <c r="D140" s="222" t="s">
        <v>280</v>
      </c>
      <c r="E140" s="223" t="s">
        <v>2102</v>
      </c>
      <c r="F140" s="224" t="s">
        <v>2103</v>
      </c>
      <c r="G140" s="225" t="s">
        <v>407</v>
      </c>
      <c r="H140" s="226">
        <v>8</v>
      </c>
      <c r="I140" s="227">
        <v>630</v>
      </c>
      <c r="J140" s="227">
        <f>ROUND(I140*H140,2)</f>
        <v>5040</v>
      </c>
      <c r="K140" s="228"/>
      <c r="L140" s="39"/>
      <c r="M140" s="229" t="s">
        <v>1</v>
      </c>
      <c r="N140" s="230" t="s">
        <v>39</v>
      </c>
      <c r="O140" s="231">
        <v>0</v>
      </c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33" t="s">
        <v>116</v>
      </c>
      <c r="AT140" s="233" t="s">
        <v>280</v>
      </c>
      <c r="AU140" s="233" t="s">
        <v>83</v>
      </c>
      <c r="AY140" s="18" t="s">
        <v>278</v>
      </c>
      <c r="BE140" s="234">
        <f>IF(N140="základní",J140,0)</f>
        <v>5040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8" t="s">
        <v>81</v>
      </c>
      <c r="BK140" s="234">
        <f>ROUND(I140*H140,2)</f>
        <v>5040</v>
      </c>
      <c r="BL140" s="18" t="s">
        <v>116</v>
      </c>
      <c r="BM140" s="233" t="s">
        <v>621</v>
      </c>
    </row>
    <row r="141" s="2" customFormat="1" ht="24.15" customHeight="1">
      <c r="A141" s="33"/>
      <c r="B141" s="34"/>
      <c r="C141" s="222" t="s">
        <v>372</v>
      </c>
      <c r="D141" s="222" t="s">
        <v>280</v>
      </c>
      <c r="E141" s="223" t="s">
        <v>2104</v>
      </c>
      <c r="F141" s="224" t="s">
        <v>2105</v>
      </c>
      <c r="G141" s="225" t="s">
        <v>407</v>
      </c>
      <c r="H141" s="226">
        <v>319</v>
      </c>
      <c r="I141" s="227">
        <v>29</v>
      </c>
      <c r="J141" s="227">
        <f>ROUND(I141*H141,2)</f>
        <v>9251</v>
      </c>
      <c r="K141" s="228"/>
      <c r="L141" s="39"/>
      <c r="M141" s="229" t="s">
        <v>1</v>
      </c>
      <c r="N141" s="230" t="s">
        <v>39</v>
      </c>
      <c r="O141" s="231">
        <v>0</v>
      </c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33" t="s">
        <v>116</v>
      </c>
      <c r="AT141" s="233" t="s">
        <v>280</v>
      </c>
      <c r="AU141" s="233" t="s">
        <v>83</v>
      </c>
      <c r="AY141" s="18" t="s">
        <v>278</v>
      </c>
      <c r="BE141" s="234">
        <f>IF(N141="základní",J141,0)</f>
        <v>9251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8" t="s">
        <v>81</v>
      </c>
      <c r="BK141" s="234">
        <f>ROUND(I141*H141,2)</f>
        <v>9251</v>
      </c>
      <c r="BL141" s="18" t="s">
        <v>116</v>
      </c>
      <c r="BM141" s="233" t="s">
        <v>630</v>
      </c>
    </row>
    <row r="142" s="2" customFormat="1" ht="24.15" customHeight="1">
      <c r="A142" s="33"/>
      <c r="B142" s="34"/>
      <c r="C142" s="222" t="s">
        <v>8</v>
      </c>
      <c r="D142" s="222" t="s">
        <v>280</v>
      </c>
      <c r="E142" s="223" t="s">
        <v>2106</v>
      </c>
      <c r="F142" s="224" t="s">
        <v>2107</v>
      </c>
      <c r="G142" s="225" t="s">
        <v>407</v>
      </c>
      <c r="H142" s="226">
        <v>44</v>
      </c>
      <c r="I142" s="227">
        <v>35</v>
      </c>
      <c r="J142" s="227">
        <f>ROUND(I142*H142,2)</f>
        <v>1540</v>
      </c>
      <c r="K142" s="228"/>
      <c r="L142" s="39"/>
      <c r="M142" s="229" t="s">
        <v>1</v>
      </c>
      <c r="N142" s="230" t="s">
        <v>39</v>
      </c>
      <c r="O142" s="231">
        <v>0</v>
      </c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33" t="s">
        <v>116</v>
      </c>
      <c r="AT142" s="233" t="s">
        <v>280</v>
      </c>
      <c r="AU142" s="233" t="s">
        <v>83</v>
      </c>
      <c r="AY142" s="18" t="s">
        <v>278</v>
      </c>
      <c r="BE142" s="234">
        <f>IF(N142="základní",J142,0)</f>
        <v>1540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8" t="s">
        <v>81</v>
      </c>
      <c r="BK142" s="234">
        <f>ROUND(I142*H142,2)</f>
        <v>1540</v>
      </c>
      <c r="BL142" s="18" t="s">
        <v>116</v>
      </c>
      <c r="BM142" s="233" t="s">
        <v>640</v>
      </c>
    </row>
    <row r="143" s="2" customFormat="1" ht="33" customHeight="1">
      <c r="A143" s="33"/>
      <c r="B143" s="34"/>
      <c r="C143" s="222" t="s">
        <v>404</v>
      </c>
      <c r="D143" s="222" t="s">
        <v>280</v>
      </c>
      <c r="E143" s="223" t="s">
        <v>2108</v>
      </c>
      <c r="F143" s="224" t="s">
        <v>2109</v>
      </c>
      <c r="G143" s="225" t="s">
        <v>407</v>
      </c>
      <c r="H143" s="226">
        <v>139</v>
      </c>
      <c r="I143" s="227">
        <v>115</v>
      </c>
      <c r="J143" s="227">
        <f>ROUND(I143*H143,2)</f>
        <v>15985</v>
      </c>
      <c r="K143" s="228"/>
      <c r="L143" s="39"/>
      <c r="M143" s="229" t="s">
        <v>1</v>
      </c>
      <c r="N143" s="230" t="s">
        <v>39</v>
      </c>
      <c r="O143" s="231">
        <v>0</v>
      </c>
      <c r="P143" s="231">
        <f>O143*H143</f>
        <v>0</v>
      </c>
      <c r="Q143" s="231">
        <v>0</v>
      </c>
      <c r="R143" s="231">
        <f>Q143*H143</f>
        <v>0</v>
      </c>
      <c r="S143" s="231">
        <v>0</v>
      </c>
      <c r="T143" s="23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33" t="s">
        <v>116</v>
      </c>
      <c r="AT143" s="233" t="s">
        <v>280</v>
      </c>
      <c r="AU143" s="233" t="s">
        <v>83</v>
      </c>
      <c r="AY143" s="18" t="s">
        <v>278</v>
      </c>
      <c r="BE143" s="234">
        <f>IF(N143="základní",J143,0)</f>
        <v>15985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8" t="s">
        <v>81</v>
      </c>
      <c r="BK143" s="234">
        <f>ROUND(I143*H143,2)</f>
        <v>15985</v>
      </c>
      <c r="BL143" s="18" t="s">
        <v>116</v>
      </c>
      <c r="BM143" s="233" t="s">
        <v>666</v>
      </c>
    </row>
    <row r="144" s="2" customFormat="1" ht="33" customHeight="1">
      <c r="A144" s="33"/>
      <c r="B144" s="34"/>
      <c r="C144" s="222" t="s">
        <v>410</v>
      </c>
      <c r="D144" s="222" t="s">
        <v>280</v>
      </c>
      <c r="E144" s="223" t="s">
        <v>2110</v>
      </c>
      <c r="F144" s="224" t="s">
        <v>2111</v>
      </c>
      <c r="G144" s="225" t="s">
        <v>407</v>
      </c>
      <c r="H144" s="226">
        <v>70</v>
      </c>
      <c r="I144" s="227">
        <v>121</v>
      </c>
      <c r="J144" s="227">
        <f>ROUND(I144*H144,2)</f>
        <v>8470</v>
      </c>
      <c r="K144" s="228"/>
      <c r="L144" s="39"/>
      <c r="M144" s="229" t="s">
        <v>1</v>
      </c>
      <c r="N144" s="230" t="s">
        <v>39</v>
      </c>
      <c r="O144" s="231">
        <v>0</v>
      </c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33" t="s">
        <v>116</v>
      </c>
      <c r="AT144" s="233" t="s">
        <v>280</v>
      </c>
      <c r="AU144" s="233" t="s">
        <v>83</v>
      </c>
      <c r="AY144" s="18" t="s">
        <v>278</v>
      </c>
      <c r="BE144" s="234">
        <f>IF(N144="základní",J144,0)</f>
        <v>8470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8" t="s">
        <v>81</v>
      </c>
      <c r="BK144" s="234">
        <f>ROUND(I144*H144,2)</f>
        <v>8470</v>
      </c>
      <c r="BL144" s="18" t="s">
        <v>116</v>
      </c>
      <c r="BM144" s="233" t="s">
        <v>679</v>
      </c>
    </row>
    <row r="145" s="2" customFormat="1" ht="33" customHeight="1">
      <c r="A145" s="33"/>
      <c r="B145" s="34"/>
      <c r="C145" s="222" t="s">
        <v>415</v>
      </c>
      <c r="D145" s="222" t="s">
        <v>280</v>
      </c>
      <c r="E145" s="223" t="s">
        <v>2112</v>
      </c>
      <c r="F145" s="224" t="s">
        <v>2113</v>
      </c>
      <c r="G145" s="225" t="s">
        <v>407</v>
      </c>
      <c r="H145" s="226">
        <v>35</v>
      </c>
      <c r="I145" s="227">
        <v>126</v>
      </c>
      <c r="J145" s="227">
        <f>ROUND(I145*H145,2)</f>
        <v>4410</v>
      </c>
      <c r="K145" s="228"/>
      <c r="L145" s="39"/>
      <c r="M145" s="229" t="s">
        <v>1</v>
      </c>
      <c r="N145" s="230" t="s">
        <v>39</v>
      </c>
      <c r="O145" s="231">
        <v>0</v>
      </c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33" t="s">
        <v>116</v>
      </c>
      <c r="AT145" s="233" t="s">
        <v>280</v>
      </c>
      <c r="AU145" s="233" t="s">
        <v>83</v>
      </c>
      <c r="AY145" s="18" t="s">
        <v>278</v>
      </c>
      <c r="BE145" s="234">
        <f>IF(N145="základní",J145,0)</f>
        <v>4410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8" t="s">
        <v>81</v>
      </c>
      <c r="BK145" s="234">
        <f>ROUND(I145*H145,2)</f>
        <v>4410</v>
      </c>
      <c r="BL145" s="18" t="s">
        <v>116</v>
      </c>
      <c r="BM145" s="233" t="s">
        <v>691</v>
      </c>
    </row>
    <row r="146" s="2" customFormat="1" ht="33" customHeight="1">
      <c r="A146" s="33"/>
      <c r="B146" s="34"/>
      <c r="C146" s="222" t="s">
        <v>602</v>
      </c>
      <c r="D146" s="222" t="s">
        <v>280</v>
      </c>
      <c r="E146" s="223" t="s">
        <v>2114</v>
      </c>
      <c r="F146" s="224" t="s">
        <v>2115</v>
      </c>
      <c r="G146" s="225" t="s">
        <v>407</v>
      </c>
      <c r="H146" s="226">
        <v>35</v>
      </c>
      <c r="I146" s="227">
        <v>131</v>
      </c>
      <c r="J146" s="227">
        <f>ROUND(I146*H146,2)</f>
        <v>4585</v>
      </c>
      <c r="K146" s="228"/>
      <c r="L146" s="39"/>
      <c r="M146" s="229" t="s">
        <v>1</v>
      </c>
      <c r="N146" s="230" t="s">
        <v>39</v>
      </c>
      <c r="O146" s="231">
        <v>0</v>
      </c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33" t="s">
        <v>116</v>
      </c>
      <c r="AT146" s="233" t="s">
        <v>280</v>
      </c>
      <c r="AU146" s="233" t="s">
        <v>83</v>
      </c>
      <c r="AY146" s="18" t="s">
        <v>278</v>
      </c>
      <c r="BE146" s="234">
        <f>IF(N146="základní",J146,0)</f>
        <v>4585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8" t="s">
        <v>81</v>
      </c>
      <c r="BK146" s="234">
        <f>ROUND(I146*H146,2)</f>
        <v>4585</v>
      </c>
      <c r="BL146" s="18" t="s">
        <v>116</v>
      </c>
      <c r="BM146" s="233" t="s">
        <v>703</v>
      </c>
    </row>
    <row r="147" s="2" customFormat="1" ht="33" customHeight="1">
      <c r="A147" s="33"/>
      <c r="B147" s="34"/>
      <c r="C147" s="222" t="s">
        <v>607</v>
      </c>
      <c r="D147" s="222" t="s">
        <v>280</v>
      </c>
      <c r="E147" s="223" t="s">
        <v>2116</v>
      </c>
      <c r="F147" s="224" t="s">
        <v>2117</v>
      </c>
      <c r="G147" s="225" t="s">
        <v>407</v>
      </c>
      <c r="H147" s="226">
        <v>22</v>
      </c>
      <c r="I147" s="227">
        <v>156</v>
      </c>
      <c r="J147" s="227">
        <f>ROUND(I147*H147,2)</f>
        <v>3432</v>
      </c>
      <c r="K147" s="228"/>
      <c r="L147" s="39"/>
      <c r="M147" s="229" t="s">
        <v>1</v>
      </c>
      <c r="N147" s="230" t="s">
        <v>39</v>
      </c>
      <c r="O147" s="231">
        <v>0</v>
      </c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33" t="s">
        <v>116</v>
      </c>
      <c r="AT147" s="233" t="s">
        <v>280</v>
      </c>
      <c r="AU147" s="233" t="s">
        <v>83</v>
      </c>
      <c r="AY147" s="18" t="s">
        <v>278</v>
      </c>
      <c r="BE147" s="234">
        <f>IF(N147="základní",J147,0)</f>
        <v>3432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8" t="s">
        <v>81</v>
      </c>
      <c r="BK147" s="234">
        <f>ROUND(I147*H147,2)</f>
        <v>3432</v>
      </c>
      <c r="BL147" s="18" t="s">
        <v>116</v>
      </c>
      <c r="BM147" s="233" t="s">
        <v>713</v>
      </c>
    </row>
    <row r="148" s="2" customFormat="1" ht="33" customHeight="1">
      <c r="A148" s="33"/>
      <c r="B148" s="34"/>
      <c r="C148" s="222" t="s">
        <v>611</v>
      </c>
      <c r="D148" s="222" t="s">
        <v>280</v>
      </c>
      <c r="E148" s="223" t="s">
        <v>2118</v>
      </c>
      <c r="F148" s="224" t="s">
        <v>2119</v>
      </c>
      <c r="G148" s="225" t="s">
        <v>407</v>
      </c>
      <c r="H148" s="226">
        <v>56</v>
      </c>
      <c r="I148" s="227">
        <v>201</v>
      </c>
      <c r="J148" s="227">
        <f>ROUND(I148*H148,2)</f>
        <v>11256</v>
      </c>
      <c r="K148" s="228"/>
      <c r="L148" s="39"/>
      <c r="M148" s="229" t="s">
        <v>1</v>
      </c>
      <c r="N148" s="230" t="s">
        <v>39</v>
      </c>
      <c r="O148" s="231">
        <v>0</v>
      </c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33" t="s">
        <v>116</v>
      </c>
      <c r="AT148" s="233" t="s">
        <v>280</v>
      </c>
      <c r="AU148" s="233" t="s">
        <v>83</v>
      </c>
      <c r="AY148" s="18" t="s">
        <v>278</v>
      </c>
      <c r="BE148" s="234">
        <f>IF(N148="základní",J148,0)</f>
        <v>11256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8" t="s">
        <v>81</v>
      </c>
      <c r="BK148" s="234">
        <f>ROUND(I148*H148,2)</f>
        <v>11256</v>
      </c>
      <c r="BL148" s="18" t="s">
        <v>116</v>
      </c>
      <c r="BM148" s="233" t="s">
        <v>721</v>
      </c>
    </row>
    <row r="149" s="2" customFormat="1" ht="33" customHeight="1">
      <c r="A149" s="33"/>
      <c r="B149" s="34"/>
      <c r="C149" s="222" t="s">
        <v>616</v>
      </c>
      <c r="D149" s="222" t="s">
        <v>280</v>
      </c>
      <c r="E149" s="223" t="s">
        <v>2120</v>
      </c>
      <c r="F149" s="224" t="s">
        <v>2121</v>
      </c>
      <c r="G149" s="225" t="s">
        <v>407</v>
      </c>
      <c r="H149" s="226">
        <v>12</v>
      </c>
      <c r="I149" s="227">
        <v>212</v>
      </c>
      <c r="J149" s="227">
        <f>ROUND(I149*H149,2)</f>
        <v>2544</v>
      </c>
      <c r="K149" s="228"/>
      <c r="L149" s="39"/>
      <c r="M149" s="229" t="s">
        <v>1</v>
      </c>
      <c r="N149" s="230" t="s">
        <v>39</v>
      </c>
      <c r="O149" s="231">
        <v>0</v>
      </c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33" t="s">
        <v>116</v>
      </c>
      <c r="AT149" s="233" t="s">
        <v>280</v>
      </c>
      <c r="AU149" s="233" t="s">
        <v>83</v>
      </c>
      <c r="AY149" s="18" t="s">
        <v>278</v>
      </c>
      <c r="BE149" s="234">
        <f>IF(N149="základní",J149,0)</f>
        <v>2544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8" t="s">
        <v>81</v>
      </c>
      <c r="BK149" s="234">
        <f>ROUND(I149*H149,2)</f>
        <v>2544</v>
      </c>
      <c r="BL149" s="18" t="s">
        <v>116</v>
      </c>
      <c r="BM149" s="233" t="s">
        <v>730</v>
      </c>
    </row>
    <row r="150" s="2" customFormat="1" ht="24.15" customHeight="1">
      <c r="A150" s="33"/>
      <c r="B150" s="34"/>
      <c r="C150" s="222" t="s">
        <v>621</v>
      </c>
      <c r="D150" s="222" t="s">
        <v>280</v>
      </c>
      <c r="E150" s="223" t="s">
        <v>2122</v>
      </c>
      <c r="F150" s="224" t="s">
        <v>2123</v>
      </c>
      <c r="G150" s="225" t="s">
        <v>407</v>
      </c>
      <c r="H150" s="226">
        <v>256</v>
      </c>
      <c r="I150" s="227">
        <v>75</v>
      </c>
      <c r="J150" s="227">
        <f>ROUND(I150*H150,2)</f>
        <v>19200</v>
      </c>
      <c r="K150" s="228"/>
      <c r="L150" s="39"/>
      <c r="M150" s="229" t="s">
        <v>1</v>
      </c>
      <c r="N150" s="230" t="s">
        <v>39</v>
      </c>
      <c r="O150" s="231">
        <v>0</v>
      </c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33" t="s">
        <v>116</v>
      </c>
      <c r="AT150" s="233" t="s">
        <v>280</v>
      </c>
      <c r="AU150" s="233" t="s">
        <v>83</v>
      </c>
      <c r="AY150" s="18" t="s">
        <v>278</v>
      </c>
      <c r="BE150" s="234">
        <f>IF(N150="základní",J150,0)</f>
        <v>19200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8" t="s">
        <v>81</v>
      </c>
      <c r="BK150" s="234">
        <f>ROUND(I150*H150,2)</f>
        <v>19200</v>
      </c>
      <c r="BL150" s="18" t="s">
        <v>116</v>
      </c>
      <c r="BM150" s="233" t="s">
        <v>740</v>
      </c>
    </row>
    <row r="151" s="2" customFormat="1" ht="24.15" customHeight="1">
      <c r="A151" s="33"/>
      <c r="B151" s="34"/>
      <c r="C151" s="222" t="s">
        <v>7</v>
      </c>
      <c r="D151" s="222" t="s">
        <v>280</v>
      </c>
      <c r="E151" s="223" t="s">
        <v>2124</v>
      </c>
      <c r="F151" s="224" t="s">
        <v>2125</v>
      </c>
      <c r="G151" s="225" t="s">
        <v>407</v>
      </c>
      <c r="H151" s="226">
        <v>44</v>
      </c>
      <c r="I151" s="227">
        <v>83</v>
      </c>
      <c r="J151" s="227">
        <f>ROUND(I151*H151,2)</f>
        <v>3652</v>
      </c>
      <c r="K151" s="228"/>
      <c r="L151" s="39"/>
      <c r="M151" s="229" t="s">
        <v>1</v>
      </c>
      <c r="N151" s="230" t="s">
        <v>39</v>
      </c>
      <c r="O151" s="231">
        <v>0</v>
      </c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33" t="s">
        <v>116</v>
      </c>
      <c r="AT151" s="233" t="s">
        <v>280</v>
      </c>
      <c r="AU151" s="233" t="s">
        <v>83</v>
      </c>
      <c r="AY151" s="18" t="s">
        <v>278</v>
      </c>
      <c r="BE151" s="234">
        <f>IF(N151="základní",J151,0)</f>
        <v>3652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8" t="s">
        <v>81</v>
      </c>
      <c r="BK151" s="234">
        <f>ROUND(I151*H151,2)</f>
        <v>3652</v>
      </c>
      <c r="BL151" s="18" t="s">
        <v>116</v>
      </c>
      <c r="BM151" s="233" t="s">
        <v>765</v>
      </c>
    </row>
    <row r="152" s="2" customFormat="1" ht="33" customHeight="1">
      <c r="A152" s="33"/>
      <c r="B152" s="34"/>
      <c r="C152" s="222" t="s">
        <v>630</v>
      </c>
      <c r="D152" s="222" t="s">
        <v>280</v>
      </c>
      <c r="E152" s="223" t="s">
        <v>2126</v>
      </c>
      <c r="F152" s="224" t="s">
        <v>2127</v>
      </c>
      <c r="G152" s="225" t="s">
        <v>407</v>
      </c>
      <c r="H152" s="226">
        <v>304</v>
      </c>
      <c r="I152" s="227">
        <v>143</v>
      </c>
      <c r="J152" s="227">
        <f>ROUND(I152*H152,2)</f>
        <v>43472</v>
      </c>
      <c r="K152" s="228"/>
      <c r="L152" s="39"/>
      <c r="M152" s="229" t="s">
        <v>1</v>
      </c>
      <c r="N152" s="230" t="s">
        <v>39</v>
      </c>
      <c r="O152" s="231">
        <v>0</v>
      </c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33" t="s">
        <v>116</v>
      </c>
      <c r="AT152" s="233" t="s">
        <v>280</v>
      </c>
      <c r="AU152" s="233" t="s">
        <v>83</v>
      </c>
      <c r="AY152" s="18" t="s">
        <v>278</v>
      </c>
      <c r="BE152" s="234">
        <f>IF(N152="základní",J152,0)</f>
        <v>43472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8" t="s">
        <v>81</v>
      </c>
      <c r="BK152" s="234">
        <f>ROUND(I152*H152,2)</f>
        <v>43472</v>
      </c>
      <c r="BL152" s="18" t="s">
        <v>116</v>
      </c>
      <c r="BM152" s="233" t="s">
        <v>827</v>
      </c>
    </row>
    <row r="153" s="2" customFormat="1" ht="33" customHeight="1">
      <c r="A153" s="33"/>
      <c r="B153" s="34"/>
      <c r="C153" s="222" t="s">
        <v>635</v>
      </c>
      <c r="D153" s="222" t="s">
        <v>280</v>
      </c>
      <c r="E153" s="223" t="s">
        <v>2128</v>
      </c>
      <c r="F153" s="224" t="s">
        <v>2129</v>
      </c>
      <c r="G153" s="225" t="s">
        <v>407</v>
      </c>
      <c r="H153" s="226">
        <v>116</v>
      </c>
      <c r="I153" s="227">
        <v>151</v>
      </c>
      <c r="J153" s="227">
        <f>ROUND(I153*H153,2)</f>
        <v>17516</v>
      </c>
      <c r="K153" s="228"/>
      <c r="L153" s="39"/>
      <c r="M153" s="229" t="s">
        <v>1</v>
      </c>
      <c r="N153" s="230" t="s">
        <v>39</v>
      </c>
      <c r="O153" s="231">
        <v>0</v>
      </c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33" t="s">
        <v>116</v>
      </c>
      <c r="AT153" s="233" t="s">
        <v>280</v>
      </c>
      <c r="AU153" s="233" t="s">
        <v>83</v>
      </c>
      <c r="AY153" s="18" t="s">
        <v>278</v>
      </c>
      <c r="BE153" s="234">
        <f>IF(N153="základní",J153,0)</f>
        <v>17516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8" t="s">
        <v>81</v>
      </c>
      <c r="BK153" s="234">
        <f>ROUND(I153*H153,2)</f>
        <v>17516</v>
      </c>
      <c r="BL153" s="18" t="s">
        <v>116</v>
      </c>
      <c r="BM153" s="233" t="s">
        <v>1001</v>
      </c>
    </row>
    <row r="154" s="2" customFormat="1" ht="33" customHeight="1">
      <c r="A154" s="33"/>
      <c r="B154" s="34"/>
      <c r="C154" s="222" t="s">
        <v>640</v>
      </c>
      <c r="D154" s="222" t="s">
        <v>280</v>
      </c>
      <c r="E154" s="223" t="s">
        <v>2130</v>
      </c>
      <c r="F154" s="224" t="s">
        <v>2131</v>
      </c>
      <c r="G154" s="225" t="s">
        <v>407</v>
      </c>
      <c r="H154" s="226">
        <v>65</v>
      </c>
      <c r="I154" s="227">
        <v>159</v>
      </c>
      <c r="J154" s="227">
        <f>ROUND(I154*H154,2)</f>
        <v>10335</v>
      </c>
      <c r="K154" s="228"/>
      <c r="L154" s="39"/>
      <c r="M154" s="229" t="s">
        <v>1</v>
      </c>
      <c r="N154" s="230" t="s">
        <v>39</v>
      </c>
      <c r="O154" s="231">
        <v>0</v>
      </c>
      <c r="P154" s="231">
        <f>O154*H154</f>
        <v>0</v>
      </c>
      <c r="Q154" s="231">
        <v>0</v>
      </c>
      <c r="R154" s="231">
        <f>Q154*H154</f>
        <v>0</v>
      </c>
      <c r="S154" s="231">
        <v>0</v>
      </c>
      <c r="T154" s="23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33" t="s">
        <v>116</v>
      </c>
      <c r="AT154" s="233" t="s">
        <v>280</v>
      </c>
      <c r="AU154" s="233" t="s">
        <v>83</v>
      </c>
      <c r="AY154" s="18" t="s">
        <v>278</v>
      </c>
      <c r="BE154" s="234">
        <f>IF(N154="základní",J154,0)</f>
        <v>10335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8" t="s">
        <v>81</v>
      </c>
      <c r="BK154" s="234">
        <f>ROUND(I154*H154,2)</f>
        <v>10335</v>
      </c>
      <c r="BL154" s="18" t="s">
        <v>116</v>
      </c>
      <c r="BM154" s="233" t="s">
        <v>645</v>
      </c>
    </row>
    <row r="155" s="2" customFormat="1" ht="33" customHeight="1">
      <c r="A155" s="33"/>
      <c r="B155" s="34"/>
      <c r="C155" s="222" t="s">
        <v>650</v>
      </c>
      <c r="D155" s="222" t="s">
        <v>280</v>
      </c>
      <c r="E155" s="223" t="s">
        <v>2132</v>
      </c>
      <c r="F155" s="224" t="s">
        <v>2133</v>
      </c>
      <c r="G155" s="225" t="s">
        <v>407</v>
      </c>
      <c r="H155" s="226">
        <v>36</v>
      </c>
      <c r="I155" s="227">
        <v>166</v>
      </c>
      <c r="J155" s="227">
        <f>ROUND(I155*H155,2)</f>
        <v>5976</v>
      </c>
      <c r="K155" s="228"/>
      <c r="L155" s="39"/>
      <c r="M155" s="229" t="s">
        <v>1</v>
      </c>
      <c r="N155" s="230" t="s">
        <v>39</v>
      </c>
      <c r="O155" s="231">
        <v>0</v>
      </c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33" t="s">
        <v>116</v>
      </c>
      <c r="AT155" s="233" t="s">
        <v>280</v>
      </c>
      <c r="AU155" s="233" t="s">
        <v>83</v>
      </c>
      <c r="AY155" s="18" t="s">
        <v>278</v>
      </c>
      <c r="BE155" s="234">
        <f>IF(N155="základní",J155,0)</f>
        <v>5976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8" t="s">
        <v>81</v>
      </c>
      <c r="BK155" s="234">
        <f>ROUND(I155*H155,2)</f>
        <v>5976</v>
      </c>
      <c r="BL155" s="18" t="s">
        <v>116</v>
      </c>
      <c r="BM155" s="233" t="s">
        <v>1433</v>
      </c>
    </row>
    <row r="156" s="2" customFormat="1" ht="33" customHeight="1">
      <c r="A156" s="33"/>
      <c r="B156" s="34"/>
      <c r="C156" s="222" t="s">
        <v>666</v>
      </c>
      <c r="D156" s="222" t="s">
        <v>280</v>
      </c>
      <c r="E156" s="223" t="s">
        <v>2134</v>
      </c>
      <c r="F156" s="224" t="s">
        <v>2135</v>
      </c>
      <c r="G156" s="225" t="s">
        <v>407</v>
      </c>
      <c r="H156" s="226">
        <v>22</v>
      </c>
      <c r="I156" s="227">
        <v>195</v>
      </c>
      <c r="J156" s="227">
        <f>ROUND(I156*H156,2)</f>
        <v>4290</v>
      </c>
      <c r="K156" s="228"/>
      <c r="L156" s="39"/>
      <c r="M156" s="229" t="s">
        <v>1</v>
      </c>
      <c r="N156" s="230" t="s">
        <v>39</v>
      </c>
      <c r="O156" s="231">
        <v>0</v>
      </c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33" t="s">
        <v>116</v>
      </c>
      <c r="AT156" s="233" t="s">
        <v>280</v>
      </c>
      <c r="AU156" s="233" t="s">
        <v>83</v>
      </c>
      <c r="AY156" s="18" t="s">
        <v>278</v>
      </c>
      <c r="BE156" s="234">
        <f>IF(N156="základní",J156,0)</f>
        <v>4290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8" t="s">
        <v>81</v>
      </c>
      <c r="BK156" s="234">
        <f>ROUND(I156*H156,2)</f>
        <v>4290</v>
      </c>
      <c r="BL156" s="18" t="s">
        <v>116</v>
      </c>
      <c r="BM156" s="233" t="s">
        <v>1441</v>
      </c>
    </row>
    <row r="157" s="2" customFormat="1" ht="33" customHeight="1">
      <c r="A157" s="33"/>
      <c r="B157" s="34"/>
      <c r="C157" s="222" t="s">
        <v>672</v>
      </c>
      <c r="D157" s="222" t="s">
        <v>280</v>
      </c>
      <c r="E157" s="223" t="s">
        <v>2136</v>
      </c>
      <c r="F157" s="224" t="s">
        <v>2137</v>
      </c>
      <c r="G157" s="225" t="s">
        <v>407</v>
      </c>
      <c r="H157" s="226">
        <v>68</v>
      </c>
      <c r="I157" s="227">
        <v>262</v>
      </c>
      <c r="J157" s="227">
        <f>ROUND(I157*H157,2)</f>
        <v>17816</v>
      </c>
      <c r="K157" s="228"/>
      <c r="L157" s="39"/>
      <c r="M157" s="229" t="s">
        <v>1</v>
      </c>
      <c r="N157" s="230" t="s">
        <v>39</v>
      </c>
      <c r="O157" s="231">
        <v>0</v>
      </c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33" t="s">
        <v>116</v>
      </c>
      <c r="AT157" s="233" t="s">
        <v>280</v>
      </c>
      <c r="AU157" s="233" t="s">
        <v>83</v>
      </c>
      <c r="AY157" s="18" t="s">
        <v>278</v>
      </c>
      <c r="BE157" s="234">
        <f>IF(N157="základní",J157,0)</f>
        <v>17816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8" t="s">
        <v>81</v>
      </c>
      <c r="BK157" s="234">
        <f>ROUND(I157*H157,2)</f>
        <v>17816</v>
      </c>
      <c r="BL157" s="18" t="s">
        <v>116</v>
      </c>
      <c r="BM157" s="233" t="s">
        <v>1449</v>
      </c>
    </row>
    <row r="158" s="2" customFormat="1" ht="33" customHeight="1">
      <c r="A158" s="33"/>
      <c r="B158" s="34"/>
      <c r="C158" s="222" t="s">
        <v>679</v>
      </c>
      <c r="D158" s="222" t="s">
        <v>280</v>
      </c>
      <c r="E158" s="223" t="s">
        <v>2138</v>
      </c>
      <c r="F158" s="224" t="s">
        <v>2139</v>
      </c>
      <c r="G158" s="225" t="s">
        <v>407</v>
      </c>
      <c r="H158" s="226">
        <v>10</v>
      </c>
      <c r="I158" s="227">
        <v>23</v>
      </c>
      <c r="J158" s="227">
        <f>ROUND(I158*H158,2)</f>
        <v>230</v>
      </c>
      <c r="K158" s="228"/>
      <c r="L158" s="39"/>
      <c r="M158" s="229" t="s">
        <v>1</v>
      </c>
      <c r="N158" s="230" t="s">
        <v>39</v>
      </c>
      <c r="O158" s="231">
        <v>0</v>
      </c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33" t="s">
        <v>116</v>
      </c>
      <c r="AT158" s="233" t="s">
        <v>280</v>
      </c>
      <c r="AU158" s="233" t="s">
        <v>83</v>
      </c>
      <c r="AY158" s="18" t="s">
        <v>278</v>
      </c>
      <c r="BE158" s="234">
        <f>IF(N158="základní",J158,0)</f>
        <v>230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8" t="s">
        <v>81</v>
      </c>
      <c r="BK158" s="234">
        <f>ROUND(I158*H158,2)</f>
        <v>230</v>
      </c>
      <c r="BL158" s="18" t="s">
        <v>116</v>
      </c>
      <c r="BM158" s="233" t="s">
        <v>1457</v>
      </c>
    </row>
    <row r="159" s="2" customFormat="1" ht="33" customHeight="1">
      <c r="A159" s="33"/>
      <c r="B159" s="34"/>
      <c r="C159" s="222" t="s">
        <v>685</v>
      </c>
      <c r="D159" s="222" t="s">
        <v>280</v>
      </c>
      <c r="E159" s="223" t="s">
        <v>2140</v>
      </c>
      <c r="F159" s="224" t="s">
        <v>2141</v>
      </c>
      <c r="G159" s="225" t="s">
        <v>407</v>
      </c>
      <c r="H159" s="226">
        <v>53</v>
      </c>
      <c r="I159" s="227">
        <v>36</v>
      </c>
      <c r="J159" s="227">
        <f>ROUND(I159*H159,2)</f>
        <v>1908</v>
      </c>
      <c r="K159" s="228"/>
      <c r="L159" s="39"/>
      <c r="M159" s="229" t="s">
        <v>1</v>
      </c>
      <c r="N159" s="230" t="s">
        <v>39</v>
      </c>
      <c r="O159" s="231">
        <v>0</v>
      </c>
      <c r="P159" s="231">
        <f>O159*H159</f>
        <v>0</v>
      </c>
      <c r="Q159" s="231">
        <v>0</v>
      </c>
      <c r="R159" s="231">
        <f>Q159*H159</f>
        <v>0</v>
      </c>
      <c r="S159" s="231">
        <v>0</v>
      </c>
      <c r="T159" s="23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33" t="s">
        <v>116</v>
      </c>
      <c r="AT159" s="233" t="s">
        <v>280</v>
      </c>
      <c r="AU159" s="233" t="s">
        <v>83</v>
      </c>
      <c r="AY159" s="18" t="s">
        <v>278</v>
      </c>
      <c r="BE159" s="234">
        <f>IF(N159="základní",J159,0)</f>
        <v>1908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8" t="s">
        <v>81</v>
      </c>
      <c r="BK159" s="234">
        <f>ROUND(I159*H159,2)</f>
        <v>1908</v>
      </c>
      <c r="BL159" s="18" t="s">
        <v>116</v>
      </c>
      <c r="BM159" s="233" t="s">
        <v>1465</v>
      </c>
    </row>
    <row r="160" s="2" customFormat="1" ht="33" customHeight="1">
      <c r="A160" s="33"/>
      <c r="B160" s="34"/>
      <c r="C160" s="222" t="s">
        <v>691</v>
      </c>
      <c r="D160" s="222" t="s">
        <v>280</v>
      </c>
      <c r="E160" s="223" t="s">
        <v>2142</v>
      </c>
      <c r="F160" s="224" t="s">
        <v>2143</v>
      </c>
      <c r="G160" s="225" t="s">
        <v>407</v>
      </c>
      <c r="H160" s="226">
        <v>8</v>
      </c>
      <c r="I160" s="227">
        <v>45</v>
      </c>
      <c r="J160" s="227">
        <f>ROUND(I160*H160,2)</f>
        <v>360</v>
      </c>
      <c r="K160" s="228"/>
      <c r="L160" s="39"/>
      <c r="M160" s="229" t="s">
        <v>1</v>
      </c>
      <c r="N160" s="230" t="s">
        <v>39</v>
      </c>
      <c r="O160" s="231">
        <v>0</v>
      </c>
      <c r="P160" s="231">
        <f>O160*H160</f>
        <v>0</v>
      </c>
      <c r="Q160" s="231">
        <v>0</v>
      </c>
      <c r="R160" s="231">
        <f>Q160*H160</f>
        <v>0</v>
      </c>
      <c r="S160" s="231">
        <v>0</v>
      </c>
      <c r="T160" s="232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33" t="s">
        <v>116</v>
      </c>
      <c r="AT160" s="233" t="s">
        <v>280</v>
      </c>
      <c r="AU160" s="233" t="s">
        <v>83</v>
      </c>
      <c r="AY160" s="18" t="s">
        <v>278</v>
      </c>
      <c r="BE160" s="234">
        <f>IF(N160="základní",J160,0)</f>
        <v>360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8" t="s">
        <v>81</v>
      </c>
      <c r="BK160" s="234">
        <f>ROUND(I160*H160,2)</f>
        <v>360</v>
      </c>
      <c r="BL160" s="18" t="s">
        <v>116</v>
      </c>
      <c r="BM160" s="233" t="s">
        <v>1473</v>
      </c>
    </row>
    <row r="161" s="2" customFormat="1" ht="21.75" customHeight="1">
      <c r="A161" s="33"/>
      <c r="B161" s="34"/>
      <c r="C161" s="222" t="s">
        <v>697</v>
      </c>
      <c r="D161" s="222" t="s">
        <v>280</v>
      </c>
      <c r="E161" s="223" t="s">
        <v>2144</v>
      </c>
      <c r="F161" s="224" t="s">
        <v>2145</v>
      </c>
      <c r="G161" s="225" t="s">
        <v>1673</v>
      </c>
      <c r="H161" s="226">
        <v>102</v>
      </c>
      <c r="I161" s="227">
        <v>210</v>
      </c>
      <c r="J161" s="227">
        <f>ROUND(I161*H161,2)</f>
        <v>21420</v>
      </c>
      <c r="K161" s="228"/>
      <c r="L161" s="39"/>
      <c r="M161" s="229" t="s">
        <v>1</v>
      </c>
      <c r="N161" s="230" t="s">
        <v>39</v>
      </c>
      <c r="O161" s="231">
        <v>0</v>
      </c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33" t="s">
        <v>116</v>
      </c>
      <c r="AT161" s="233" t="s">
        <v>280</v>
      </c>
      <c r="AU161" s="233" t="s">
        <v>83</v>
      </c>
      <c r="AY161" s="18" t="s">
        <v>278</v>
      </c>
      <c r="BE161" s="234">
        <f>IF(N161="základní",J161,0)</f>
        <v>21420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8" t="s">
        <v>81</v>
      </c>
      <c r="BK161" s="234">
        <f>ROUND(I161*H161,2)</f>
        <v>21420</v>
      </c>
      <c r="BL161" s="18" t="s">
        <v>116</v>
      </c>
      <c r="BM161" s="233" t="s">
        <v>1481</v>
      </c>
    </row>
    <row r="162" s="2" customFormat="1" ht="16.5" customHeight="1">
      <c r="A162" s="33"/>
      <c r="B162" s="34"/>
      <c r="C162" s="222" t="s">
        <v>703</v>
      </c>
      <c r="D162" s="222" t="s">
        <v>280</v>
      </c>
      <c r="E162" s="223" t="s">
        <v>2146</v>
      </c>
      <c r="F162" s="224" t="s">
        <v>2147</v>
      </c>
      <c r="G162" s="225" t="s">
        <v>1673</v>
      </c>
      <c r="H162" s="226">
        <v>10</v>
      </c>
      <c r="I162" s="227">
        <v>276</v>
      </c>
      <c r="J162" s="227">
        <f>ROUND(I162*H162,2)</f>
        <v>2760</v>
      </c>
      <c r="K162" s="228"/>
      <c r="L162" s="39"/>
      <c r="M162" s="229" t="s">
        <v>1</v>
      </c>
      <c r="N162" s="230" t="s">
        <v>39</v>
      </c>
      <c r="O162" s="231">
        <v>0</v>
      </c>
      <c r="P162" s="231">
        <f>O162*H162</f>
        <v>0</v>
      </c>
      <c r="Q162" s="231">
        <v>0</v>
      </c>
      <c r="R162" s="231">
        <f>Q162*H162</f>
        <v>0</v>
      </c>
      <c r="S162" s="231">
        <v>0</v>
      </c>
      <c r="T162" s="232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33" t="s">
        <v>116</v>
      </c>
      <c r="AT162" s="233" t="s">
        <v>280</v>
      </c>
      <c r="AU162" s="233" t="s">
        <v>83</v>
      </c>
      <c r="AY162" s="18" t="s">
        <v>278</v>
      </c>
      <c r="BE162" s="234">
        <f>IF(N162="základní",J162,0)</f>
        <v>2760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8" t="s">
        <v>81</v>
      </c>
      <c r="BK162" s="234">
        <f>ROUND(I162*H162,2)</f>
        <v>2760</v>
      </c>
      <c r="BL162" s="18" t="s">
        <v>116</v>
      </c>
      <c r="BM162" s="233" t="s">
        <v>1489</v>
      </c>
    </row>
    <row r="163" s="2" customFormat="1" ht="16.5" customHeight="1">
      <c r="A163" s="33"/>
      <c r="B163" s="34"/>
      <c r="C163" s="222" t="s">
        <v>709</v>
      </c>
      <c r="D163" s="222" t="s">
        <v>280</v>
      </c>
      <c r="E163" s="223" t="s">
        <v>2148</v>
      </c>
      <c r="F163" s="224" t="s">
        <v>2149</v>
      </c>
      <c r="G163" s="225" t="s">
        <v>1673</v>
      </c>
      <c r="H163" s="226">
        <v>2</v>
      </c>
      <c r="I163" s="227">
        <v>330</v>
      </c>
      <c r="J163" s="227">
        <f>ROUND(I163*H163,2)</f>
        <v>660</v>
      </c>
      <c r="K163" s="228"/>
      <c r="L163" s="39"/>
      <c r="M163" s="229" t="s">
        <v>1</v>
      </c>
      <c r="N163" s="230" t="s">
        <v>39</v>
      </c>
      <c r="O163" s="231">
        <v>0</v>
      </c>
      <c r="P163" s="231">
        <f>O163*H163</f>
        <v>0</v>
      </c>
      <c r="Q163" s="231">
        <v>0</v>
      </c>
      <c r="R163" s="231">
        <f>Q163*H163</f>
        <v>0</v>
      </c>
      <c r="S163" s="231">
        <v>0</v>
      </c>
      <c r="T163" s="232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33" t="s">
        <v>116</v>
      </c>
      <c r="AT163" s="233" t="s">
        <v>280</v>
      </c>
      <c r="AU163" s="233" t="s">
        <v>83</v>
      </c>
      <c r="AY163" s="18" t="s">
        <v>278</v>
      </c>
      <c r="BE163" s="234">
        <f>IF(N163="základní",J163,0)</f>
        <v>660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8" t="s">
        <v>81</v>
      </c>
      <c r="BK163" s="234">
        <f>ROUND(I163*H163,2)</f>
        <v>660</v>
      </c>
      <c r="BL163" s="18" t="s">
        <v>116</v>
      </c>
      <c r="BM163" s="233" t="s">
        <v>1497</v>
      </c>
    </row>
    <row r="164" s="2" customFormat="1" ht="16.5" customHeight="1">
      <c r="A164" s="33"/>
      <c r="B164" s="34"/>
      <c r="C164" s="222" t="s">
        <v>713</v>
      </c>
      <c r="D164" s="222" t="s">
        <v>280</v>
      </c>
      <c r="E164" s="223" t="s">
        <v>2150</v>
      </c>
      <c r="F164" s="224" t="s">
        <v>2151</v>
      </c>
      <c r="G164" s="225" t="s">
        <v>1673</v>
      </c>
      <c r="H164" s="226">
        <v>3</v>
      </c>
      <c r="I164" s="227">
        <v>510</v>
      </c>
      <c r="J164" s="227">
        <f>ROUND(I164*H164,2)</f>
        <v>1530</v>
      </c>
      <c r="K164" s="228"/>
      <c r="L164" s="39"/>
      <c r="M164" s="229" t="s">
        <v>1</v>
      </c>
      <c r="N164" s="230" t="s">
        <v>39</v>
      </c>
      <c r="O164" s="231">
        <v>0</v>
      </c>
      <c r="P164" s="231">
        <f>O164*H164</f>
        <v>0</v>
      </c>
      <c r="Q164" s="231">
        <v>0</v>
      </c>
      <c r="R164" s="231">
        <f>Q164*H164</f>
        <v>0</v>
      </c>
      <c r="S164" s="231">
        <v>0</v>
      </c>
      <c r="T164" s="232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33" t="s">
        <v>116</v>
      </c>
      <c r="AT164" s="233" t="s">
        <v>280</v>
      </c>
      <c r="AU164" s="233" t="s">
        <v>83</v>
      </c>
      <c r="AY164" s="18" t="s">
        <v>278</v>
      </c>
      <c r="BE164" s="234">
        <f>IF(N164="základní",J164,0)</f>
        <v>1530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8" t="s">
        <v>81</v>
      </c>
      <c r="BK164" s="234">
        <f>ROUND(I164*H164,2)</f>
        <v>1530</v>
      </c>
      <c r="BL164" s="18" t="s">
        <v>116</v>
      </c>
      <c r="BM164" s="233" t="s">
        <v>1505</v>
      </c>
    </row>
    <row r="165" s="2" customFormat="1" ht="16.5" customHeight="1">
      <c r="A165" s="33"/>
      <c r="B165" s="34"/>
      <c r="C165" s="222" t="s">
        <v>717</v>
      </c>
      <c r="D165" s="222" t="s">
        <v>280</v>
      </c>
      <c r="E165" s="223" t="s">
        <v>2152</v>
      </c>
      <c r="F165" s="224" t="s">
        <v>2153</v>
      </c>
      <c r="G165" s="225" t="s">
        <v>1673</v>
      </c>
      <c r="H165" s="226">
        <v>6</v>
      </c>
      <c r="I165" s="227">
        <v>660</v>
      </c>
      <c r="J165" s="227">
        <f>ROUND(I165*H165,2)</f>
        <v>3960</v>
      </c>
      <c r="K165" s="228"/>
      <c r="L165" s="39"/>
      <c r="M165" s="229" t="s">
        <v>1</v>
      </c>
      <c r="N165" s="230" t="s">
        <v>39</v>
      </c>
      <c r="O165" s="231">
        <v>0</v>
      </c>
      <c r="P165" s="231">
        <f>O165*H165</f>
        <v>0</v>
      </c>
      <c r="Q165" s="231">
        <v>0</v>
      </c>
      <c r="R165" s="231">
        <f>Q165*H165</f>
        <v>0</v>
      </c>
      <c r="S165" s="231">
        <v>0</v>
      </c>
      <c r="T165" s="232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33" t="s">
        <v>116</v>
      </c>
      <c r="AT165" s="233" t="s">
        <v>280</v>
      </c>
      <c r="AU165" s="233" t="s">
        <v>83</v>
      </c>
      <c r="AY165" s="18" t="s">
        <v>278</v>
      </c>
      <c r="BE165" s="234">
        <f>IF(N165="základní",J165,0)</f>
        <v>3960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8" t="s">
        <v>81</v>
      </c>
      <c r="BK165" s="234">
        <f>ROUND(I165*H165,2)</f>
        <v>3960</v>
      </c>
      <c r="BL165" s="18" t="s">
        <v>116</v>
      </c>
      <c r="BM165" s="233" t="s">
        <v>1513</v>
      </c>
    </row>
    <row r="166" s="2" customFormat="1" ht="16.5" customHeight="1">
      <c r="A166" s="33"/>
      <c r="B166" s="34"/>
      <c r="C166" s="222" t="s">
        <v>721</v>
      </c>
      <c r="D166" s="222" t="s">
        <v>280</v>
      </c>
      <c r="E166" s="223" t="s">
        <v>2154</v>
      </c>
      <c r="F166" s="224" t="s">
        <v>2155</v>
      </c>
      <c r="G166" s="225" t="s">
        <v>1673</v>
      </c>
      <c r="H166" s="226">
        <v>1</v>
      </c>
      <c r="I166" s="227">
        <v>910</v>
      </c>
      <c r="J166" s="227">
        <f>ROUND(I166*H166,2)</f>
        <v>910</v>
      </c>
      <c r="K166" s="228"/>
      <c r="L166" s="39"/>
      <c r="M166" s="229" t="s">
        <v>1</v>
      </c>
      <c r="N166" s="230" t="s">
        <v>39</v>
      </c>
      <c r="O166" s="231">
        <v>0</v>
      </c>
      <c r="P166" s="231">
        <f>O166*H166</f>
        <v>0</v>
      </c>
      <c r="Q166" s="231">
        <v>0</v>
      </c>
      <c r="R166" s="231">
        <f>Q166*H166</f>
        <v>0</v>
      </c>
      <c r="S166" s="231">
        <v>0</v>
      </c>
      <c r="T166" s="232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33" t="s">
        <v>116</v>
      </c>
      <c r="AT166" s="233" t="s">
        <v>280</v>
      </c>
      <c r="AU166" s="233" t="s">
        <v>83</v>
      </c>
      <c r="AY166" s="18" t="s">
        <v>278</v>
      </c>
      <c r="BE166" s="234">
        <f>IF(N166="základní",J166,0)</f>
        <v>910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8" t="s">
        <v>81</v>
      </c>
      <c r="BK166" s="234">
        <f>ROUND(I166*H166,2)</f>
        <v>910</v>
      </c>
      <c r="BL166" s="18" t="s">
        <v>116</v>
      </c>
      <c r="BM166" s="233" t="s">
        <v>1521</v>
      </c>
    </row>
    <row r="167" s="2" customFormat="1" ht="16.5" customHeight="1">
      <c r="A167" s="33"/>
      <c r="B167" s="34"/>
      <c r="C167" s="222" t="s">
        <v>726</v>
      </c>
      <c r="D167" s="222" t="s">
        <v>280</v>
      </c>
      <c r="E167" s="223" t="s">
        <v>2156</v>
      </c>
      <c r="F167" s="224" t="s">
        <v>2157</v>
      </c>
      <c r="G167" s="225" t="s">
        <v>1673</v>
      </c>
      <c r="H167" s="226">
        <v>4</v>
      </c>
      <c r="I167" s="227">
        <v>1030</v>
      </c>
      <c r="J167" s="227">
        <f>ROUND(I167*H167,2)</f>
        <v>4120</v>
      </c>
      <c r="K167" s="228"/>
      <c r="L167" s="39"/>
      <c r="M167" s="229" t="s">
        <v>1</v>
      </c>
      <c r="N167" s="230" t="s">
        <v>39</v>
      </c>
      <c r="O167" s="231">
        <v>0</v>
      </c>
      <c r="P167" s="231">
        <f>O167*H167</f>
        <v>0</v>
      </c>
      <c r="Q167" s="231">
        <v>0</v>
      </c>
      <c r="R167" s="231">
        <f>Q167*H167</f>
        <v>0</v>
      </c>
      <c r="S167" s="231">
        <v>0</v>
      </c>
      <c r="T167" s="23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33" t="s">
        <v>116</v>
      </c>
      <c r="AT167" s="233" t="s">
        <v>280</v>
      </c>
      <c r="AU167" s="233" t="s">
        <v>83</v>
      </c>
      <c r="AY167" s="18" t="s">
        <v>278</v>
      </c>
      <c r="BE167" s="234">
        <f>IF(N167="základní",J167,0)</f>
        <v>4120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8" t="s">
        <v>81</v>
      </c>
      <c r="BK167" s="234">
        <f>ROUND(I167*H167,2)</f>
        <v>4120</v>
      </c>
      <c r="BL167" s="18" t="s">
        <v>116</v>
      </c>
      <c r="BM167" s="233" t="s">
        <v>1529</v>
      </c>
    </row>
    <row r="168" s="2" customFormat="1" ht="16.5" customHeight="1">
      <c r="A168" s="33"/>
      <c r="B168" s="34"/>
      <c r="C168" s="222" t="s">
        <v>730</v>
      </c>
      <c r="D168" s="222" t="s">
        <v>280</v>
      </c>
      <c r="E168" s="223" t="s">
        <v>2158</v>
      </c>
      <c r="F168" s="224" t="s">
        <v>2159</v>
      </c>
      <c r="G168" s="225" t="s">
        <v>1673</v>
      </c>
      <c r="H168" s="226">
        <v>4</v>
      </c>
      <c r="I168" s="227">
        <v>1365</v>
      </c>
      <c r="J168" s="227">
        <f>ROUND(I168*H168,2)</f>
        <v>5460</v>
      </c>
      <c r="K168" s="228"/>
      <c r="L168" s="39"/>
      <c r="M168" s="229" t="s">
        <v>1</v>
      </c>
      <c r="N168" s="230" t="s">
        <v>39</v>
      </c>
      <c r="O168" s="231">
        <v>0</v>
      </c>
      <c r="P168" s="231">
        <f>O168*H168</f>
        <v>0</v>
      </c>
      <c r="Q168" s="231">
        <v>0</v>
      </c>
      <c r="R168" s="231">
        <f>Q168*H168</f>
        <v>0</v>
      </c>
      <c r="S168" s="231">
        <v>0</v>
      </c>
      <c r="T168" s="23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33" t="s">
        <v>116</v>
      </c>
      <c r="AT168" s="233" t="s">
        <v>280</v>
      </c>
      <c r="AU168" s="233" t="s">
        <v>83</v>
      </c>
      <c r="AY168" s="18" t="s">
        <v>278</v>
      </c>
      <c r="BE168" s="234">
        <f>IF(N168="základní",J168,0)</f>
        <v>5460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8" t="s">
        <v>81</v>
      </c>
      <c r="BK168" s="234">
        <f>ROUND(I168*H168,2)</f>
        <v>5460</v>
      </c>
      <c r="BL168" s="18" t="s">
        <v>116</v>
      </c>
      <c r="BM168" s="233" t="s">
        <v>1537</v>
      </c>
    </row>
    <row r="169" s="2" customFormat="1" ht="16.5" customHeight="1">
      <c r="A169" s="33"/>
      <c r="B169" s="34"/>
      <c r="C169" s="222" t="s">
        <v>734</v>
      </c>
      <c r="D169" s="222" t="s">
        <v>280</v>
      </c>
      <c r="E169" s="223" t="s">
        <v>2160</v>
      </c>
      <c r="F169" s="224" t="s">
        <v>2161</v>
      </c>
      <c r="G169" s="225" t="s">
        <v>1673</v>
      </c>
      <c r="H169" s="226">
        <v>2</v>
      </c>
      <c r="I169" s="227">
        <v>1482</v>
      </c>
      <c r="J169" s="227">
        <f>ROUND(I169*H169,2)</f>
        <v>2964</v>
      </c>
      <c r="K169" s="228"/>
      <c r="L169" s="39"/>
      <c r="M169" s="229" t="s">
        <v>1</v>
      </c>
      <c r="N169" s="230" t="s">
        <v>39</v>
      </c>
      <c r="O169" s="231">
        <v>0</v>
      </c>
      <c r="P169" s="231">
        <f>O169*H169</f>
        <v>0</v>
      </c>
      <c r="Q169" s="231">
        <v>0</v>
      </c>
      <c r="R169" s="231">
        <f>Q169*H169</f>
        <v>0</v>
      </c>
      <c r="S169" s="231">
        <v>0</v>
      </c>
      <c r="T169" s="232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33" t="s">
        <v>116</v>
      </c>
      <c r="AT169" s="233" t="s">
        <v>280</v>
      </c>
      <c r="AU169" s="233" t="s">
        <v>83</v>
      </c>
      <c r="AY169" s="18" t="s">
        <v>278</v>
      </c>
      <c r="BE169" s="234">
        <f>IF(N169="základní",J169,0)</f>
        <v>2964</v>
      </c>
      <c r="BF169" s="234">
        <f>IF(N169="snížená",J169,0)</f>
        <v>0</v>
      </c>
      <c r="BG169" s="234">
        <f>IF(N169="zákl. přenesená",J169,0)</f>
        <v>0</v>
      </c>
      <c r="BH169" s="234">
        <f>IF(N169="sníž. přenesená",J169,0)</f>
        <v>0</v>
      </c>
      <c r="BI169" s="234">
        <f>IF(N169="nulová",J169,0)</f>
        <v>0</v>
      </c>
      <c r="BJ169" s="18" t="s">
        <v>81</v>
      </c>
      <c r="BK169" s="234">
        <f>ROUND(I169*H169,2)</f>
        <v>2964</v>
      </c>
      <c r="BL169" s="18" t="s">
        <v>116</v>
      </c>
      <c r="BM169" s="233" t="s">
        <v>1545</v>
      </c>
    </row>
    <row r="170" s="2" customFormat="1" ht="24.15" customHeight="1">
      <c r="A170" s="33"/>
      <c r="B170" s="34"/>
      <c r="C170" s="222" t="s">
        <v>740</v>
      </c>
      <c r="D170" s="222" t="s">
        <v>280</v>
      </c>
      <c r="E170" s="223" t="s">
        <v>2162</v>
      </c>
      <c r="F170" s="224" t="s">
        <v>2163</v>
      </c>
      <c r="G170" s="225" t="s">
        <v>1673</v>
      </c>
      <c r="H170" s="226">
        <v>9</v>
      </c>
      <c r="I170" s="227">
        <v>3450</v>
      </c>
      <c r="J170" s="227">
        <f>ROUND(I170*H170,2)</f>
        <v>31050</v>
      </c>
      <c r="K170" s="228"/>
      <c r="L170" s="39"/>
      <c r="M170" s="229" t="s">
        <v>1</v>
      </c>
      <c r="N170" s="230" t="s">
        <v>39</v>
      </c>
      <c r="O170" s="231">
        <v>0</v>
      </c>
      <c r="P170" s="231">
        <f>O170*H170</f>
        <v>0</v>
      </c>
      <c r="Q170" s="231">
        <v>0</v>
      </c>
      <c r="R170" s="231">
        <f>Q170*H170</f>
        <v>0</v>
      </c>
      <c r="S170" s="231">
        <v>0</v>
      </c>
      <c r="T170" s="23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33" t="s">
        <v>116</v>
      </c>
      <c r="AT170" s="233" t="s">
        <v>280</v>
      </c>
      <c r="AU170" s="233" t="s">
        <v>83</v>
      </c>
      <c r="AY170" s="18" t="s">
        <v>278</v>
      </c>
      <c r="BE170" s="234">
        <f>IF(N170="základní",J170,0)</f>
        <v>31050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8" t="s">
        <v>81</v>
      </c>
      <c r="BK170" s="234">
        <f>ROUND(I170*H170,2)</f>
        <v>31050</v>
      </c>
      <c r="BL170" s="18" t="s">
        <v>116</v>
      </c>
      <c r="BM170" s="233" t="s">
        <v>1557</v>
      </c>
    </row>
    <row r="171" s="2" customFormat="1" ht="16.5" customHeight="1">
      <c r="A171" s="33"/>
      <c r="B171" s="34"/>
      <c r="C171" s="222" t="s">
        <v>746</v>
      </c>
      <c r="D171" s="222" t="s">
        <v>280</v>
      </c>
      <c r="E171" s="223" t="s">
        <v>2164</v>
      </c>
      <c r="F171" s="224" t="s">
        <v>2165</v>
      </c>
      <c r="G171" s="225" t="s">
        <v>1673</v>
      </c>
      <c r="H171" s="226">
        <v>1</v>
      </c>
      <c r="I171" s="227">
        <v>563</v>
      </c>
      <c r="J171" s="227">
        <f>ROUND(I171*H171,2)</f>
        <v>563</v>
      </c>
      <c r="K171" s="228"/>
      <c r="L171" s="39"/>
      <c r="M171" s="229" t="s">
        <v>1</v>
      </c>
      <c r="N171" s="230" t="s">
        <v>39</v>
      </c>
      <c r="O171" s="231">
        <v>0</v>
      </c>
      <c r="P171" s="231">
        <f>O171*H171</f>
        <v>0</v>
      </c>
      <c r="Q171" s="231">
        <v>0</v>
      </c>
      <c r="R171" s="231">
        <f>Q171*H171</f>
        <v>0</v>
      </c>
      <c r="S171" s="231">
        <v>0</v>
      </c>
      <c r="T171" s="232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33" t="s">
        <v>116</v>
      </c>
      <c r="AT171" s="233" t="s">
        <v>280</v>
      </c>
      <c r="AU171" s="233" t="s">
        <v>83</v>
      </c>
      <c r="AY171" s="18" t="s">
        <v>278</v>
      </c>
      <c r="BE171" s="234">
        <f>IF(N171="základní",J171,0)</f>
        <v>563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8" t="s">
        <v>81</v>
      </c>
      <c r="BK171" s="234">
        <f>ROUND(I171*H171,2)</f>
        <v>563</v>
      </c>
      <c r="BL171" s="18" t="s">
        <v>116</v>
      </c>
      <c r="BM171" s="233" t="s">
        <v>1565</v>
      </c>
    </row>
    <row r="172" s="2" customFormat="1" ht="21.75" customHeight="1">
      <c r="A172" s="33"/>
      <c r="B172" s="34"/>
      <c r="C172" s="222" t="s">
        <v>765</v>
      </c>
      <c r="D172" s="222" t="s">
        <v>280</v>
      </c>
      <c r="E172" s="223" t="s">
        <v>2166</v>
      </c>
      <c r="F172" s="224" t="s">
        <v>2167</v>
      </c>
      <c r="G172" s="225" t="s">
        <v>1673</v>
      </c>
      <c r="H172" s="226">
        <v>1</v>
      </c>
      <c r="I172" s="227">
        <v>1121</v>
      </c>
      <c r="J172" s="227">
        <f>ROUND(I172*H172,2)</f>
        <v>1121</v>
      </c>
      <c r="K172" s="228"/>
      <c r="L172" s="39"/>
      <c r="M172" s="229" t="s">
        <v>1</v>
      </c>
      <c r="N172" s="230" t="s">
        <v>39</v>
      </c>
      <c r="O172" s="231">
        <v>0</v>
      </c>
      <c r="P172" s="231">
        <f>O172*H172</f>
        <v>0</v>
      </c>
      <c r="Q172" s="231">
        <v>0</v>
      </c>
      <c r="R172" s="231">
        <f>Q172*H172</f>
        <v>0</v>
      </c>
      <c r="S172" s="231">
        <v>0</v>
      </c>
      <c r="T172" s="23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33" t="s">
        <v>116</v>
      </c>
      <c r="AT172" s="233" t="s">
        <v>280</v>
      </c>
      <c r="AU172" s="233" t="s">
        <v>83</v>
      </c>
      <c r="AY172" s="18" t="s">
        <v>278</v>
      </c>
      <c r="BE172" s="234">
        <f>IF(N172="základní",J172,0)</f>
        <v>1121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8" t="s">
        <v>81</v>
      </c>
      <c r="BK172" s="234">
        <f>ROUND(I172*H172,2)</f>
        <v>1121</v>
      </c>
      <c r="BL172" s="18" t="s">
        <v>116</v>
      </c>
      <c r="BM172" s="233" t="s">
        <v>1573</v>
      </c>
    </row>
    <row r="173" s="2" customFormat="1" ht="16.5" customHeight="1">
      <c r="A173" s="33"/>
      <c r="B173" s="34"/>
      <c r="C173" s="222" t="s">
        <v>782</v>
      </c>
      <c r="D173" s="222" t="s">
        <v>280</v>
      </c>
      <c r="E173" s="223" t="s">
        <v>2168</v>
      </c>
      <c r="F173" s="224" t="s">
        <v>2169</v>
      </c>
      <c r="G173" s="225" t="s">
        <v>1673</v>
      </c>
      <c r="H173" s="226">
        <v>1</v>
      </c>
      <c r="I173" s="227">
        <v>1342</v>
      </c>
      <c r="J173" s="227">
        <f>ROUND(I173*H173,2)</f>
        <v>1342</v>
      </c>
      <c r="K173" s="228"/>
      <c r="L173" s="39"/>
      <c r="M173" s="229" t="s">
        <v>1</v>
      </c>
      <c r="N173" s="230" t="s">
        <v>39</v>
      </c>
      <c r="O173" s="231">
        <v>0</v>
      </c>
      <c r="P173" s="231">
        <f>O173*H173</f>
        <v>0</v>
      </c>
      <c r="Q173" s="231">
        <v>0</v>
      </c>
      <c r="R173" s="231">
        <f>Q173*H173</f>
        <v>0</v>
      </c>
      <c r="S173" s="231">
        <v>0</v>
      </c>
      <c r="T173" s="232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33" t="s">
        <v>116</v>
      </c>
      <c r="AT173" s="233" t="s">
        <v>280</v>
      </c>
      <c r="AU173" s="233" t="s">
        <v>83</v>
      </c>
      <c r="AY173" s="18" t="s">
        <v>278</v>
      </c>
      <c r="BE173" s="234">
        <f>IF(N173="základní",J173,0)</f>
        <v>1342</v>
      </c>
      <c r="BF173" s="234">
        <f>IF(N173="snížená",J173,0)</f>
        <v>0</v>
      </c>
      <c r="BG173" s="234">
        <f>IF(N173="zákl. přenesená",J173,0)</f>
        <v>0</v>
      </c>
      <c r="BH173" s="234">
        <f>IF(N173="sníž. přenesená",J173,0)</f>
        <v>0</v>
      </c>
      <c r="BI173" s="234">
        <f>IF(N173="nulová",J173,0)</f>
        <v>0</v>
      </c>
      <c r="BJ173" s="18" t="s">
        <v>81</v>
      </c>
      <c r="BK173" s="234">
        <f>ROUND(I173*H173,2)</f>
        <v>1342</v>
      </c>
      <c r="BL173" s="18" t="s">
        <v>116</v>
      </c>
      <c r="BM173" s="233" t="s">
        <v>1581</v>
      </c>
    </row>
    <row r="174" s="2" customFormat="1" ht="24.15" customHeight="1">
      <c r="A174" s="33"/>
      <c r="B174" s="34"/>
      <c r="C174" s="222" t="s">
        <v>827</v>
      </c>
      <c r="D174" s="222" t="s">
        <v>280</v>
      </c>
      <c r="E174" s="223" t="s">
        <v>2170</v>
      </c>
      <c r="F174" s="224" t="s">
        <v>2171</v>
      </c>
      <c r="G174" s="225" t="s">
        <v>1673</v>
      </c>
      <c r="H174" s="226">
        <v>1</v>
      </c>
      <c r="I174" s="227">
        <v>10325</v>
      </c>
      <c r="J174" s="227">
        <f>ROUND(I174*H174,2)</f>
        <v>10325</v>
      </c>
      <c r="K174" s="228"/>
      <c r="L174" s="39"/>
      <c r="M174" s="229" t="s">
        <v>1</v>
      </c>
      <c r="N174" s="230" t="s">
        <v>39</v>
      </c>
      <c r="O174" s="231">
        <v>0</v>
      </c>
      <c r="P174" s="231">
        <f>O174*H174</f>
        <v>0</v>
      </c>
      <c r="Q174" s="231">
        <v>0</v>
      </c>
      <c r="R174" s="231">
        <f>Q174*H174</f>
        <v>0</v>
      </c>
      <c r="S174" s="231">
        <v>0</v>
      </c>
      <c r="T174" s="232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33" t="s">
        <v>116</v>
      </c>
      <c r="AT174" s="233" t="s">
        <v>280</v>
      </c>
      <c r="AU174" s="233" t="s">
        <v>83</v>
      </c>
      <c r="AY174" s="18" t="s">
        <v>278</v>
      </c>
      <c r="BE174" s="234">
        <f>IF(N174="základní",J174,0)</f>
        <v>10325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8" t="s">
        <v>81</v>
      </c>
      <c r="BK174" s="234">
        <f>ROUND(I174*H174,2)</f>
        <v>10325</v>
      </c>
      <c r="BL174" s="18" t="s">
        <v>116</v>
      </c>
      <c r="BM174" s="233" t="s">
        <v>1589</v>
      </c>
    </row>
    <row r="175" s="2" customFormat="1" ht="37.8" customHeight="1">
      <c r="A175" s="33"/>
      <c r="B175" s="34"/>
      <c r="C175" s="222" t="s">
        <v>913</v>
      </c>
      <c r="D175" s="222" t="s">
        <v>280</v>
      </c>
      <c r="E175" s="223" t="s">
        <v>2172</v>
      </c>
      <c r="F175" s="224" t="s">
        <v>2173</v>
      </c>
      <c r="G175" s="225" t="s">
        <v>1418</v>
      </c>
      <c r="H175" s="226">
        <v>3</v>
      </c>
      <c r="I175" s="227">
        <v>13500</v>
      </c>
      <c r="J175" s="227">
        <f>ROUND(I175*H175,2)</f>
        <v>40500</v>
      </c>
      <c r="K175" s="228"/>
      <c r="L175" s="39"/>
      <c r="M175" s="229" t="s">
        <v>1</v>
      </c>
      <c r="N175" s="230" t="s">
        <v>39</v>
      </c>
      <c r="O175" s="231">
        <v>0</v>
      </c>
      <c r="P175" s="231">
        <f>O175*H175</f>
        <v>0</v>
      </c>
      <c r="Q175" s="231">
        <v>0</v>
      </c>
      <c r="R175" s="231">
        <f>Q175*H175</f>
        <v>0</v>
      </c>
      <c r="S175" s="231">
        <v>0</v>
      </c>
      <c r="T175" s="232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33" t="s">
        <v>116</v>
      </c>
      <c r="AT175" s="233" t="s">
        <v>280</v>
      </c>
      <c r="AU175" s="233" t="s">
        <v>83</v>
      </c>
      <c r="AY175" s="18" t="s">
        <v>278</v>
      </c>
      <c r="BE175" s="234">
        <f>IF(N175="základní",J175,0)</f>
        <v>40500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8" t="s">
        <v>81</v>
      </c>
      <c r="BK175" s="234">
        <f>ROUND(I175*H175,2)</f>
        <v>40500</v>
      </c>
      <c r="BL175" s="18" t="s">
        <v>116</v>
      </c>
      <c r="BM175" s="233" t="s">
        <v>1597</v>
      </c>
    </row>
    <row r="176" s="2" customFormat="1" ht="37.8" customHeight="1">
      <c r="A176" s="33"/>
      <c r="B176" s="34"/>
      <c r="C176" s="222" t="s">
        <v>1001</v>
      </c>
      <c r="D176" s="222" t="s">
        <v>280</v>
      </c>
      <c r="E176" s="223" t="s">
        <v>2174</v>
      </c>
      <c r="F176" s="224" t="s">
        <v>2175</v>
      </c>
      <c r="G176" s="225" t="s">
        <v>1418</v>
      </c>
      <c r="H176" s="226">
        <v>2</v>
      </c>
      <c r="I176" s="227">
        <v>14500</v>
      </c>
      <c r="J176" s="227">
        <f>ROUND(I176*H176,2)</f>
        <v>29000</v>
      </c>
      <c r="K176" s="228"/>
      <c r="L176" s="39"/>
      <c r="M176" s="229" t="s">
        <v>1</v>
      </c>
      <c r="N176" s="230" t="s">
        <v>39</v>
      </c>
      <c r="O176" s="231">
        <v>0</v>
      </c>
      <c r="P176" s="231">
        <f>O176*H176</f>
        <v>0</v>
      </c>
      <c r="Q176" s="231">
        <v>0</v>
      </c>
      <c r="R176" s="231">
        <f>Q176*H176</f>
        <v>0</v>
      </c>
      <c r="S176" s="231">
        <v>0</v>
      </c>
      <c r="T176" s="232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33" t="s">
        <v>116</v>
      </c>
      <c r="AT176" s="233" t="s">
        <v>280</v>
      </c>
      <c r="AU176" s="233" t="s">
        <v>83</v>
      </c>
      <c r="AY176" s="18" t="s">
        <v>278</v>
      </c>
      <c r="BE176" s="234">
        <f>IF(N176="základní",J176,0)</f>
        <v>29000</v>
      </c>
      <c r="BF176" s="234">
        <f>IF(N176="snížená",J176,0)</f>
        <v>0</v>
      </c>
      <c r="BG176" s="234">
        <f>IF(N176="zákl. přenesená",J176,0)</f>
        <v>0</v>
      </c>
      <c r="BH176" s="234">
        <f>IF(N176="sníž. přenesená",J176,0)</f>
        <v>0</v>
      </c>
      <c r="BI176" s="234">
        <f>IF(N176="nulová",J176,0)</f>
        <v>0</v>
      </c>
      <c r="BJ176" s="18" t="s">
        <v>81</v>
      </c>
      <c r="BK176" s="234">
        <f>ROUND(I176*H176,2)</f>
        <v>29000</v>
      </c>
      <c r="BL176" s="18" t="s">
        <v>116</v>
      </c>
      <c r="BM176" s="233" t="s">
        <v>1605</v>
      </c>
    </row>
    <row r="177" s="2" customFormat="1" ht="24.15" customHeight="1">
      <c r="A177" s="33"/>
      <c r="B177" s="34"/>
      <c r="C177" s="222" t="s">
        <v>659</v>
      </c>
      <c r="D177" s="222" t="s">
        <v>280</v>
      </c>
      <c r="E177" s="223" t="s">
        <v>2176</v>
      </c>
      <c r="F177" s="224" t="s">
        <v>2177</v>
      </c>
      <c r="G177" s="225" t="s">
        <v>1673</v>
      </c>
      <c r="H177" s="226">
        <v>6</v>
      </c>
      <c r="I177" s="227">
        <v>850</v>
      </c>
      <c r="J177" s="227">
        <f>ROUND(I177*H177,2)</f>
        <v>5100</v>
      </c>
      <c r="K177" s="228"/>
      <c r="L177" s="39"/>
      <c r="M177" s="229" t="s">
        <v>1</v>
      </c>
      <c r="N177" s="230" t="s">
        <v>39</v>
      </c>
      <c r="O177" s="231">
        <v>0</v>
      </c>
      <c r="P177" s="231">
        <f>O177*H177</f>
        <v>0</v>
      </c>
      <c r="Q177" s="231">
        <v>0</v>
      </c>
      <c r="R177" s="231">
        <f>Q177*H177</f>
        <v>0</v>
      </c>
      <c r="S177" s="231">
        <v>0</v>
      </c>
      <c r="T177" s="232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33" t="s">
        <v>116</v>
      </c>
      <c r="AT177" s="233" t="s">
        <v>280</v>
      </c>
      <c r="AU177" s="233" t="s">
        <v>83</v>
      </c>
      <c r="AY177" s="18" t="s">
        <v>278</v>
      </c>
      <c r="BE177" s="234">
        <f>IF(N177="základní",J177,0)</f>
        <v>5100</v>
      </c>
      <c r="BF177" s="234">
        <f>IF(N177="snížená",J177,0)</f>
        <v>0</v>
      </c>
      <c r="BG177" s="234">
        <f>IF(N177="zákl. přenesená",J177,0)</f>
        <v>0</v>
      </c>
      <c r="BH177" s="234">
        <f>IF(N177="sníž. přenesená",J177,0)</f>
        <v>0</v>
      </c>
      <c r="BI177" s="234">
        <f>IF(N177="nulová",J177,0)</f>
        <v>0</v>
      </c>
      <c r="BJ177" s="18" t="s">
        <v>81</v>
      </c>
      <c r="BK177" s="234">
        <f>ROUND(I177*H177,2)</f>
        <v>5100</v>
      </c>
      <c r="BL177" s="18" t="s">
        <v>116</v>
      </c>
      <c r="BM177" s="233" t="s">
        <v>1613</v>
      </c>
    </row>
    <row r="178" s="2" customFormat="1" ht="24.15" customHeight="1">
      <c r="A178" s="33"/>
      <c r="B178" s="34"/>
      <c r="C178" s="222" t="s">
        <v>645</v>
      </c>
      <c r="D178" s="222" t="s">
        <v>280</v>
      </c>
      <c r="E178" s="223" t="s">
        <v>2178</v>
      </c>
      <c r="F178" s="224" t="s">
        <v>2179</v>
      </c>
      <c r="G178" s="225" t="s">
        <v>1673</v>
      </c>
      <c r="H178" s="226">
        <v>6</v>
      </c>
      <c r="I178" s="227">
        <v>2300</v>
      </c>
      <c r="J178" s="227">
        <f>ROUND(I178*H178,2)</f>
        <v>13800</v>
      </c>
      <c r="K178" s="228"/>
      <c r="L178" s="39"/>
      <c r="M178" s="229" t="s">
        <v>1</v>
      </c>
      <c r="N178" s="230" t="s">
        <v>39</v>
      </c>
      <c r="O178" s="231">
        <v>0</v>
      </c>
      <c r="P178" s="231">
        <f>O178*H178</f>
        <v>0</v>
      </c>
      <c r="Q178" s="231">
        <v>0</v>
      </c>
      <c r="R178" s="231">
        <f>Q178*H178</f>
        <v>0</v>
      </c>
      <c r="S178" s="231">
        <v>0</v>
      </c>
      <c r="T178" s="232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33" t="s">
        <v>116</v>
      </c>
      <c r="AT178" s="233" t="s">
        <v>280</v>
      </c>
      <c r="AU178" s="233" t="s">
        <v>83</v>
      </c>
      <c r="AY178" s="18" t="s">
        <v>278</v>
      </c>
      <c r="BE178" s="234">
        <f>IF(N178="základní",J178,0)</f>
        <v>13800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8" t="s">
        <v>81</v>
      </c>
      <c r="BK178" s="234">
        <f>ROUND(I178*H178,2)</f>
        <v>13800</v>
      </c>
      <c r="BL178" s="18" t="s">
        <v>116</v>
      </c>
      <c r="BM178" s="233" t="s">
        <v>1621</v>
      </c>
    </row>
    <row r="179" s="12" customFormat="1" ht="22.8" customHeight="1">
      <c r="A179" s="12"/>
      <c r="B179" s="207"/>
      <c r="C179" s="208"/>
      <c r="D179" s="209" t="s">
        <v>73</v>
      </c>
      <c r="E179" s="220" t="s">
        <v>2180</v>
      </c>
      <c r="F179" s="220" t="s">
        <v>2181</v>
      </c>
      <c r="G179" s="208"/>
      <c r="H179" s="208"/>
      <c r="I179" s="208"/>
      <c r="J179" s="221">
        <f>BK179</f>
        <v>841851.54000000004</v>
      </c>
      <c r="K179" s="208"/>
      <c r="L179" s="212"/>
      <c r="M179" s="213"/>
      <c r="N179" s="214"/>
      <c r="O179" s="214"/>
      <c r="P179" s="215">
        <f>SUM(P180:P213)</f>
        <v>0</v>
      </c>
      <c r="Q179" s="214"/>
      <c r="R179" s="215">
        <f>SUM(R180:R213)</f>
        <v>0</v>
      </c>
      <c r="S179" s="214"/>
      <c r="T179" s="216">
        <f>SUM(T180:T213)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7" t="s">
        <v>81</v>
      </c>
      <c r="AT179" s="218" t="s">
        <v>73</v>
      </c>
      <c r="AU179" s="218" t="s">
        <v>81</v>
      </c>
      <c r="AY179" s="217" t="s">
        <v>278</v>
      </c>
      <c r="BK179" s="219">
        <f>SUM(BK180:BK213)</f>
        <v>841851.54000000004</v>
      </c>
    </row>
    <row r="180" s="2" customFormat="1" ht="16.5" customHeight="1">
      <c r="A180" s="33"/>
      <c r="B180" s="34"/>
      <c r="C180" s="222" t="s">
        <v>1429</v>
      </c>
      <c r="D180" s="222" t="s">
        <v>280</v>
      </c>
      <c r="E180" s="223" t="s">
        <v>2182</v>
      </c>
      <c r="F180" s="224" t="s">
        <v>2183</v>
      </c>
      <c r="G180" s="225" t="s">
        <v>283</v>
      </c>
      <c r="H180" s="226">
        <v>159.5</v>
      </c>
      <c r="I180" s="227">
        <v>1050</v>
      </c>
      <c r="J180" s="227">
        <f>ROUND(I180*H180,2)</f>
        <v>167475</v>
      </c>
      <c r="K180" s="228"/>
      <c r="L180" s="39"/>
      <c r="M180" s="229" t="s">
        <v>1</v>
      </c>
      <c r="N180" s="230" t="s">
        <v>39</v>
      </c>
      <c r="O180" s="231">
        <v>0</v>
      </c>
      <c r="P180" s="231">
        <f>O180*H180</f>
        <v>0</v>
      </c>
      <c r="Q180" s="231">
        <v>0</v>
      </c>
      <c r="R180" s="231">
        <f>Q180*H180</f>
        <v>0</v>
      </c>
      <c r="S180" s="231">
        <v>0</v>
      </c>
      <c r="T180" s="232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33" t="s">
        <v>116</v>
      </c>
      <c r="AT180" s="233" t="s">
        <v>280</v>
      </c>
      <c r="AU180" s="233" t="s">
        <v>83</v>
      </c>
      <c r="AY180" s="18" t="s">
        <v>278</v>
      </c>
      <c r="BE180" s="234">
        <f>IF(N180="základní",J180,0)</f>
        <v>167475</v>
      </c>
      <c r="BF180" s="234">
        <f>IF(N180="snížená",J180,0)</f>
        <v>0</v>
      </c>
      <c r="BG180" s="234">
        <f>IF(N180="zákl. přenesená",J180,0)</f>
        <v>0</v>
      </c>
      <c r="BH180" s="234">
        <f>IF(N180="sníž. přenesená",J180,0)</f>
        <v>0</v>
      </c>
      <c r="BI180" s="234">
        <f>IF(N180="nulová",J180,0)</f>
        <v>0</v>
      </c>
      <c r="BJ180" s="18" t="s">
        <v>81</v>
      </c>
      <c r="BK180" s="234">
        <f>ROUND(I180*H180,2)</f>
        <v>167475</v>
      </c>
      <c r="BL180" s="18" t="s">
        <v>116</v>
      </c>
      <c r="BM180" s="233" t="s">
        <v>1629</v>
      </c>
    </row>
    <row r="181" s="2" customFormat="1" ht="16.5" customHeight="1">
      <c r="A181" s="33"/>
      <c r="B181" s="34"/>
      <c r="C181" s="222" t="s">
        <v>1433</v>
      </c>
      <c r="D181" s="222" t="s">
        <v>280</v>
      </c>
      <c r="E181" s="223" t="s">
        <v>2184</v>
      </c>
      <c r="F181" s="224" t="s">
        <v>2185</v>
      </c>
      <c r="G181" s="225" t="s">
        <v>283</v>
      </c>
      <c r="H181" s="226">
        <v>58.241999999999997</v>
      </c>
      <c r="I181" s="227">
        <v>950</v>
      </c>
      <c r="J181" s="227">
        <f>ROUND(I181*H181,2)</f>
        <v>55329.900000000001</v>
      </c>
      <c r="K181" s="228"/>
      <c r="L181" s="39"/>
      <c r="M181" s="229" t="s">
        <v>1</v>
      </c>
      <c r="N181" s="230" t="s">
        <v>39</v>
      </c>
      <c r="O181" s="231">
        <v>0</v>
      </c>
      <c r="P181" s="231">
        <f>O181*H181</f>
        <v>0</v>
      </c>
      <c r="Q181" s="231">
        <v>0</v>
      </c>
      <c r="R181" s="231">
        <f>Q181*H181</f>
        <v>0</v>
      </c>
      <c r="S181" s="231">
        <v>0</v>
      </c>
      <c r="T181" s="232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33" t="s">
        <v>116</v>
      </c>
      <c r="AT181" s="233" t="s">
        <v>280</v>
      </c>
      <c r="AU181" s="233" t="s">
        <v>83</v>
      </c>
      <c r="AY181" s="18" t="s">
        <v>278</v>
      </c>
      <c r="BE181" s="234">
        <f>IF(N181="základní",J181,0)</f>
        <v>55329.900000000001</v>
      </c>
      <c r="BF181" s="234">
        <f>IF(N181="snížená",J181,0)</f>
        <v>0</v>
      </c>
      <c r="BG181" s="234">
        <f>IF(N181="zákl. přenesená",J181,0)</f>
        <v>0</v>
      </c>
      <c r="BH181" s="234">
        <f>IF(N181="sníž. přenesená",J181,0)</f>
        <v>0</v>
      </c>
      <c r="BI181" s="234">
        <f>IF(N181="nulová",J181,0)</f>
        <v>0</v>
      </c>
      <c r="BJ181" s="18" t="s">
        <v>81</v>
      </c>
      <c r="BK181" s="234">
        <f>ROUND(I181*H181,2)</f>
        <v>55329.900000000001</v>
      </c>
      <c r="BL181" s="18" t="s">
        <v>116</v>
      </c>
      <c r="BM181" s="233" t="s">
        <v>1637</v>
      </c>
    </row>
    <row r="182" s="2" customFormat="1" ht="16.5" customHeight="1">
      <c r="A182" s="33"/>
      <c r="B182" s="34"/>
      <c r="C182" s="222" t="s">
        <v>1437</v>
      </c>
      <c r="D182" s="222" t="s">
        <v>280</v>
      </c>
      <c r="E182" s="223" t="s">
        <v>2186</v>
      </c>
      <c r="F182" s="224" t="s">
        <v>2187</v>
      </c>
      <c r="G182" s="225" t="s">
        <v>283</v>
      </c>
      <c r="H182" s="226">
        <v>101.258</v>
      </c>
      <c r="I182" s="227">
        <v>530</v>
      </c>
      <c r="J182" s="227">
        <f>ROUND(I182*H182,2)</f>
        <v>53666.739999999998</v>
      </c>
      <c r="K182" s="228"/>
      <c r="L182" s="39"/>
      <c r="M182" s="229" t="s">
        <v>1</v>
      </c>
      <c r="N182" s="230" t="s">
        <v>39</v>
      </c>
      <c r="O182" s="231">
        <v>0</v>
      </c>
      <c r="P182" s="231">
        <f>O182*H182</f>
        <v>0</v>
      </c>
      <c r="Q182" s="231">
        <v>0</v>
      </c>
      <c r="R182" s="231">
        <f>Q182*H182</f>
        <v>0</v>
      </c>
      <c r="S182" s="231">
        <v>0</v>
      </c>
      <c r="T182" s="232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33" t="s">
        <v>116</v>
      </c>
      <c r="AT182" s="233" t="s">
        <v>280</v>
      </c>
      <c r="AU182" s="233" t="s">
        <v>83</v>
      </c>
      <c r="AY182" s="18" t="s">
        <v>278</v>
      </c>
      <c r="BE182" s="234">
        <f>IF(N182="základní",J182,0)</f>
        <v>53666.739999999998</v>
      </c>
      <c r="BF182" s="234">
        <f>IF(N182="snížená",J182,0)</f>
        <v>0</v>
      </c>
      <c r="BG182" s="234">
        <f>IF(N182="zákl. přenesená",J182,0)</f>
        <v>0</v>
      </c>
      <c r="BH182" s="234">
        <f>IF(N182="sníž. přenesená",J182,0)</f>
        <v>0</v>
      </c>
      <c r="BI182" s="234">
        <f>IF(N182="nulová",J182,0)</f>
        <v>0</v>
      </c>
      <c r="BJ182" s="18" t="s">
        <v>81</v>
      </c>
      <c r="BK182" s="234">
        <f>ROUND(I182*H182,2)</f>
        <v>53666.739999999998</v>
      </c>
      <c r="BL182" s="18" t="s">
        <v>116</v>
      </c>
      <c r="BM182" s="233" t="s">
        <v>1645</v>
      </c>
    </row>
    <row r="183" s="2" customFormat="1" ht="16.5" customHeight="1">
      <c r="A183" s="33"/>
      <c r="B183" s="34"/>
      <c r="C183" s="222" t="s">
        <v>1441</v>
      </c>
      <c r="D183" s="222" t="s">
        <v>280</v>
      </c>
      <c r="E183" s="223" t="s">
        <v>2188</v>
      </c>
      <c r="F183" s="224" t="s">
        <v>2189</v>
      </c>
      <c r="G183" s="225" t="s">
        <v>283</v>
      </c>
      <c r="H183" s="226">
        <v>58.241999999999997</v>
      </c>
      <c r="I183" s="227">
        <v>950</v>
      </c>
      <c r="J183" s="227">
        <f>ROUND(I183*H183,2)</f>
        <v>55329.900000000001</v>
      </c>
      <c r="K183" s="228"/>
      <c r="L183" s="39"/>
      <c r="M183" s="229" t="s">
        <v>1</v>
      </c>
      <c r="N183" s="230" t="s">
        <v>39</v>
      </c>
      <c r="O183" s="231">
        <v>0</v>
      </c>
      <c r="P183" s="231">
        <f>O183*H183</f>
        <v>0</v>
      </c>
      <c r="Q183" s="231">
        <v>0</v>
      </c>
      <c r="R183" s="231">
        <f>Q183*H183</f>
        <v>0</v>
      </c>
      <c r="S183" s="231">
        <v>0</v>
      </c>
      <c r="T183" s="232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33" t="s">
        <v>116</v>
      </c>
      <c r="AT183" s="233" t="s">
        <v>280</v>
      </c>
      <c r="AU183" s="233" t="s">
        <v>83</v>
      </c>
      <c r="AY183" s="18" t="s">
        <v>278</v>
      </c>
      <c r="BE183" s="234">
        <f>IF(N183="základní",J183,0)</f>
        <v>55329.900000000001</v>
      </c>
      <c r="BF183" s="234">
        <f>IF(N183="snížená",J183,0)</f>
        <v>0</v>
      </c>
      <c r="BG183" s="234">
        <f>IF(N183="zákl. přenesená",J183,0)</f>
        <v>0</v>
      </c>
      <c r="BH183" s="234">
        <f>IF(N183="sníž. přenesená",J183,0)</f>
        <v>0</v>
      </c>
      <c r="BI183" s="234">
        <f>IF(N183="nulová",J183,0)</f>
        <v>0</v>
      </c>
      <c r="BJ183" s="18" t="s">
        <v>81</v>
      </c>
      <c r="BK183" s="234">
        <f>ROUND(I183*H183,2)</f>
        <v>55329.900000000001</v>
      </c>
      <c r="BL183" s="18" t="s">
        <v>116</v>
      </c>
      <c r="BM183" s="233" t="s">
        <v>1653</v>
      </c>
    </row>
    <row r="184" s="2" customFormat="1" ht="24.15" customHeight="1">
      <c r="A184" s="33"/>
      <c r="B184" s="34"/>
      <c r="C184" s="222" t="s">
        <v>1445</v>
      </c>
      <c r="D184" s="222" t="s">
        <v>280</v>
      </c>
      <c r="E184" s="223" t="s">
        <v>2190</v>
      </c>
      <c r="F184" s="224" t="s">
        <v>2191</v>
      </c>
      <c r="G184" s="225" t="s">
        <v>407</v>
      </c>
      <c r="H184" s="226">
        <v>43</v>
      </c>
      <c r="I184" s="227">
        <v>285</v>
      </c>
      <c r="J184" s="227">
        <f>ROUND(I184*H184,2)</f>
        <v>12255</v>
      </c>
      <c r="K184" s="228"/>
      <c r="L184" s="39"/>
      <c r="M184" s="229" t="s">
        <v>1</v>
      </c>
      <c r="N184" s="230" t="s">
        <v>39</v>
      </c>
      <c r="O184" s="231">
        <v>0</v>
      </c>
      <c r="P184" s="231">
        <f>O184*H184</f>
        <v>0</v>
      </c>
      <c r="Q184" s="231">
        <v>0</v>
      </c>
      <c r="R184" s="231">
        <f>Q184*H184</f>
        <v>0</v>
      </c>
      <c r="S184" s="231">
        <v>0</v>
      </c>
      <c r="T184" s="232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33" t="s">
        <v>116</v>
      </c>
      <c r="AT184" s="233" t="s">
        <v>280</v>
      </c>
      <c r="AU184" s="233" t="s">
        <v>83</v>
      </c>
      <c r="AY184" s="18" t="s">
        <v>278</v>
      </c>
      <c r="BE184" s="234">
        <f>IF(N184="základní",J184,0)</f>
        <v>12255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8" t="s">
        <v>81</v>
      </c>
      <c r="BK184" s="234">
        <f>ROUND(I184*H184,2)</f>
        <v>12255</v>
      </c>
      <c r="BL184" s="18" t="s">
        <v>116</v>
      </c>
      <c r="BM184" s="233" t="s">
        <v>1664</v>
      </c>
    </row>
    <row r="185" s="2" customFormat="1" ht="24.15" customHeight="1">
      <c r="A185" s="33"/>
      <c r="B185" s="34"/>
      <c r="C185" s="222" t="s">
        <v>1449</v>
      </c>
      <c r="D185" s="222" t="s">
        <v>280</v>
      </c>
      <c r="E185" s="223" t="s">
        <v>2192</v>
      </c>
      <c r="F185" s="224" t="s">
        <v>2193</v>
      </c>
      <c r="G185" s="225" t="s">
        <v>407</v>
      </c>
      <c r="H185" s="226">
        <v>116</v>
      </c>
      <c r="I185" s="227">
        <v>309</v>
      </c>
      <c r="J185" s="227">
        <f>ROUND(I185*H185,2)</f>
        <v>35844</v>
      </c>
      <c r="K185" s="228"/>
      <c r="L185" s="39"/>
      <c r="M185" s="229" t="s">
        <v>1</v>
      </c>
      <c r="N185" s="230" t="s">
        <v>39</v>
      </c>
      <c r="O185" s="231">
        <v>0</v>
      </c>
      <c r="P185" s="231">
        <f>O185*H185</f>
        <v>0</v>
      </c>
      <c r="Q185" s="231">
        <v>0</v>
      </c>
      <c r="R185" s="231">
        <f>Q185*H185</f>
        <v>0</v>
      </c>
      <c r="S185" s="231">
        <v>0</v>
      </c>
      <c r="T185" s="232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33" t="s">
        <v>116</v>
      </c>
      <c r="AT185" s="233" t="s">
        <v>280</v>
      </c>
      <c r="AU185" s="233" t="s">
        <v>83</v>
      </c>
      <c r="AY185" s="18" t="s">
        <v>278</v>
      </c>
      <c r="BE185" s="234">
        <f>IF(N185="základní",J185,0)</f>
        <v>35844</v>
      </c>
      <c r="BF185" s="234">
        <f>IF(N185="snížená",J185,0)</f>
        <v>0</v>
      </c>
      <c r="BG185" s="234">
        <f>IF(N185="zákl. přenesená",J185,0)</f>
        <v>0</v>
      </c>
      <c r="BH185" s="234">
        <f>IF(N185="sníž. přenesená",J185,0)</f>
        <v>0</v>
      </c>
      <c r="BI185" s="234">
        <f>IF(N185="nulová",J185,0)</f>
        <v>0</v>
      </c>
      <c r="BJ185" s="18" t="s">
        <v>81</v>
      </c>
      <c r="BK185" s="234">
        <f>ROUND(I185*H185,2)</f>
        <v>35844</v>
      </c>
      <c r="BL185" s="18" t="s">
        <v>116</v>
      </c>
      <c r="BM185" s="233" t="s">
        <v>1676</v>
      </c>
    </row>
    <row r="186" s="2" customFormat="1" ht="24.15" customHeight="1">
      <c r="A186" s="33"/>
      <c r="B186" s="34"/>
      <c r="C186" s="222" t="s">
        <v>1453</v>
      </c>
      <c r="D186" s="222" t="s">
        <v>280</v>
      </c>
      <c r="E186" s="223" t="s">
        <v>2194</v>
      </c>
      <c r="F186" s="224" t="s">
        <v>2195</v>
      </c>
      <c r="G186" s="225" t="s">
        <v>407</v>
      </c>
      <c r="H186" s="226">
        <v>70</v>
      </c>
      <c r="I186" s="227">
        <v>750</v>
      </c>
      <c r="J186" s="227">
        <f>ROUND(I186*H186,2)</f>
        <v>52500</v>
      </c>
      <c r="K186" s="228"/>
      <c r="L186" s="39"/>
      <c r="M186" s="229" t="s">
        <v>1</v>
      </c>
      <c r="N186" s="230" t="s">
        <v>39</v>
      </c>
      <c r="O186" s="231">
        <v>0</v>
      </c>
      <c r="P186" s="231">
        <f>O186*H186</f>
        <v>0</v>
      </c>
      <c r="Q186" s="231">
        <v>0</v>
      </c>
      <c r="R186" s="231">
        <f>Q186*H186</f>
        <v>0</v>
      </c>
      <c r="S186" s="231">
        <v>0</v>
      </c>
      <c r="T186" s="232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33" t="s">
        <v>116</v>
      </c>
      <c r="AT186" s="233" t="s">
        <v>280</v>
      </c>
      <c r="AU186" s="233" t="s">
        <v>83</v>
      </c>
      <c r="AY186" s="18" t="s">
        <v>278</v>
      </c>
      <c r="BE186" s="234">
        <f>IF(N186="základní",J186,0)</f>
        <v>52500</v>
      </c>
      <c r="BF186" s="234">
        <f>IF(N186="snížená",J186,0)</f>
        <v>0</v>
      </c>
      <c r="BG186" s="234">
        <f>IF(N186="zákl. přenesená",J186,0)</f>
        <v>0</v>
      </c>
      <c r="BH186" s="234">
        <f>IF(N186="sníž. přenesená",J186,0)</f>
        <v>0</v>
      </c>
      <c r="BI186" s="234">
        <f>IF(N186="nulová",J186,0)</f>
        <v>0</v>
      </c>
      <c r="BJ186" s="18" t="s">
        <v>81</v>
      </c>
      <c r="BK186" s="234">
        <f>ROUND(I186*H186,2)</f>
        <v>52500</v>
      </c>
      <c r="BL186" s="18" t="s">
        <v>116</v>
      </c>
      <c r="BM186" s="233" t="s">
        <v>1697</v>
      </c>
    </row>
    <row r="187" s="2" customFormat="1" ht="24.15" customHeight="1">
      <c r="A187" s="33"/>
      <c r="B187" s="34"/>
      <c r="C187" s="222" t="s">
        <v>1457</v>
      </c>
      <c r="D187" s="222" t="s">
        <v>280</v>
      </c>
      <c r="E187" s="223" t="s">
        <v>2196</v>
      </c>
      <c r="F187" s="224" t="s">
        <v>2197</v>
      </c>
      <c r="G187" s="225" t="s">
        <v>407</v>
      </c>
      <c r="H187" s="226">
        <v>6</v>
      </c>
      <c r="I187" s="227">
        <v>225</v>
      </c>
      <c r="J187" s="227">
        <f>ROUND(I187*H187,2)</f>
        <v>1350</v>
      </c>
      <c r="K187" s="228"/>
      <c r="L187" s="39"/>
      <c r="M187" s="229" t="s">
        <v>1</v>
      </c>
      <c r="N187" s="230" t="s">
        <v>39</v>
      </c>
      <c r="O187" s="231">
        <v>0</v>
      </c>
      <c r="P187" s="231">
        <f>O187*H187</f>
        <v>0</v>
      </c>
      <c r="Q187" s="231">
        <v>0</v>
      </c>
      <c r="R187" s="231">
        <f>Q187*H187</f>
        <v>0</v>
      </c>
      <c r="S187" s="231">
        <v>0</v>
      </c>
      <c r="T187" s="232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33" t="s">
        <v>116</v>
      </c>
      <c r="AT187" s="233" t="s">
        <v>280</v>
      </c>
      <c r="AU187" s="233" t="s">
        <v>83</v>
      </c>
      <c r="AY187" s="18" t="s">
        <v>278</v>
      </c>
      <c r="BE187" s="234">
        <f>IF(N187="základní",J187,0)</f>
        <v>1350</v>
      </c>
      <c r="BF187" s="234">
        <f>IF(N187="snížená",J187,0)</f>
        <v>0</v>
      </c>
      <c r="BG187" s="234">
        <f>IF(N187="zákl. přenesená",J187,0)</f>
        <v>0</v>
      </c>
      <c r="BH187" s="234">
        <f>IF(N187="sníž. přenesená",J187,0)</f>
        <v>0</v>
      </c>
      <c r="BI187" s="234">
        <f>IF(N187="nulová",J187,0)</f>
        <v>0</v>
      </c>
      <c r="BJ187" s="18" t="s">
        <v>81</v>
      </c>
      <c r="BK187" s="234">
        <f>ROUND(I187*H187,2)</f>
        <v>1350</v>
      </c>
      <c r="BL187" s="18" t="s">
        <v>116</v>
      </c>
      <c r="BM187" s="233" t="s">
        <v>1706</v>
      </c>
    </row>
    <row r="188" s="2" customFormat="1" ht="24.15" customHeight="1">
      <c r="A188" s="33"/>
      <c r="B188" s="34"/>
      <c r="C188" s="222" t="s">
        <v>1461</v>
      </c>
      <c r="D188" s="222" t="s">
        <v>280</v>
      </c>
      <c r="E188" s="223" t="s">
        <v>2198</v>
      </c>
      <c r="F188" s="224" t="s">
        <v>2199</v>
      </c>
      <c r="G188" s="225" t="s">
        <v>407</v>
      </c>
      <c r="H188" s="226">
        <v>109</v>
      </c>
      <c r="I188" s="227">
        <v>275</v>
      </c>
      <c r="J188" s="227">
        <f>ROUND(I188*H188,2)</f>
        <v>29975</v>
      </c>
      <c r="K188" s="228"/>
      <c r="L188" s="39"/>
      <c r="M188" s="229" t="s">
        <v>1</v>
      </c>
      <c r="N188" s="230" t="s">
        <v>39</v>
      </c>
      <c r="O188" s="231">
        <v>0</v>
      </c>
      <c r="P188" s="231">
        <f>O188*H188</f>
        <v>0</v>
      </c>
      <c r="Q188" s="231">
        <v>0</v>
      </c>
      <c r="R188" s="231">
        <f>Q188*H188</f>
        <v>0</v>
      </c>
      <c r="S188" s="231">
        <v>0</v>
      </c>
      <c r="T188" s="232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33" t="s">
        <v>116</v>
      </c>
      <c r="AT188" s="233" t="s">
        <v>280</v>
      </c>
      <c r="AU188" s="233" t="s">
        <v>83</v>
      </c>
      <c r="AY188" s="18" t="s">
        <v>278</v>
      </c>
      <c r="BE188" s="234">
        <f>IF(N188="základní",J188,0)</f>
        <v>29975</v>
      </c>
      <c r="BF188" s="234">
        <f>IF(N188="snížená",J188,0)</f>
        <v>0</v>
      </c>
      <c r="BG188" s="234">
        <f>IF(N188="zákl. přenesená",J188,0)</f>
        <v>0</v>
      </c>
      <c r="BH188" s="234">
        <f>IF(N188="sníž. přenesená",J188,0)</f>
        <v>0</v>
      </c>
      <c r="BI188" s="234">
        <f>IF(N188="nulová",J188,0)</f>
        <v>0</v>
      </c>
      <c r="BJ188" s="18" t="s">
        <v>81</v>
      </c>
      <c r="BK188" s="234">
        <f>ROUND(I188*H188,2)</f>
        <v>29975</v>
      </c>
      <c r="BL188" s="18" t="s">
        <v>116</v>
      </c>
      <c r="BM188" s="233" t="s">
        <v>1716</v>
      </c>
    </row>
    <row r="189" s="2" customFormat="1" ht="24.15" customHeight="1">
      <c r="A189" s="33"/>
      <c r="B189" s="34"/>
      <c r="C189" s="222" t="s">
        <v>1465</v>
      </c>
      <c r="D189" s="222" t="s">
        <v>280</v>
      </c>
      <c r="E189" s="223" t="s">
        <v>2200</v>
      </c>
      <c r="F189" s="224" t="s">
        <v>2201</v>
      </c>
      <c r="G189" s="225" t="s">
        <v>407</v>
      </c>
      <c r="H189" s="226">
        <v>72</v>
      </c>
      <c r="I189" s="227">
        <v>358</v>
      </c>
      <c r="J189" s="227">
        <f>ROUND(I189*H189,2)</f>
        <v>25776</v>
      </c>
      <c r="K189" s="228"/>
      <c r="L189" s="39"/>
      <c r="M189" s="229" t="s">
        <v>1</v>
      </c>
      <c r="N189" s="230" t="s">
        <v>39</v>
      </c>
      <c r="O189" s="231">
        <v>0</v>
      </c>
      <c r="P189" s="231">
        <f>O189*H189</f>
        <v>0</v>
      </c>
      <c r="Q189" s="231">
        <v>0</v>
      </c>
      <c r="R189" s="231">
        <f>Q189*H189</f>
        <v>0</v>
      </c>
      <c r="S189" s="231">
        <v>0</v>
      </c>
      <c r="T189" s="232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33" t="s">
        <v>116</v>
      </c>
      <c r="AT189" s="233" t="s">
        <v>280</v>
      </c>
      <c r="AU189" s="233" t="s">
        <v>83</v>
      </c>
      <c r="AY189" s="18" t="s">
        <v>278</v>
      </c>
      <c r="BE189" s="234">
        <f>IF(N189="základní",J189,0)</f>
        <v>25776</v>
      </c>
      <c r="BF189" s="234">
        <f>IF(N189="snížená",J189,0)</f>
        <v>0</v>
      </c>
      <c r="BG189" s="234">
        <f>IF(N189="zákl. přenesená",J189,0)</f>
        <v>0</v>
      </c>
      <c r="BH189" s="234">
        <f>IF(N189="sníž. přenesená",J189,0)</f>
        <v>0</v>
      </c>
      <c r="BI189" s="234">
        <f>IF(N189="nulová",J189,0)</f>
        <v>0</v>
      </c>
      <c r="BJ189" s="18" t="s">
        <v>81</v>
      </c>
      <c r="BK189" s="234">
        <f>ROUND(I189*H189,2)</f>
        <v>25776</v>
      </c>
      <c r="BL189" s="18" t="s">
        <v>116</v>
      </c>
      <c r="BM189" s="233" t="s">
        <v>1724</v>
      </c>
    </row>
    <row r="190" s="2" customFormat="1" ht="24.15" customHeight="1">
      <c r="A190" s="33"/>
      <c r="B190" s="34"/>
      <c r="C190" s="222" t="s">
        <v>1469</v>
      </c>
      <c r="D190" s="222" t="s">
        <v>280</v>
      </c>
      <c r="E190" s="223" t="s">
        <v>2202</v>
      </c>
      <c r="F190" s="224" t="s">
        <v>2203</v>
      </c>
      <c r="G190" s="225" t="s">
        <v>407</v>
      </c>
      <c r="H190" s="226">
        <v>20</v>
      </c>
      <c r="I190" s="227">
        <v>440</v>
      </c>
      <c r="J190" s="227">
        <f>ROUND(I190*H190,2)</f>
        <v>8800</v>
      </c>
      <c r="K190" s="228"/>
      <c r="L190" s="39"/>
      <c r="M190" s="229" t="s">
        <v>1</v>
      </c>
      <c r="N190" s="230" t="s">
        <v>39</v>
      </c>
      <c r="O190" s="231">
        <v>0</v>
      </c>
      <c r="P190" s="231">
        <f>O190*H190</f>
        <v>0</v>
      </c>
      <c r="Q190" s="231">
        <v>0</v>
      </c>
      <c r="R190" s="231">
        <f>Q190*H190</f>
        <v>0</v>
      </c>
      <c r="S190" s="231">
        <v>0</v>
      </c>
      <c r="T190" s="232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33" t="s">
        <v>116</v>
      </c>
      <c r="AT190" s="233" t="s">
        <v>280</v>
      </c>
      <c r="AU190" s="233" t="s">
        <v>83</v>
      </c>
      <c r="AY190" s="18" t="s">
        <v>278</v>
      </c>
      <c r="BE190" s="234">
        <f>IF(N190="základní",J190,0)</f>
        <v>8800</v>
      </c>
      <c r="BF190" s="234">
        <f>IF(N190="snížená",J190,0)</f>
        <v>0</v>
      </c>
      <c r="BG190" s="234">
        <f>IF(N190="zákl. přenesená",J190,0)</f>
        <v>0</v>
      </c>
      <c r="BH190" s="234">
        <f>IF(N190="sníž. přenesená",J190,0)</f>
        <v>0</v>
      </c>
      <c r="BI190" s="234">
        <f>IF(N190="nulová",J190,0)</f>
        <v>0</v>
      </c>
      <c r="BJ190" s="18" t="s">
        <v>81</v>
      </c>
      <c r="BK190" s="234">
        <f>ROUND(I190*H190,2)</f>
        <v>8800</v>
      </c>
      <c r="BL190" s="18" t="s">
        <v>116</v>
      </c>
      <c r="BM190" s="233" t="s">
        <v>1733</v>
      </c>
    </row>
    <row r="191" s="2" customFormat="1" ht="24.15" customHeight="1">
      <c r="A191" s="33"/>
      <c r="B191" s="34"/>
      <c r="C191" s="222" t="s">
        <v>1473</v>
      </c>
      <c r="D191" s="222" t="s">
        <v>280</v>
      </c>
      <c r="E191" s="223" t="s">
        <v>2204</v>
      </c>
      <c r="F191" s="224" t="s">
        <v>2205</v>
      </c>
      <c r="G191" s="225" t="s">
        <v>407</v>
      </c>
      <c r="H191" s="226">
        <v>224</v>
      </c>
      <c r="I191" s="227">
        <v>530</v>
      </c>
      <c r="J191" s="227">
        <f>ROUND(I191*H191,2)</f>
        <v>118720</v>
      </c>
      <c r="K191" s="228"/>
      <c r="L191" s="39"/>
      <c r="M191" s="229" t="s">
        <v>1</v>
      </c>
      <c r="N191" s="230" t="s">
        <v>39</v>
      </c>
      <c r="O191" s="231">
        <v>0</v>
      </c>
      <c r="P191" s="231">
        <f>O191*H191</f>
        <v>0</v>
      </c>
      <c r="Q191" s="231">
        <v>0</v>
      </c>
      <c r="R191" s="231">
        <f>Q191*H191</f>
        <v>0</v>
      </c>
      <c r="S191" s="231">
        <v>0</v>
      </c>
      <c r="T191" s="232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33" t="s">
        <v>116</v>
      </c>
      <c r="AT191" s="233" t="s">
        <v>280</v>
      </c>
      <c r="AU191" s="233" t="s">
        <v>83</v>
      </c>
      <c r="AY191" s="18" t="s">
        <v>278</v>
      </c>
      <c r="BE191" s="234">
        <f>IF(N191="základní",J191,0)</f>
        <v>118720</v>
      </c>
      <c r="BF191" s="234">
        <f>IF(N191="snížená",J191,0)</f>
        <v>0</v>
      </c>
      <c r="BG191" s="234">
        <f>IF(N191="zákl. přenesená",J191,0)</f>
        <v>0</v>
      </c>
      <c r="BH191" s="234">
        <f>IF(N191="sníž. přenesená",J191,0)</f>
        <v>0</v>
      </c>
      <c r="BI191" s="234">
        <f>IF(N191="nulová",J191,0)</f>
        <v>0</v>
      </c>
      <c r="BJ191" s="18" t="s">
        <v>81</v>
      </c>
      <c r="BK191" s="234">
        <f>ROUND(I191*H191,2)</f>
        <v>118720</v>
      </c>
      <c r="BL191" s="18" t="s">
        <v>116</v>
      </c>
      <c r="BM191" s="233" t="s">
        <v>1742</v>
      </c>
    </row>
    <row r="192" s="2" customFormat="1" ht="24.15" customHeight="1">
      <c r="A192" s="33"/>
      <c r="B192" s="34"/>
      <c r="C192" s="222" t="s">
        <v>1477</v>
      </c>
      <c r="D192" s="222" t="s">
        <v>280</v>
      </c>
      <c r="E192" s="223" t="s">
        <v>2206</v>
      </c>
      <c r="F192" s="224" t="s">
        <v>2207</v>
      </c>
      <c r="G192" s="225" t="s">
        <v>407</v>
      </c>
      <c r="H192" s="226">
        <v>10</v>
      </c>
      <c r="I192" s="227">
        <v>615</v>
      </c>
      <c r="J192" s="227">
        <f>ROUND(I192*H192,2)</f>
        <v>6150</v>
      </c>
      <c r="K192" s="228"/>
      <c r="L192" s="39"/>
      <c r="M192" s="229" t="s">
        <v>1</v>
      </c>
      <c r="N192" s="230" t="s">
        <v>39</v>
      </c>
      <c r="O192" s="231">
        <v>0</v>
      </c>
      <c r="P192" s="231">
        <f>O192*H192</f>
        <v>0</v>
      </c>
      <c r="Q192" s="231">
        <v>0</v>
      </c>
      <c r="R192" s="231">
        <f>Q192*H192</f>
        <v>0</v>
      </c>
      <c r="S192" s="231">
        <v>0</v>
      </c>
      <c r="T192" s="232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33" t="s">
        <v>116</v>
      </c>
      <c r="AT192" s="233" t="s">
        <v>280</v>
      </c>
      <c r="AU192" s="233" t="s">
        <v>83</v>
      </c>
      <c r="AY192" s="18" t="s">
        <v>278</v>
      </c>
      <c r="BE192" s="234">
        <f>IF(N192="základní",J192,0)</f>
        <v>6150</v>
      </c>
      <c r="BF192" s="234">
        <f>IF(N192="snížená",J192,0)</f>
        <v>0</v>
      </c>
      <c r="BG192" s="234">
        <f>IF(N192="zákl. přenesená",J192,0)</f>
        <v>0</v>
      </c>
      <c r="BH192" s="234">
        <f>IF(N192="sníž. přenesená",J192,0)</f>
        <v>0</v>
      </c>
      <c r="BI192" s="234">
        <f>IF(N192="nulová",J192,0)</f>
        <v>0</v>
      </c>
      <c r="BJ192" s="18" t="s">
        <v>81</v>
      </c>
      <c r="BK192" s="234">
        <f>ROUND(I192*H192,2)</f>
        <v>6150</v>
      </c>
      <c r="BL192" s="18" t="s">
        <v>116</v>
      </c>
      <c r="BM192" s="233" t="s">
        <v>1750</v>
      </c>
    </row>
    <row r="193" s="2" customFormat="1" ht="37.8" customHeight="1">
      <c r="A193" s="33"/>
      <c r="B193" s="34"/>
      <c r="C193" s="222" t="s">
        <v>1481</v>
      </c>
      <c r="D193" s="222" t="s">
        <v>280</v>
      </c>
      <c r="E193" s="223" t="s">
        <v>2208</v>
      </c>
      <c r="F193" s="224" t="s">
        <v>2209</v>
      </c>
      <c r="G193" s="225" t="s">
        <v>407</v>
      </c>
      <c r="H193" s="226">
        <v>55</v>
      </c>
      <c r="I193" s="227">
        <v>107</v>
      </c>
      <c r="J193" s="227">
        <f>ROUND(I193*H193,2)</f>
        <v>5885</v>
      </c>
      <c r="K193" s="228"/>
      <c r="L193" s="39"/>
      <c r="M193" s="229" t="s">
        <v>1</v>
      </c>
      <c r="N193" s="230" t="s">
        <v>39</v>
      </c>
      <c r="O193" s="231">
        <v>0</v>
      </c>
      <c r="P193" s="231">
        <f>O193*H193</f>
        <v>0</v>
      </c>
      <c r="Q193" s="231">
        <v>0</v>
      </c>
      <c r="R193" s="231">
        <f>Q193*H193</f>
        <v>0</v>
      </c>
      <c r="S193" s="231">
        <v>0</v>
      </c>
      <c r="T193" s="232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33" t="s">
        <v>116</v>
      </c>
      <c r="AT193" s="233" t="s">
        <v>280</v>
      </c>
      <c r="AU193" s="233" t="s">
        <v>83</v>
      </c>
      <c r="AY193" s="18" t="s">
        <v>278</v>
      </c>
      <c r="BE193" s="234">
        <f>IF(N193="základní",J193,0)</f>
        <v>5885</v>
      </c>
      <c r="BF193" s="234">
        <f>IF(N193="snížená",J193,0)</f>
        <v>0</v>
      </c>
      <c r="BG193" s="234">
        <f>IF(N193="zákl. přenesená",J193,0)</f>
        <v>0</v>
      </c>
      <c r="BH193" s="234">
        <f>IF(N193="sníž. přenesená",J193,0)</f>
        <v>0</v>
      </c>
      <c r="BI193" s="234">
        <f>IF(N193="nulová",J193,0)</f>
        <v>0</v>
      </c>
      <c r="BJ193" s="18" t="s">
        <v>81</v>
      </c>
      <c r="BK193" s="234">
        <f>ROUND(I193*H193,2)</f>
        <v>5885</v>
      </c>
      <c r="BL193" s="18" t="s">
        <v>116</v>
      </c>
      <c r="BM193" s="233" t="s">
        <v>1758</v>
      </c>
    </row>
    <row r="194" s="2" customFormat="1" ht="37.8" customHeight="1">
      <c r="A194" s="33"/>
      <c r="B194" s="34"/>
      <c r="C194" s="222" t="s">
        <v>1485</v>
      </c>
      <c r="D194" s="222" t="s">
        <v>280</v>
      </c>
      <c r="E194" s="223" t="s">
        <v>2210</v>
      </c>
      <c r="F194" s="224" t="s">
        <v>2211</v>
      </c>
      <c r="G194" s="225" t="s">
        <v>407</v>
      </c>
      <c r="H194" s="226">
        <v>35</v>
      </c>
      <c r="I194" s="227">
        <v>113</v>
      </c>
      <c r="J194" s="227">
        <f>ROUND(I194*H194,2)</f>
        <v>3955</v>
      </c>
      <c r="K194" s="228"/>
      <c r="L194" s="39"/>
      <c r="M194" s="229" t="s">
        <v>1</v>
      </c>
      <c r="N194" s="230" t="s">
        <v>39</v>
      </c>
      <c r="O194" s="231">
        <v>0</v>
      </c>
      <c r="P194" s="231">
        <f>O194*H194</f>
        <v>0</v>
      </c>
      <c r="Q194" s="231">
        <v>0</v>
      </c>
      <c r="R194" s="231">
        <f>Q194*H194</f>
        <v>0</v>
      </c>
      <c r="S194" s="231">
        <v>0</v>
      </c>
      <c r="T194" s="232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33" t="s">
        <v>116</v>
      </c>
      <c r="AT194" s="233" t="s">
        <v>280</v>
      </c>
      <c r="AU194" s="233" t="s">
        <v>83</v>
      </c>
      <c r="AY194" s="18" t="s">
        <v>278</v>
      </c>
      <c r="BE194" s="234">
        <f>IF(N194="základní",J194,0)</f>
        <v>3955</v>
      </c>
      <c r="BF194" s="234">
        <f>IF(N194="snížená",J194,0)</f>
        <v>0</v>
      </c>
      <c r="BG194" s="234">
        <f>IF(N194="zákl. přenesená",J194,0)</f>
        <v>0</v>
      </c>
      <c r="BH194" s="234">
        <f>IF(N194="sníž. přenesená",J194,0)</f>
        <v>0</v>
      </c>
      <c r="BI194" s="234">
        <f>IF(N194="nulová",J194,0)</f>
        <v>0</v>
      </c>
      <c r="BJ194" s="18" t="s">
        <v>81</v>
      </c>
      <c r="BK194" s="234">
        <f>ROUND(I194*H194,2)</f>
        <v>3955</v>
      </c>
      <c r="BL194" s="18" t="s">
        <v>116</v>
      </c>
      <c r="BM194" s="233" t="s">
        <v>1766</v>
      </c>
    </row>
    <row r="195" s="2" customFormat="1" ht="37.8" customHeight="1">
      <c r="A195" s="33"/>
      <c r="B195" s="34"/>
      <c r="C195" s="222" t="s">
        <v>1489</v>
      </c>
      <c r="D195" s="222" t="s">
        <v>280</v>
      </c>
      <c r="E195" s="223" t="s">
        <v>2212</v>
      </c>
      <c r="F195" s="224" t="s">
        <v>2213</v>
      </c>
      <c r="G195" s="225" t="s">
        <v>407</v>
      </c>
      <c r="H195" s="226">
        <v>84</v>
      </c>
      <c r="I195" s="227">
        <v>140</v>
      </c>
      <c r="J195" s="227">
        <f>ROUND(I195*H195,2)</f>
        <v>11760</v>
      </c>
      <c r="K195" s="228"/>
      <c r="L195" s="39"/>
      <c r="M195" s="229" t="s">
        <v>1</v>
      </c>
      <c r="N195" s="230" t="s">
        <v>39</v>
      </c>
      <c r="O195" s="231">
        <v>0</v>
      </c>
      <c r="P195" s="231">
        <f>O195*H195</f>
        <v>0</v>
      </c>
      <c r="Q195" s="231">
        <v>0</v>
      </c>
      <c r="R195" s="231">
        <f>Q195*H195</f>
        <v>0</v>
      </c>
      <c r="S195" s="231">
        <v>0</v>
      </c>
      <c r="T195" s="232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33" t="s">
        <v>116</v>
      </c>
      <c r="AT195" s="233" t="s">
        <v>280</v>
      </c>
      <c r="AU195" s="233" t="s">
        <v>83</v>
      </c>
      <c r="AY195" s="18" t="s">
        <v>278</v>
      </c>
      <c r="BE195" s="234">
        <f>IF(N195="základní",J195,0)</f>
        <v>11760</v>
      </c>
      <c r="BF195" s="234">
        <f>IF(N195="snížená",J195,0)</f>
        <v>0</v>
      </c>
      <c r="BG195" s="234">
        <f>IF(N195="zákl. přenesená",J195,0)</f>
        <v>0</v>
      </c>
      <c r="BH195" s="234">
        <f>IF(N195="sníž. přenesená",J195,0)</f>
        <v>0</v>
      </c>
      <c r="BI195" s="234">
        <f>IF(N195="nulová",J195,0)</f>
        <v>0</v>
      </c>
      <c r="BJ195" s="18" t="s">
        <v>81</v>
      </c>
      <c r="BK195" s="234">
        <f>ROUND(I195*H195,2)</f>
        <v>11760</v>
      </c>
      <c r="BL195" s="18" t="s">
        <v>116</v>
      </c>
      <c r="BM195" s="233" t="s">
        <v>1774</v>
      </c>
    </row>
    <row r="196" s="2" customFormat="1" ht="37.8" customHeight="1">
      <c r="A196" s="33"/>
      <c r="B196" s="34"/>
      <c r="C196" s="222" t="s">
        <v>1493</v>
      </c>
      <c r="D196" s="222" t="s">
        <v>280</v>
      </c>
      <c r="E196" s="223" t="s">
        <v>2214</v>
      </c>
      <c r="F196" s="224" t="s">
        <v>2215</v>
      </c>
      <c r="G196" s="225" t="s">
        <v>407</v>
      </c>
      <c r="H196" s="226">
        <v>25</v>
      </c>
      <c r="I196" s="227">
        <v>168</v>
      </c>
      <c r="J196" s="227">
        <f>ROUND(I196*H196,2)</f>
        <v>4200</v>
      </c>
      <c r="K196" s="228"/>
      <c r="L196" s="39"/>
      <c r="M196" s="229" t="s">
        <v>1</v>
      </c>
      <c r="N196" s="230" t="s">
        <v>39</v>
      </c>
      <c r="O196" s="231">
        <v>0</v>
      </c>
      <c r="P196" s="231">
        <f>O196*H196</f>
        <v>0</v>
      </c>
      <c r="Q196" s="231">
        <v>0</v>
      </c>
      <c r="R196" s="231">
        <f>Q196*H196</f>
        <v>0</v>
      </c>
      <c r="S196" s="231">
        <v>0</v>
      </c>
      <c r="T196" s="232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33" t="s">
        <v>116</v>
      </c>
      <c r="AT196" s="233" t="s">
        <v>280</v>
      </c>
      <c r="AU196" s="233" t="s">
        <v>83</v>
      </c>
      <c r="AY196" s="18" t="s">
        <v>278</v>
      </c>
      <c r="BE196" s="234">
        <f>IF(N196="základní",J196,0)</f>
        <v>4200</v>
      </c>
      <c r="BF196" s="234">
        <f>IF(N196="snížená",J196,0)</f>
        <v>0</v>
      </c>
      <c r="BG196" s="234">
        <f>IF(N196="zákl. přenesená",J196,0)</f>
        <v>0</v>
      </c>
      <c r="BH196" s="234">
        <f>IF(N196="sníž. přenesená",J196,0)</f>
        <v>0</v>
      </c>
      <c r="BI196" s="234">
        <f>IF(N196="nulová",J196,0)</f>
        <v>0</v>
      </c>
      <c r="BJ196" s="18" t="s">
        <v>81</v>
      </c>
      <c r="BK196" s="234">
        <f>ROUND(I196*H196,2)</f>
        <v>4200</v>
      </c>
      <c r="BL196" s="18" t="s">
        <v>116</v>
      </c>
      <c r="BM196" s="233" t="s">
        <v>1784</v>
      </c>
    </row>
    <row r="197" s="2" customFormat="1" ht="37.8" customHeight="1">
      <c r="A197" s="33"/>
      <c r="B197" s="34"/>
      <c r="C197" s="222" t="s">
        <v>1497</v>
      </c>
      <c r="D197" s="222" t="s">
        <v>280</v>
      </c>
      <c r="E197" s="223" t="s">
        <v>2216</v>
      </c>
      <c r="F197" s="224" t="s">
        <v>2217</v>
      </c>
      <c r="G197" s="225" t="s">
        <v>407</v>
      </c>
      <c r="H197" s="226">
        <v>72</v>
      </c>
      <c r="I197" s="227">
        <v>210</v>
      </c>
      <c r="J197" s="227">
        <f>ROUND(I197*H197,2)</f>
        <v>15120</v>
      </c>
      <c r="K197" s="228"/>
      <c r="L197" s="39"/>
      <c r="M197" s="229" t="s">
        <v>1</v>
      </c>
      <c r="N197" s="230" t="s">
        <v>39</v>
      </c>
      <c r="O197" s="231">
        <v>0</v>
      </c>
      <c r="P197" s="231">
        <f>O197*H197</f>
        <v>0</v>
      </c>
      <c r="Q197" s="231">
        <v>0</v>
      </c>
      <c r="R197" s="231">
        <f>Q197*H197</f>
        <v>0</v>
      </c>
      <c r="S197" s="231">
        <v>0</v>
      </c>
      <c r="T197" s="232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33" t="s">
        <v>116</v>
      </c>
      <c r="AT197" s="233" t="s">
        <v>280</v>
      </c>
      <c r="AU197" s="233" t="s">
        <v>83</v>
      </c>
      <c r="AY197" s="18" t="s">
        <v>278</v>
      </c>
      <c r="BE197" s="234">
        <f>IF(N197="základní",J197,0)</f>
        <v>15120</v>
      </c>
      <c r="BF197" s="234">
        <f>IF(N197="snížená",J197,0)</f>
        <v>0</v>
      </c>
      <c r="BG197" s="234">
        <f>IF(N197="zákl. přenesená",J197,0)</f>
        <v>0</v>
      </c>
      <c r="BH197" s="234">
        <f>IF(N197="sníž. přenesená",J197,0)</f>
        <v>0</v>
      </c>
      <c r="BI197" s="234">
        <f>IF(N197="nulová",J197,0)</f>
        <v>0</v>
      </c>
      <c r="BJ197" s="18" t="s">
        <v>81</v>
      </c>
      <c r="BK197" s="234">
        <f>ROUND(I197*H197,2)</f>
        <v>15120</v>
      </c>
      <c r="BL197" s="18" t="s">
        <v>116</v>
      </c>
      <c r="BM197" s="233" t="s">
        <v>1793</v>
      </c>
    </row>
    <row r="198" s="2" customFormat="1" ht="37.8" customHeight="1">
      <c r="A198" s="33"/>
      <c r="B198" s="34"/>
      <c r="C198" s="222" t="s">
        <v>1501</v>
      </c>
      <c r="D198" s="222" t="s">
        <v>280</v>
      </c>
      <c r="E198" s="223" t="s">
        <v>2218</v>
      </c>
      <c r="F198" s="224" t="s">
        <v>2219</v>
      </c>
      <c r="G198" s="225" t="s">
        <v>407</v>
      </c>
      <c r="H198" s="226">
        <v>6</v>
      </c>
      <c r="I198" s="227">
        <v>265</v>
      </c>
      <c r="J198" s="227">
        <f>ROUND(I198*H198,2)</f>
        <v>1590</v>
      </c>
      <c r="K198" s="228"/>
      <c r="L198" s="39"/>
      <c r="M198" s="229" t="s">
        <v>1</v>
      </c>
      <c r="N198" s="230" t="s">
        <v>39</v>
      </c>
      <c r="O198" s="231">
        <v>0</v>
      </c>
      <c r="P198" s="231">
        <f>O198*H198</f>
        <v>0</v>
      </c>
      <c r="Q198" s="231">
        <v>0</v>
      </c>
      <c r="R198" s="231">
        <f>Q198*H198</f>
        <v>0</v>
      </c>
      <c r="S198" s="231">
        <v>0</v>
      </c>
      <c r="T198" s="232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33" t="s">
        <v>116</v>
      </c>
      <c r="AT198" s="233" t="s">
        <v>280</v>
      </c>
      <c r="AU198" s="233" t="s">
        <v>83</v>
      </c>
      <c r="AY198" s="18" t="s">
        <v>278</v>
      </c>
      <c r="BE198" s="234">
        <f>IF(N198="základní",J198,0)</f>
        <v>1590</v>
      </c>
      <c r="BF198" s="234">
        <f>IF(N198="snížená",J198,0)</f>
        <v>0</v>
      </c>
      <c r="BG198" s="234">
        <f>IF(N198="zákl. přenesená",J198,0)</f>
        <v>0</v>
      </c>
      <c r="BH198" s="234">
        <f>IF(N198="sníž. přenesená",J198,0)</f>
        <v>0</v>
      </c>
      <c r="BI198" s="234">
        <f>IF(N198="nulová",J198,0)</f>
        <v>0</v>
      </c>
      <c r="BJ198" s="18" t="s">
        <v>81</v>
      </c>
      <c r="BK198" s="234">
        <f>ROUND(I198*H198,2)</f>
        <v>1590</v>
      </c>
      <c r="BL198" s="18" t="s">
        <v>116</v>
      </c>
      <c r="BM198" s="233" t="s">
        <v>1802</v>
      </c>
    </row>
    <row r="199" s="2" customFormat="1" ht="16.5" customHeight="1">
      <c r="A199" s="33"/>
      <c r="B199" s="34"/>
      <c r="C199" s="222" t="s">
        <v>1505</v>
      </c>
      <c r="D199" s="222" t="s">
        <v>280</v>
      </c>
      <c r="E199" s="223" t="s">
        <v>2220</v>
      </c>
      <c r="F199" s="224" t="s">
        <v>2221</v>
      </c>
      <c r="G199" s="225" t="s">
        <v>1673</v>
      </c>
      <c r="H199" s="226">
        <v>1</v>
      </c>
      <c r="I199" s="227">
        <v>200</v>
      </c>
      <c r="J199" s="227">
        <f>ROUND(I199*H199,2)</f>
        <v>200</v>
      </c>
      <c r="K199" s="228"/>
      <c r="L199" s="39"/>
      <c r="M199" s="229" t="s">
        <v>1</v>
      </c>
      <c r="N199" s="230" t="s">
        <v>39</v>
      </c>
      <c r="O199" s="231">
        <v>0</v>
      </c>
      <c r="P199" s="231">
        <f>O199*H199</f>
        <v>0</v>
      </c>
      <c r="Q199" s="231">
        <v>0</v>
      </c>
      <c r="R199" s="231">
        <f>Q199*H199</f>
        <v>0</v>
      </c>
      <c r="S199" s="231">
        <v>0</v>
      </c>
      <c r="T199" s="232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33" t="s">
        <v>116</v>
      </c>
      <c r="AT199" s="233" t="s">
        <v>280</v>
      </c>
      <c r="AU199" s="233" t="s">
        <v>83</v>
      </c>
      <c r="AY199" s="18" t="s">
        <v>278</v>
      </c>
      <c r="BE199" s="234">
        <f>IF(N199="základní",J199,0)</f>
        <v>200</v>
      </c>
      <c r="BF199" s="234">
        <f>IF(N199="snížená",J199,0)</f>
        <v>0</v>
      </c>
      <c r="BG199" s="234">
        <f>IF(N199="zákl. přenesená",J199,0)</f>
        <v>0</v>
      </c>
      <c r="BH199" s="234">
        <f>IF(N199="sníž. přenesená",J199,0)</f>
        <v>0</v>
      </c>
      <c r="BI199" s="234">
        <f>IF(N199="nulová",J199,0)</f>
        <v>0</v>
      </c>
      <c r="BJ199" s="18" t="s">
        <v>81</v>
      </c>
      <c r="BK199" s="234">
        <f>ROUND(I199*H199,2)</f>
        <v>200</v>
      </c>
      <c r="BL199" s="18" t="s">
        <v>116</v>
      </c>
      <c r="BM199" s="233" t="s">
        <v>1811</v>
      </c>
    </row>
    <row r="200" s="2" customFormat="1" ht="16.5" customHeight="1">
      <c r="A200" s="33"/>
      <c r="B200" s="34"/>
      <c r="C200" s="222" t="s">
        <v>1509</v>
      </c>
      <c r="D200" s="222" t="s">
        <v>280</v>
      </c>
      <c r="E200" s="223" t="s">
        <v>2222</v>
      </c>
      <c r="F200" s="224" t="s">
        <v>2223</v>
      </c>
      <c r="G200" s="225" t="s">
        <v>1673</v>
      </c>
      <c r="H200" s="226">
        <v>1</v>
      </c>
      <c r="I200" s="227">
        <v>265</v>
      </c>
      <c r="J200" s="227">
        <f>ROUND(I200*H200,2)</f>
        <v>265</v>
      </c>
      <c r="K200" s="228"/>
      <c r="L200" s="39"/>
      <c r="M200" s="229" t="s">
        <v>1</v>
      </c>
      <c r="N200" s="230" t="s">
        <v>39</v>
      </c>
      <c r="O200" s="231">
        <v>0</v>
      </c>
      <c r="P200" s="231">
        <f>O200*H200</f>
        <v>0</v>
      </c>
      <c r="Q200" s="231">
        <v>0</v>
      </c>
      <c r="R200" s="231">
        <f>Q200*H200</f>
        <v>0</v>
      </c>
      <c r="S200" s="231">
        <v>0</v>
      </c>
      <c r="T200" s="232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233" t="s">
        <v>116</v>
      </c>
      <c r="AT200" s="233" t="s">
        <v>280</v>
      </c>
      <c r="AU200" s="233" t="s">
        <v>83</v>
      </c>
      <c r="AY200" s="18" t="s">
        <v>278</v>
      </c>
      <c r="BE200" s="234">
        <f>IF(N200="základní",J200,0)</f>
        <v>265</v>
      </c>
      <c r="BF200" s="234">
        <f>IF(N200="snížená",J200,0)</f>
        <v>0</v>
      </c>
      <c r="BG200" s="234">
        <f>IF(N200="zákl. přenesená",J200,0)</f>
        <v>0</v>
      </c>
      <c r="BH200" s="234">
        <f>IF(N200="sníž. přenesená",J200,0)</f>
        <v>0</v>
      </c>
      <c r="BI200" s="234">
        <f>IF(N200="nulová",J200,0)</f>
        <v>0</v>
      </c>
      <c r="BJ200" s="18" t="s">
        <v>81</v>
      </c>
      <c r="BK200" s="234">
        <f>ROUND(I200*H200,2)</f>
        <v>265</v>
      </c>
      <c r="BL200" s="18" t="s">
        <v>116</v>
      </c>
      <c r="BM200" s="233" t="s">
        <v>1819</v>
      </c>
    </row>
    <row r="201" s="2" customFormat="1" ht="16.5" customHeight="1">
      <c r="A201" s="33"/>
      <c r="B201" s="34"/>
      <c r="C201" s="222" t="s">
        <v>1513</v>
      </c>
      <c r="D201" s="222" t="s">
        <v>280</v>
      </c>
      <c r="E201" s="223" t="s">
        <v>2224</v>
      </c>
      <c r="F201" s="224" t="s">
        <v>2225</v>
      </c>
      <c r="G201" s="225" t="s">
        <v>1673</v>
      </c>
      <c r="H201" s="226">
        <v>15</v>
      </c>
      <c r="I201" s="227">
        <v>287</v>
      </c>
      <c r="J201" s="227">
        <f>ROUND(I201*H201,2)</f>
        <v>4305</v>
      </c>
      <c r="K201" s="228"/>
      <c r="L201" s="39"/>
      <c r="M201" s="229" t="s">
        <v>1</v>
      </c>
      <c r="N201" s="230" t="s">
        <v>39</v>
      </c>
      <c r="O201" s="231">
        <v>0</v>
      </c>
      <c r="P201" s="231">
        <f>O201*H201</f>
        <v>0</v>
      </c>
      <c r="Q201" s="231">
        <v>0</v>
      </c>
      <c r="R201" s="231">
        <f>Q201*H201</f>
        <v>0</v>
      </c>
      <c r="S201" s="231">
        <v>0</v>
      </c>
      <c r="T201" s="232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33" t="s">
        <v>116</v>
      </c>
      <c r="AT201" s="233" t="s">
        <v>280</v>
      </c>
      <c r="AU201" s="233" t="s">
        <v>83</v>
      </c>
      <c r="AY201" s="18" t="s">
        <v>278</v>
      </c>
      <c r="BE201" s="234">
        <f>IF(N201="základní",J201,0)</f>
        <v>4305</v>
      </c>
      <c r="BF201" s="234">
        <f>IF(N201="snížená",J201,0)</f>
        <v>0</v>
      </c>
      <c r="BG201" s="234">
        <f>IF(N201="zákl. přenesená",J201,0)</f>
        <v>0</v>
      </c>
      <c r="BH201" s="234">
        <f>IF(N201="sníž. přenesená",J201,0)</f>
        <v>0</v>
      </c>
      <c r="BI201" s="234">
        <f>IF(N201="nulová",J201,0)</f>
        <v>0</v>
      </c>
      <c r="BJ201" s="18" t="s">
        <v>81</v>
      </c>
      <c r="BK201" s="234">
        <f>ROUND(I201*H201,2)</f>
        <v>4305</v>
      </c>
      <c r="BL201" s="18" t="s">
        <v>116</v>
      </c>
      <c r="BM201" s="233" t="s">
        <v>1828</v>
      </c>
    </row>
    <row r="202" s="2" customFormat="1" ht="16.5" customHeight="1">
      <c r="A202" s="33"/>
      <c r="B202" s="34"/>
      <c r="C202" s="222" t="s">
        <v>1517</v>
      </c>
      <c r="D202" s="222" t="s">
        <v>280</v>
      </c>
      <c r="E202" s="223" t="s">
        <v>2226</v>
      </c>
      <c r="F202" s="224" t="s">
        <v>2227</v>
      </c>
      <c r="G202" s="225" t="s">
        <v>1673</v>
      </c>
      <c r="H202" s="226">
        <v>2</v>
      </c>
      <c r="I202" s="227">
        <v>350</v>
      </c>
      <c r="J202" s="227">
        <f>ROUND(I202*H202,2)</f>
        <v>700</v>
      </c>
      <c r="K202" s="228"/>
      <c r="L202" s="39"/>
      <c r="M202" s="229" t="s">
        <v>1</v>
      </c>
      <c r="N202" s="230" t="s">
        <v>39</v>
      </c>
      <c r="O202" s="231">
        <v>0</v>
      </c>
      <c r="P202" s="231">
        <f>O202*H202</f>
        <v>0</v>
      </c>
      <c r="Q202" s="231">
        <v>0</v>
      </c>
      <c r="R202" s="231">
        <f>Q202*H202</f>
        <v>0</v>
      </c>
      <c r="S202" s="231">
        <v>0</v>
      </c>
      <c r="T202" s="232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33" t="s">
        <v>116</v>
      </c>
      <c r="AT202" s="233" t="s">
        <v>280</v>
      </c>
      <c r="AU202" s="233" t="s">
        <v>83</v>
      </c>
      <c r="AY202" s="18" t="s">
        <v>278</v>
      </c>
      <c r="BE202" s="234">
        <f>IF(N202="základní",J202,0)</f>
        <v>700</v>
      </c>
      <c r="BF202" s="234">
        <f>IF(N202="snížená",J202,0)</f>
        <v>0</v>
      </c>
      <c r="BG202" s="234">
        <f>IF(N202="zákl. přenesená",J202,0)</f>
        <v>0</v>
      </c>
      <c r="BH202" s="234">
        <f>IF(N202="sníž. přenesená",J202,0)</f>
        <v>0</v>
      </c>
      <c r="BI202" s="234">
        <f>IF(N202="nulová",J202,0)</f>
        <v>0</v>
      </c>
      <c r="BJ202" s="18" t="s">
        <v>81</v>
      </c>
      <c r="BK202" s="234">
        <f>ROUND(I202*H202,2)</f>
        <v>700</v>
      </c>
      <c r="BL202" s="18" t="s">
        <v>116</v>
      </c>
      <c r="BM202" s="233" t="s">
        <v>1837</v>
      </c>
    </row>
    <row r="203" s="2" customFormat="1" ht="16.5" customHeight="1">
      <c r="A203" s="33"/>
      <c r="B203" s="34"/>
      <c r="C203" s="222" t="s">
        <v>1521</v>
      </c>
      <c r="D203" s="222" t="s">
        <v>280</v>
      </c>
      <c r="E203" s="223" t="s">
        <v>2228</v>
      </c>
      <c r="F203" s="224" t="s">
        <v>2229</v>
      </c>
      <c r="G203" s="225" t="s">
        <v>1673</v>
      </c>
      <c r="H203" s="226">
        <v>3</v>
      </c>
      <c r="I203" s="227">
        <v>650</v>
      </c>
      <c r="J203" s="227">
        <f>ROUND(I203*H203,2)</f>
        <v>1950</v>
      </c>
      <c r="K203" s="228"/>
      <c r="L203" s="39"/>
      <c r="M203" s="229" t="s">
        <v>1</v>
      </c>
      <c r="N203" s="230" t="s">
        <v>39</v>
      </c>
      <c r="O203" s="231">
        <v>0</v>
      </c>
      <c r="P203" s="231">
        <f>O203*H203</f>
        <v>0</v>
      </c>
      <c r="Q203" s="231">
        <v>0</v>
      </c>
      <c r="R203" s="231">
        <f>Q203*H203</f>
        <v>0</v>
      </c>
      <c r="S203" s="231">
        <v>0</v>
      </c>
      <c r="T203" s="232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33" t="s">
        <v>116</v>
      </c>
      <c r="AT203" s="233" t="s">
        <v>280</v>
      </c>
      <c r="AU203" s="233" t="s">
        <v>83</v>
      </c>
      <c r="AY203" s="18" t="s">
        <v>278</v>
      </c>
      <c r="BE203" s="234">
        <f>IF(N203="základní",J203,0)</f>
        <v>1950</v>
      </c>
      <c r="BF203" s="234">
        <f>IF(N203="snížená",J203,0)</f>
        <v>0</v>
      </c>
      <c r="BG203" s="234">
        <f>IF(N203="zákl. přenesená",J203,0)</f>
        <v>0</v>
      </c>
      <c r="BH203" s="234">
        <f>IF(N203="sníž. přenesená",J203,0)</f>
        <v>0</v>
      </c>
      <c r="BI203" s="234">
        <f>IF(N203="nulová",J203,0)</f>
        <v>0</v>
      </c>
      <c r="BJ203" s="18" t="s">
        <v>81</v>
      </c>
      <c r="BK203" s="234">
        <f>ROUND(I203*H203,2)</f>
        <v>1950</v>
      </c>
      <c r="BL203" s="18" t="s">
        <v>116</v>
      </c>
      <c r="BM203" s="233" t="s">
        <v>1844</v>
      </c>
    </row>
    <row r="204" s="2" customFormat="1" ht="16.5" customHeight="1">
      <c r="A204" s="33"/>
      <c r="B204" s="34"/>
      <c r="C204" s="222" t="s">
        <v>1525</v>
      </c>
      <c r="D204" s="222" t="s">
        <v>280</v>
      </c>
      <c r="E204" s="223" t="s">
        <v>2230</v>
      </c>
      <c r="F204" s="224" t="s">
        <v>2231</v>
      </c>
      <c r="G204" s="225" t="s">
        <v>1673</v>
      </c>
      <c r="H204" s="226">
        <v>1</v>
      </c>
      <c r="I204" s="227">
        <v>2480</v>
      </c>
      <c r="J204" s="227">
        <f>ROUND(I204*H204,2)</f>
        <v>2480</v>
      </c>
      <c r="K204" s="228"/>
      <c r="L204" s="39"/>
      <c r="M204" s="229" t="s">
        <v>1</v>
      </c>
      <c r="N204" s="230" t="s">
        <v>39</v>
      </c>
      <c r="O204" s="231">
        <v>0</v>
      </c>
      <c r="P204" s="231">
        <f>O204*H204</f>
        <v>0</v>
      </c>
      <c r="Q204" s="231">
        <v>0</v>
      </c>
      <c r="R204" s="231">
        <f>Q204*H204</f>
        <v>0</v>
      </c>
      <c r="S204" s="231">
        <v>0</v>
      </c>
      <c r="T204" s="232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33" t="s">
        <v>116</v>
      </c>
      <c r="AT204" s="233" t="s">
        <v>280</v>
      </c>
      <c r="AU204" s="233" t="s">
        <v>83</v>
      </c>
      <c r="AY204" s="18" t="s">
        <v>278</v>
      </c>
      <c r="BE204" s="234">
        <f>IF(N204="základní",J204,0)</f>
        <v>2480</v>
      </c>
      <c r="BF204" s="234">
        <f>IF(N204="snížená",J204,0)</f>
        <v>0</v>
      </c>
      <c r="BG204" s="234">
        <f>IF(N204="zákl. přenesená",J204,0)</f>
        <v>0</v>
      </c>
      <c r="BH204" s="234">
        <f>IF(N204="sníž. přenesená",J204,0)</f>
        <v>0</v>
      </c>
      <c r="BI204" s="234">
        <f>IF(N204="nulová",J204,0)</f>
        <v>0</v>
      </c>
      <c r="BJ204" s="18" t="s">
        <v>81</v>
      </c>
      <c r="BK204" s="234">
        <f>ROUND(I204*H204,2)</f>
        <v>2480</v>
      </c>
      <c r="BL204" s="18" t="s">
        <v>116</v>
      </c>
      <c r="BM204" s="233" t="s">
        <v>1854</v>
      </c>
    </row>
    <row r="205" s="2" customFormat="1" ht="16.5" customHeight="1">
      <c r="A205" s="33"/>
      <c r="B205" s="34"/>
      <c r="C205" s="222" t="s">
        <v>1529</v>
      </c>
      <c r="D205" s="222" t="s">
        <v>280</v>
      </c>
      <c r="E205" s="223" t="s">
        <v>2232</v>
      </c>
      <c r="F205" s="224" t="s">
        <v>2233</v>
      </c>
      <c r="G205" s="225" t="s">
        <v>1673</v>
      </c>
      <c r="H205" s="226">
        <v>1</v>
      </c>
      <c r="I205" s="227">
        <v>1450</v>
      </c>
      <c r="J205" s="227">
        <f>ROUND(I205*H205,2)</f>
        <v>1450</v>
      </c>
      <c r="K205" s="228"/>
      <c r="L205" s="39"/>
      <c r="M205" s="229" t="s">
        <v>1</v>
      </c>
      <c r="N205" s="230" t="s">
        <v>39</v>
      </c>
      <c r="O205" s="231">
        <v>0</v>
      </c>
      <c r="P205" s="231">
        <f>O205*H205</f>
        <v>0</v>
      </c>
      <c r="Q205" s="231">
        <v>0</v>
      </c>
      <c r="R205" s="231">
        <f>Q205*H205</f>
        <v>0</v>
      </c>
      <c r="S205" s="231">
        <v>0</v>
      </c>
      <c r="T205" s="232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33" t="s">
        <v>116</v>
      </c>
      <c r="AT205" s="233" t="s">
        <v>280</v>
      </c>
      <c r="AU205" s="233" t="s">
        <v>83</v>
      </c>
      <c r="AY205" s="18" t="s">
        <v>278</v>
      </c>
      <c r="BE205" s="234">
        <f>IF(N205="základní",J205,0)</f>
        <v>1450</v>
      </c>
      <c r="BF205" s="234">
        <f>IF(N205="snížená",J205,0)</f>
        <v>0</v>
      </c>
      <c r="BG205" s="234">
        <f>IF(N205="zákl. přenesená",J205,0)</f>
        <v>0</v>
      </c>
      <c r="BH205" s="234">
        <f>IF(N205="sníž. přenesená",J205,0)</f>
        <v>0</v>
      </c>
      <c r="BI205" s="234">
        <f>IF(N205="nulová",J205,0)</f>
        <v>0</v>
      </c>
      <c r="BJ205" s="18" t="s">
        <v>81</v>
      </c>
      <c r="BK205" s="234">
        <f>ROUND(I205*H205,2)</f>
        <v>1450</v>
      </c>
      <c r="BL205" s="18" t="s">
        <v>116</v>
      </c>
      <c r="BM205" s="233" t="s">
        <v>1862</v>
      </c>
    </row>
    <row r="206" s="2" customFormat="1" ht="16.5" customHeight="1">
      <c r="A206" s="33"/>
      <c r="B206" s="34"/>
      <c r="C206" s="222" t="s">
        <v>1533</v>
      </c>
      <c r="D206" s="222" t="s">
        <v>280</v>
      </c>
      <c r="E206" s="223" t="s">
        <v>2234</v>
      </c>
      <c r="F206" s="224" t="s">
        <v>2235</v>
      </c>
      <c r="G206" s="225" t="s">
        <v>1673</v>
      </c>
      <c r="H206" s="226">
        <v>6</v>
      </c>
      <c r="I206" s="227">
        <v>1920</v>
      </c>
      <c r="J206" s="227">
        <f>ROUND(I206*H206,2)</f>
        <v>11520</v>
      </c>
      <c r="K206" s="228"/>
      <c r="L206" s="39"/>
      <c r="M206" s="229" t="s">
        <v>1</v>
      </c>
      <c r="N206" s="230" t="s">
        <v>39</v>
      </c>
      <c r="O206" s="231">
        <v>0</v>
      </c>
      <c r="P206" s="231">
        <f>O206*H206</f>
        <v>0</v>
      </c>
      <c r="Q206" s="231">
        <v>0</v>
      </c>
      <c r="R206" s="231">
        <f>Q206*H206</f>
        <v>0</v>
      </c>
      <c r="S206" s="231">
        <v>0</v>
      </c>
      <c r="T206" s="232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233" t="s">
        <v>116</v>
      </c>
      <c r="AT206" s="233" t="s">
        <v>280</v>
      </c>
      <c r="AU206" s="233" t="s">
        <v>83</v>
      </c>
      <c r="AY206" s="18" t="s">
        <v>278</v>
      </c>
      <c r="BE206" s="234">
        <f>IF(N206="základní",J206,0)</f>
        <v>11520</v>
      </c>
      <c r="BF206" s="234">
        <f>IF(N206="snížená",J206,0)</f>
        <v>0</v>
      </c>
      <c r="BG206" s="234">
        <f>IF(N206="zákl. přenesená",J206,0)</f>
        <v>0</v>
      </c>
      <c r="BH206" s="234">
        <f>IF(N206="sníž. přenesená",J206,0)</f>
        <v>0</v>
      </c>
      <c r="BI206" s="234">
        <f>IF(N206="nulová",J206,0)</f>
        <v>0</v>
      </c>
      <c r="BJ206" s="18" t="s">
        <v>81</v>
      </c>
      <c r="BK206" s="234">
        <f>ROUND(I206*H206,2)</f>
        <v>11520</v>
      </c>
      <c r="BL206" s="18" t="s">
        <v>116</v>
      </c>
      <c r="BM206" s="233" t="s">
        <v>1893</v>
      </c>
    </row>
    <row r="207" s="2" customFormat="1" ht="16.5" customHeight="1">
      <c r="A207" s="33"/>
      <c r="B207" s="34"/>
      <c r="C207" s="222" t="s">
        <v>1537</v>
      </c>
      <c r="D207" s="222" t="s">
        <v>280</v>
      </c>
      <c r="E207" s="223" t="s">
        <v>2236</v>
      </c>
      <c r="F207" s="224" t="s">
        <v>2237</v>
      </c>
      <c r="G207" s="225" t="s">
        <v>1673</v>
      </c>
      <c r="H207" s="226">
        <v>23</v>
      </c>
      <c r="I207" s="227">
        <v>1150</v>
      </c>
      <c r="J207" s="227">
        <f>ROUND(I207*H207,2)</f>
        <v>26450</v>
      </c>
      <c r="K207" s="228"/>
      <c r="L207" s="39"/>
      <c r="M207" s="229" t="s">
        <v>1</v>
      </c>
      <c r="N207" s="230" t="s">
        <v>39</v>
      </c>
      <c r="O207" s="231">
        <v>0</v>
      </c>
      <c r="P207" s="231">
        <f>O207*H207</f>
        <v>0</v>
      </c>
      <c r="Q207" s="231">
        <v>0</v>
      </c>
      <c r="R207" s="231">
        <f>Q207*H207</f>
        <v>0</v>
      </c>
      <c r="S207" s="231">
        <v>0</v>
      </c>
      <c r="T207" s="232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233" t="s">
        <v>116</v>
      </c>
      <c r="AT207" s="233" t="s">
        <v>280</v>
      </c>
      <c r="AU207" s="233" t="s">
        <v>83</v>
      </c>
      <c r="AY207" s="18" t="s">
        <v>278</v>
      </c>
      <c r="BE207" s="234">
        <f>IF(N207="základní",J207,0)</f>
        <v>26450</v>
      </c>
      <c r="BF207" s="234">
        <f>IF(N207="snížená",J207,0)</f>
        <v>0</v>
      </c>
      <c r="BG207" s="234">
        <f>IF(N207="zákl. přenesená",J207,0)</f>
        <v>0</v>
      </c>
      <c r="BH207" s="234">
        <f>IF(N207="sníž. přenesená",J207,0)</f>
        <v>0</v>
      </c>
      <c r="BI207" s="234">
        <f>IF(N207="nulová",J207,0)</f>
        <v>0</v>
      </c>
      <c r="BJ207" s="18" t="s">
        <v>81</v>
      </c>
      <c r="BK207" s="234">
        <f>ROUND(I207*H207,2)</f>
        <v>26450</v>
      </c>
      <c r="BL207" s="18" t="s">
        <v>116</v>
      </c>
      <c r="BM207" s="233" t="s">
        <v>1905</v>
      </c>
    </row>
    <row r="208" s="2" customFormat="1" ht="16.5" customHeight="1">
      <c r="A208" s="33"/>
      <c r="B208" s="34"/>
      <c r="C208" s="222" t="s">
        <v>1541</v>
      </c>
      <c r="D208" s="222" t="s">
        <v>280</v>
      </c>
      <c r="E208" s="223" t="s">
        <v>2238</v>
      </c>
      <c r="F208" s="224" t="s">
        <v>2239</v>
      </c>
      <c r="G208" s="225" t="s">
        <v>1673</v>
      </c>
      <c r="H208" s="226">
        <v>1</v>
      </c>
      <c r="I208" s="227">
        <v>1130</v>
      </c>
      <c r="J208" s="227">
        <f>ROUND(I208*H208,2)</f>
        <v>1130</v>
      </c>
      <c r="K208" s="228"/>
      <c r="L208" s="39"/>
      <c r="M208" s="229" t="s">
        <v>1</v>
      </c>
      <c r="N208" s="230" t="s">
        <v>39</v>
      </c>
      <c r="O208" s="231">
        <v>0</v>
      </c>
      <c r="P208" s="231">
        <f>O208*H208</f>
        <v>0</v>
      </c>
      <c r="Q208" s="231">
        <v>0</v>
      </c>
      <c r="R208" s="231">
        <f>Q208*H208</f>
        <v>0</v>
      </c>
      <c r="S208" s="231">
        <v>0</v>
      </c>
      <c r="T208" s="232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33" t="s">
        <v>116</v>
      </c>
      <c r="AT208" s="233" t="s">
        <v>280</v>
      </c>
      <c r="AU208" s="233" t="s">
        <v>83</v>
      </c>
      <c r="AY208" s="18" t="s">
        <v>278</v>
      </c>
      <c r="BE208" s="234">
        <f>IF(N208="základní",J208,0)</f>
        <v>1130</v>
      </c>
      <c r="BF208" s="234">
        <f>IF(N208="snížená",J208,0)</f>
        <v>0</v>
      </c>
      <c r="BG208" s="234">
        <f>IF(N208="zákl. přenesená",J208,0)</f>
        <v>0</v>
      </c>
      <c r="BH208" s="234">
        <f>IF(N208="sníž. přenesená",J208,0)</f>
        <v>0</v>
      </c>
      <c r="BI208" s="234">
        <f>IF(N208="nulová",J208,0)</f>
        <v>0</v>
      </c>
      <c r="BJ208" s="18" t="s">
        <v>81</v>
      </c>
      <c r="BK208" s="234">
        <f>ROUND(I208*H208,2)</f>
        <v>1130</v>
      </c>
      <c r="BL208" s="18" t="s">
        <v>116</v>
      </c>
      <c r="BM208" s="233" t="s">
        <v>1913</v>
      </c>
    </row>
    <row r="209" s="2" customFormat="1" ht="21.75" customHeight="1">
      <c r="A209" s="33"/>
      <c r="B209" s="34"/>
      <c r="C209" s="222" t="s">
        <v>1545</v>
      </c>
      <c r="D209" s="222" t="s">
        <v>280</v>
      </c>
      <c r="E209" s="223" t="s">
        <v>2240</v>
      </c>
      <c r="F209" s="224" t="s">
        <v>2241</v>
      </c>
      <c r="G209" s="225" t="s">
        <v>1418</v>
      </c>
      <c r="H209" s="226">
        <v>2</v>
      </c>
      <c r="I209" s="227">
        <v>3050</v>
      </c>
      <c r="J209" s="227">
        <f>ROUND(I209*H209,2)</f>
        <v>6100</v>
      </c>
      <c r="K209" s="228"/>
      <c r="L209" s="39"/>
      <c r="M209" s="229" t="s">
        <v>1</v>
      </c>
      <c r="N209" s="230" t="s">
        <v>39</v>
      </c>
      <c r="O209" s="231">
        <v>0</v>
      </c>
      <c r="P209" s="231">
        <f>O209*H209</f>
        <v>0</v>
      </c>
      <c r="Q209" s="231">
        <v>0</v>
      </c>
      <c r="R209" s="231">
        <f>Q209*H209</f>
        <v>0</v>
      </c>
      <c r="S209" s="231">
        <v>0</v>
      </c>
      <c r="T209" s="232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33" t="s">
        <v>116</v>
      </c>
      <c r="AT209" s="233" t="s">
        <v>280</v>
      </c>
      <c r="AU209" s="233" t="s">
        <v>83</v>
      </c>
      <c r="AY209" s="18" t="s">
        <v>278</v>
      </c>
      <c r="BE209" s="234">
        <f>IF(N209="základní",J209,0)</f>
        <v>6100</v>
      </c>
      <c r="BF209" s="234">
        <f>IF(N209="snížená",J209,0)</f>
        <v>0</v>
      </c>
      <c r="BG209" s="234">
        <f>IF(N209="zákl. přenesená",J209,0)</f>
        <v>0</v>
      </c>
      <c r="BH209" s="234">
        <f>IF(N209="sníž. přenesená",J209,0)</f>
        <v>0</v>
      </c>
      <c r="BI209" s="234">
        <f>IF(N209="nulová",J209,0)</f>
        <v>0</v>
      </c>
      <c r="BJ209" s="18" t="s">
        <v>81</v>
      </c>
      <c r="BK209" s="234">
        <f>ROUND(I209*H209,2)</f>
        <v>6100</v>
      </c>
      <c r="BL209" s="18" t="s">
        <v>116</v>
      </c>
      <c r="BM209" s="233" t="s">
        <v>1921</v>
      </c>
    </row>
    <row r="210" s="2" customFormat="1" ht="21.75" customHeight="1">
      <c r="A210" s="33"/>
      <c r="B210" s="34"/>
      <c r="C210" s="222" t="s">
        <v>1549</v>
      </c>
      <c r="D210" s="222" t="s">
        <v>280</v>
      </c>
      <c r="E210" s="223" t="s">
        <v>2242</v>
      </c>
      <c r="F210" s="224" t="s">
        <v>2243</v>
      </c>
      <c r="G210" s="225" t="s">
        <v>1673</v>
      </c>
      <c r="H210" s="226">
        <v>3</v>
      </c>
      <c r="I210" s="227">
        <v>3170</v>
      </c>
      <c r="J210" s="227">
        <f>ROUND(I210*H210,2)</f>
        <v>9510</v>
      </c>
      <c r="K210" s="228"/>
      <c r="L210" s="39"/>
      <c r="M210" s="229" t="s">
        <v>1</v>
      </c>
      <c r="N210" s="230" t="s">
        <v>39</v>
      </c>
      <c r="O210" s="231">
        <v>0</v>
      </c>
      <c r="P210" s="231">
        <f>O210*H210</f>
        <v>0</v>
      </c>
      <c r="Q210" s="231">
        <v>0</v>
      </c>
      <c r="R210" s="231">
        <f>Q210*H210</f>
        <v>0</v>
      </c>
      <c r="S210" s="231">
        <v>0</v>
      </c>
      <c r="T210" s="232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33" t="s">
        <v>116</v>
      </c>
      <c r="AT210" s="233" t="s">
        <v>280</v>
      </c>
      <c r="AU210" s="233" t="s">
        <v>83</v>
      </c>
      <c r="AY210" s="18" t="s">
        <v>278</v>
      </c>
      <c r="BE210" s="234">
        <f>IF(N210="základní",J210,0)</f>
        <v>9510</v>
      </c>
      <c r="BF210" s="234">
        <f>IF(N210="snížená",J210,0)</f>
        <v>0</v>
      </c>
      <c r="BG210" s="234">
        <f>IF(N210="zákl. přenesená",J210,0)</f>
        <v>0</v>
      </c>
      <c r="BH210" s="234">
        <f>IF(N210="sníž. přenesená",J210,0)</f>
        <v>0</v>
      </c>
      <c r="BI210" s="234">
        <f>IF(N210="nulová",J210,0)</f>
        <v>0</v>
      </c>
      <c r="BJ210" s="18" t="s">
        <v>81</v>
      </c>
      <c r="BK210" s="234">
        <f>ROUND(I210*H210,2)</f>
        <v>9510</v>
      </c>
      <c r="BL210" s="18" t="s">
        <v>116</v>
      </c>
      <c r="BM210" s="233" t="s">
        <v>1929</v>
      </c>
    </row>
    <row r="211" s="2" customFormat="1" ht="16.5" customHeight="1">
      <c r="A211" s="33"/>
      <c r="B211" s="34"/>
      <c r="C211" s="222" t="s">
        <v>1557</v>
      </c>
      <c r="D211" s="222" t="s">
        <v>280</v>
      </c>
      <c r="E211" s="223" t="s">
        <v>2244</v>
      </c>
      <c r="F211" s="224" t="s">
        <v>2245</v>
      </c>
      <c r="G211" s="225" t="s">
        <v>1673</v>
      </c>
      <c r="H211" s="226">
        <v>7</v>
      </c>
      <c r="I211" s="227">
        <v>280</v>
      </c>
      <c r="J211" s="227">
        <f>ROUND(I211*H211,2)</f>
        <v>1960</v>
      </c>
      <c r="K211" s="228"/>
      <c r="L211" s="39"/>
      <c r="M211" s="229" t="s">
        <v>1</v>
      </c>
      <c r="N211" s="230" t="s">
        <v>39</v>
      </c>
      <c r="O211" s="231">
        <v>0</v>
      </c>
      <c r="P211" s="231">
        <f>O211*H211</f>
        <v>0</v>
      </c>
      <c r="Q211" s="231">
        <v>0</v>
      </c>
      <c r="R211" s="231">
        <f>Q211*H211</f>
        <v>0</v>
      </c>
      <c r="S211" s="231">
        <v>0</v>
      </c>
      <c r="T211" s="232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233" t="s">
        <v>116</v>
      </c>
      <c r="AT211" s="233" t="s">
        <v>280</v>
      </c>
      <c r="AU211" s="233" t="s">
        <v>83</v>
      </c>
      <c r="AY211" s="18" t="s">
        <v>278</v>
      </c>
      <c r="BE211" s="234">
        <f>IF(N211="základní",J211,0)</f>
        <v>1960</v>
      </c>
      <c r="BF211" s="234">
        <f>IF(N211="snížená",J211,0)</f>
        <v>0</v>
      </c>
      <c r="BG211" s="234">
        <f>IF(N211="zákl. přenesená",J211,0)</f>
        <v>0</v>
      </c>
      <c r="BH211" s="234">
        <f>IF(N211="sníž. přenesená",J211,0)</f>
        <v>0</v>
      </c>
      <c r="BI211" s="234">
        <f>IF(N211="nulová",J211,0)</f>
        <v>0</v>
      </c>
      <c r="BJ211" s="18" t="s">
        <v>81</v>
      </c>
      <c r="BK211" s="234">
        <f>ROUND(I211*H211,2)</f>
        <v>1960</v>
      </c>
      <c r="BL211" s="18" t="s">
        <v>116</v>
      </c>
      <c r="BM211" s="233" t="s">
        <v>1937</v>
      </c>
    </row>
    <row r="212" s="2" customFormat="1" ht="16.5" customHeight="1">
      <c r="A212" s="33"/>
      <c r="B212" s="34"/>
      <c r="C212" s="222" t="s">
        <v>1561</v>
      </c>
      <c r="D212" s="222" t="s">
        <v>280</v>
      </c>
      <c r="E212" s="223" t="s">
        <v>2246</v>
      </c>
      <c r="F212" s="224" t="s">
        <v>2247</v>
      </c>
      <c r="G212" s="225" t="s">
        <v>1673</v>
      </c>
      <c r="H212" s="226">
        <v>9</v>
      </c>
      <c r="I212" s="227">
        <v>350</v>
      </c>
      <c r="J212" s="227">
        <f>ROUND(I212*H212,2)</f>
        <v>3150</v>
      </c>
      <c r="K212" s="228"/>
      <c r="L212" s="39"/>
      <c r="M212" s="229" t="s">
        <v>1</v>
      </c>
      <c r="N212" s="230" t="s">
        <v>39</v>
      </c>
      <c r="O212" s="231">
        <v>0</v>
      </c>
      <c r="P212" s="231">
        <f>O212*H212</f>
        <v>0</v>
      </c>
      <c r="Q212" s="231">
        <v>0</v>
      </c>
      <c r="R212" s="231">
        <f>Q212*H212</f>
        <v>0</v>
      </c>
      <c r="S212" s="231">
        <v>0</v>
      </c>
      <c r="T212" s="232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33" t="s">
        <v>116</v>
      </c>
      <c r="AT212" s="233" t="s">
        <v>280</v>
      </c>
      <c r="AU212" s="233" t="s">
        <v>83</v>
      </c>
      <c r="AY212" s="18" t="s">
        <v>278</v>
      </c>
      <c r="BE212" s="234">
        <f>IF(N212="základní",J212,0)</f>
        <v>3150</v>
      </c>
      <c r="BF212" s="234">
        <f>IF(N212="snížená",J212,0)</f>
        <v>0</v>
      </c>
      <c r="BG212" s="234">
        <f>IF(N212="zákl. přenesená",J212,0)</f>
        <v>0</v>
      </c>
      <c r="BH212" s="234">
        <f>IF(N212="sníž. přenesená",J212,0)</f>
        <v>0</v>
      </c>
      <c r="BI212" s="234">
        <f>IF(N212="nulová",J212,0)</f>
        <v>0</v>
      </c>
      <c r="BJ212" s="18" t="s">
        <v>81</v>
      </c>
      <c r="BK212" s="234">
        <f>ROUND(I212*H212,2)</f>
        <v>3150</v>
      </c>
      <c r="BL212" s="18" t="s">
        <v>116</v>
      </c>
      <c r="BM212" s="233" t="s">
        <v>1945</v>
      </c>
    </row>
    <row r="213" s="2" customFormat="1" ht="24.15" customHeight="1">
      <c r="A213" s="33"/>
      <c r="B213" s="34"/>
      <c r="C213" s="222" t="s">
        <v>1565</v>
      </c>
      <c r="D213" s="222" t="s">
        <v>280</v>
      </c>
      <c r="E213" s="223" t="s">
        <v>2248</v>
      </c>
      <c r="F213" s="224" t="s">
        <v>2249</v>
      </c>
      <c r="G213" s="225" t="s">
        <v>1418</v>
      </c>
      <c r="H213" s="226">
        <v>3</v>
      </c>
      <c r="I213" s="227">
        <v>35000</v>
      </c>
      <c r="J213" s="227">
        <f>ROUND(I213*H213,2)</f>
        <v>105000</v>
      </c>
      <c r="K213" s="228"/>
      <c r="L213" s="39"/>
      <c r="M213" s="229" t="s">
        <v>1</v>
      </c>
      <c r="N213" s="230" t="s">
        <v>39</v>
      </c>
      <c r="O213" s="231">
        <v>0</v>
      </c>
      <c r="P213" s="231">
        <f>O213*H213</f>
        <v>0</v>
      </c>
      <c r="Q213" s="231">
        <v>0</v>
      </c>
      <c r="R213" s="231">
        <f>Q213*H213</f>
        <v>0</v>
      </c>
      <c r="S213" s="231">
        <v>0</v>
      </c>
      <c r="T213" s="232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33" t="s">
        <v>116</v>
      </c>
      <c r="AT213" s="233" t="s">
        <v>280</v>
      </c>
      <c r="AU213" s="233" t="s">
        <v>83</v>
      </c>
      <c r="AY213" s="18" t="s">
        <v>278</v>
      </c>
      <c r="BE213" s="234">
        <f>IF(N213="základní",J213,0)</f>
        <v>105000</v>
      </c>
      <c r="BF213" s="234">
        <f>IF(N213="snížená",J213,0)</f>
        <v>0</v>
      </c>
      <c r="BG213" s="234">
        <f>IF(N213="zákl. přenesená",J213,0)</f>
        <v>0</v>
      </c>
      <c r="BH213" s="234">
        <f>IF(N213="sníž. přenesená",J213,0)</f>
        <v>0</v>
      </c>
      <c r="BI213" s="234">
        <f>IF(N213="nulová",J213,0)</f>
        <v>0</v>
      </c>
      <c r="BJ213" s="18" t="s">
        <v>81</v>
      </c>
      <c r="BK213" s="234">
        <f>ROUND(I213*H213,2)</f>
        <v>105000</v>
      </c>
      <c r="BL213" s="18" t="s">
        <v>116</v>
      </c>
      <c r="BM213" s="233" t="s">
        <v>1953</v>
      </c>
    </row>
    <row r="214" s="12" customFormat="1" ht="22.8" customHeight="1">
      <c r="A214" s="12"/>
      <c r="B214" s="207"/>
      <c r="C214" s="208"/>
      <c r="D214" s="209" t="s">
        <v>73</v>
      </c>
      <c r="E214" s="220" t="s">
        <v>2250</v>
      </c>
      <c r="F214" s="220" t="s">
        <v>2251</v>
      </c>
      <c r="G214" s="208"/>
      <c r="H214" s="208"/>
      <c r="I214" s="208"/>
      <c r="J214" s="221">
        <f>BK214</f>
        <v>1100265</v>
      </c>
      <c r="K214" s="208"/>
      <c r="L214" s="212"/>
      <c r="M214" s="213"/>
      <c r="N214" s="214"/>
      <c r="O214" s="214"/>
      <c r="P214" s="215">
        <f>SUM(P215:P241)</f>
        <v>17.579000000000001</v>
      </c>
      <c r="Q214" s="214"/>
      <c r="R214" s="215">
        <f>SUM(R215:R241)</f>
        <v>0.032350000000000004</v>
      </c>
      <c r="S214" s="214"/>
      <c r="T214" s="216">
        <f>SUM(T215:T241)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7" t="s">
        <v>81</v>
      </c>
      <c r="AT214" s="218" t="s">
        <v>73</v>
      </c>
      <c r="AU214" s="218" t="s">
        <v>81</v>
      </c>
      <c r="AY214" s="217" t="s">
        <v>278</v>
      </c>
      <c r="BK214" s="219">
        <f>SUM(BK215:BK241)</f>
        <v>1100265</v>
      </c>
    </row>
    <row r="215" s="2" customFormat="1" ht="37.8" customHeight="1">
      <c r="A215" s="33"/>
      <c r="B215" s="34"/>
      <c r="C215" s="222" t="s">
        <v>1569</v>
      </c>
      <c r="D215" s="222" t="s">
        <v>280</v>
      </c>
      <c r="E215" s="223" t="s">
        <v>2252</v>
      </c>
      <c r="F215" s="224" t="s">
        <v>2253</v>
      </c>
      <c r="G215" s="225" t="s">
        <v>1418</v>
      </c>
      <c r="H215" s="226">
        <v>33</v>
      </c>
      <c r="I215" s="227">
        <v>1550</v>
      </c>
      <c r="J215" s="227">
        <f>ROUND(I215*H215,2)</f>
        <v>51150</v>
      </c>
      <c r="K215" s="228"/>
      <c r="L215" s="39"/>
      <c r="M215" s="229" t="s">
        <v>1</v>
      </c>
      <c r="N215" s="230" t="s">
        <v>39</v>
      </c>
      <c r="O215" s="231">
        <v>0</v>
      </c>
      <c r="P215" s="231">
        <f>O215*H215</f>
        <v>0</v>
      </c>
      <c r="Q215" s="231">
        <v>0</v>
      </c>
      <c r="R215" s="231">
        <f>Q215*H215</f>
        <v>0</v>
      </c>
      <c r="S215" s="231">
        <v>0</v>
      </c>
      <c r="T215" s="232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33" t="s">
        <v>116</v>
      </c>
      <c r="AT215" s="233" t="s">
        <v>280</v>
      </c>
      <c r="AU215" s="233" t="s">
        <v>83</v>
      </c>
      <c r="AY215" s="18" t="s">
        <v>278</v>
      </c>
      <c r="BE215" s="234">
        <f>IF(N215="základní",J215,0)</f>
        <v>51150</v>
      </c>
      <c r="BF215" s="234">
        <f>IF(N215="snížená",J215,0)</f>
        <v>0</v>
      </c>
      <c r="BG215" s="234">
        <f>IF(N215="zákl. přenesená",J215,0)</f>
        <v>0</v>
      </c>
      <c r="BH215" s="234">
        <f>IF(N215="sníž. přenesená",J215,0)</f>
        <v>0</v>
      </c>
      <c r="BI215" s="234">
        <f>IF(N215="nulová",J215,0)</f>
        <v>0</v>
      </c>
      <c r="BJ215" s="18" t="s">
        <v>81</v>
      </c>
      <c r="BK215" s="234">
        <f>ROUND(I215*H215,2)</f>
        <v>51150</v>
      </c>
      <c r="BL215" s="18" t="s">
        <v>116</v>
      </c>
      <c r="BM215" s="233" t="s">
        <v>1961</v>
      </c>
    </row>
    <row r="216" s="2" customFormat="1" ht="44.25" customHeight="1">
      <c r="A216" s="33"/>
      <c r="B216" s="34"/>
      <c r="C216" s="222" t="s">
        <v>1573</v>
      </c>
      <c r="D216" s="222" t="s">
        <v>280</v>
      </c>
      <c r="E216" s="223" t="s">
        <v>2254</v>
      </c>
      <c r="F216" s="224" t="s">
        <v>2255</v>
      </c>
      <c r="G216" s="225" t="s">
        <v>1418</v>
      </c>
      <c r="H216" s="226">
        <v>1</v>
      </c>
      <c r="I216" s="227">
        <v>1650</v>
      </c>
      <c r="J216" s="227">
        <f>ROUND(I216*H216,2)</f>
        <v>1650</v>
      </c>
      <c r="K216" s="228"/>
      <c r="L216" s="39"/>
      <c r="M216" s="229" t="s">
        <v>1</v>
      </c>
      <c r="N216" s="230" t="s">
        <v>39</v>
      </c>
      <c r="O216" s="231">
        <v>0</v>
      </c>
      <c r="P216" s="231">
        <f>O216*H216</f>
        <v>0</v>
      </c>
      <c r="Q216" s="231">
        <v>0</v>
      </c>
      <c r="R216" s="231">
        <f>Q216*H216</f>
        <v>0</v>
      </c>
      <c r="S216" s="231">
        <v>0</v>
      </c>
      <c r="T216" s="232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233" t="s">
        <v>116</v>
      </c>
      <c r="AT216" s="233" t="s">
        <v>280</v>
      </c>
      <c r="AU216" s="233" t="s">
        <v>83</v>
      </c>
      <c r="AY216" s="18" t="s">
        <v>278</v>
      </c>
      <c r="BE216" s="234">
        <f>IF(N216="základní",J216,0)</f>
        <v>1650</v>
      </c>
      <c r="BF216" s="234">
        <f>IF(N216="snížená",J216,0)</f>
        <v>0</v>
      </c>
      <c r="BG216" s="234">
        <f>IF(N216="zákl. přenesená",J216,0)</f>
        <v>0</v>
      </c>
      <c r="BH216" s="234">
        <f>IF(N216="sníž. přenesená",J216,0)</f>
        <v>0</v>
      </c>
      <c r="BI216" s="234">
        <f>IF(N216="nulová",J216,0)</f>
        <v>0</v>
      </c>
      <c r="BJ216" s="18" t="s">
        <v>81</v>
      </c>
      <c r="BK216" s="234">
        <f>ROUND(I216*H216,2)</f>
        <v>1650</v>
      </c>
      <c r="BL216" s="18" t="s">
        <v>116</v>
      </c>
      <c r="BM216" s="233" t="s">
        <v>1969</v>
      </c>
    </row>
    <row r="217" s="2" customFormat="1" ht="24.15" customHeight="1">
      <c r="A217" s="33"/>
      <c r="B217" s="34"/>
      <c r="C217" s="222" t="s">
        <v>1577</v>
      </c>
      <c r="D217" s="222" t="s">
        <v>280</v>
      </c>
      <c r="E217" s="223" t="s">
        <v>2256</v>
      </c>
      <c r="F217" s="224" t="s">
        <v>2257</v>
      </c>
      <c r="G217" s="225" t="s">
        <v>1418</v>
      </c>
      <c r="H217" s="226">
        <v>16</v>
      </c>
      <c r="I217" s="227">
        <v>1690</v>
      </c>
      <c r="J217" s="227">
        <f>ROUND(I217*H217,2)</f>
        <v>27040</v>
      </c>
      <c r="K217" s="228"/>
      <c r="L217" s="39"/>
      <c r="M217" s="229" t="s">
        <v>1</v>
      </c>
      <c r="N217" s="230" t="s">
        <v>39</v>
      </c>
      <c r="O217" s="231">
        <v>0</v>
      </c>
      <c r="P217" s="231">
        <f>O217*H217</f>
        <v>0</v>
      </c>
      <c r="Q217" s="231">
        <v>0</v>
      </c>
      <c r="R217" s="231">
        <f>Q217*H217</f>
        <v>0</v>
      </c>
      <c r="S217" s="231">
        <v>0</v>
      </c>
      <c r="T217" s="232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233" t="s">
        <v>116</v>
      </c>
      <c r="AT217" s="233" t="s">
        <v>280</v>
      </c>
      <c r="AU217" s="233" t="s">
        <v>83</v>
      </c>
      <c r="AY217" s="18" t="s">
        <v>278</v>
      </c>
      <c r="BE217" s="234">
        <f>IF(N217="základní",J217,0)</f>
        <v>27040</v>
      </c>
      <c r="BF217" s="234">
        <f>IF(N217="snížená",J217,0)</f>
        <v>0</v>
      </c>
      <c r="BG217" s="234">
        <f>IF(N217="zákl. přenesená",J217,0)</f>
        <v>0</v>
      </c>
      <c r="BH217" s="234">
        <f>IF(N217="sníž. přenesená",J217,0)</f>
        <v>0</v>
      </c>
      <c r="BI217" s="234">
        <f>IF(N217="nulová",J217,0)</f>
        <v>0</v>
      </c>
      <c r="BJ217" s="18" t="s">
        <v>81</v>
      </c>
      <c r="BK217" s="234">
        <f>ROUND(I217*H217,2)</f>
        <v>27040</v>
      </c>
      <c r="BL217" s="18" t="s">
        <v>116</v>
      </c>
      <c r="BM217" s="233" t="s">
        <v>1977</v>
      </c>
    </row>
    <row r="218" s="2" customFormat="1" ht="24.15" customHeight="1">
      <c r="A218" s="33"/>
      <c r="B218" s="34"/>
      <c r="C218" s="222" t="s">
        <v>1581</v>
      </c>
      <c r="D218" s="222" t="s">
        <v>280</v>
      </c>
      <c r="E218" s="223" t="s">
        <v>2258</v>
      </c>
      <c r="F218" s="224" t="s">
        <v>2259</v>
      </c>
      <c r="G218" s="225" t="s">
        <v>1418</v>
      </c>
      <c r="H218" s="226">
        <v>1</v>
      </c>
      <c r="I218" s="227">
        <v>1580</v>
      </c>
      <c r="J218" s="227">
        <f>ROUND(I218*H218,2)</f>
        <v>1580</v>
      </c>
      <c r="K218" s="228"/>
      <c r="L218" s="39"/>
      <c r="M218" s="229" t="s">
        <v>1</v>
      </c>
      <c r="N218" s="230" t="s">
        <v>39</v>
      </c>
      <c r="O218" s="231">
        <v>0</v>
      </c>
      <c r="P218" s="231">
        <f>O218*H218</f>
        <v>0</v>
      </c>
      <c r="Q218" s="231">
        <v>0</v>
      </c>
      <c r="R218" s="231">
        <f>Q218*H218</f>
        <v>0</v>
      </c>
      <c r="S218" s="231">
        <v>0</v>
      </c>
      <c r="T218" s="232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233" t="s">
        <v>116</v>
      </c>
      <c r="AT218" s="233" t="s">
        <v>280</v>
      </c>
      <c r="AU218" s="233" t="s">
        <v>83</v>
      </c>
      <c r="AY218" s="18" t="s">
        <v>278</v>
      </c>
      <c r="BE218" s="234">
        <f>IF(N218="základní",J218,0)</f>
        <v>1580</v>
      </c>
      <c r="BF218" s="234">
        <f>IF(N218="snížená",J218,0)</f>
        <v>0</v>
      </c>
      <c r="BG218" s="234">
        <f>IF(N218="zákl. přenesená",J218,0)</f>
        <v>0</v>
      </c>
      <c r="BH218" s="234">
        <f>IF(N218="sníž. přenesená",J218,0)</f>
        <v>0</v>
      </c>
      <c r="BI218" s="234">
        <f>IF(N218="nulová",J218,0)</f>
        <v>0</v>
      </c>
      <c r="BJ218" s="18" t="s">
        <v>81</v>
      </c>
      <c r="BK218" s="234">
        <f>ROUND(I218*H218,2)</f>
        <v>1580</v>
      </c>
      <c r="BL218" s="18" t="s">
        <v>116</v>
      </c>
      <c r="BM218" s="233" t="s">
        <v>1985</v>
      </c>
    </row>
    <row r="219" s="2" customFormat="1" ht="37.8" customHeight="1">
      <c r="A219" s="33"/>
      <c r="B219" s="34"/>
      <c r="C219" s="222" t="s">
        <v>1585</v>
      </c>
      <c r="D219" s="222" t="s">
        <v>280</v>
      </c>
      <c r="E219" s="223" t="s">
        <v>2260</v>
      </c>
      <c r="F219" s="224" t="s">
        <v>2261</v>
      </c>
      <c r="G219" s="225" t="s">
        <v>1418</v>
      </c>
      <c r="H219" s="226">
        <v>19</v>
      </c>
      <c r="I219" s="227">
        <v>2800</v>
      </c>
      <c r="J219" s="227">
        <f>ROUND(I219*H219,2)</f>
        <v>53200</v>
      </c>
      <c r="K219" s="228"/>
      <c r="L219" s="39"/>
      <c r="M219" s="229" t="s">
        <v>1</v>
      </c>
      <c r="N219" s="230" t="s">
        <v>39</v>
      </c>
      <c r="O219" s="231">
        <v>0</v>
      </c>
      <c r="P219" s="231">
        <f>O219*H219</f>
        <v>0</v>
      </c>
      <c r="Q219" s="231">
        <v>0</v>
      </c>
      <c r="R219" s="231">
        <f>Q219*H219</f>
        <v>0</v>
      </c>
      <c r="S219" s="231">
        <v>0</v>
      </c>
      <c r="T219" s="232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233" t="s">
        <v>116</v>
      </c>
      <c r="AT219" s="233" t="s">
        <v>280</v>
      </c>
      <c r="AU219" s="233" t="s">
        <v>83</v>
      </c>
      <c r="AY219" s="18" t="s">
        <v>278</v>
      </c>
      <c r="BE219" s="234">
        <f>IF(N219="základní",J219,0)</f>
        <v>53200</v>
      </c>
      <c r="BF219" s="234">
        <f>IF(N219="snížená",J219,0)</f>
        <v>0</v>
      </c>
      <c r="BG219" s="234">
        <f>IF(N219="zákl. přenesená",J219,0)</f>
        <v>0</v>
      </c>
      <c r="BH219" s="234">
        <f>IF(N219="sníž. přenesená",J219,0)</f>
        <v>0</v>
      </c>
      <c r="BI219" s="234">
        <f>IF(N219="nulová",J219,0)</f>
        <v>0</v>
      </c>
      <c r="BJ219" s="18" t="s">
        <v>81</v>
      </c>
      <c r="BK219" s="234">
        <f>ROUND(I219*H219,2)</f>
        <v>53200</v>
      </c>
      <c r="BL219" s="18" t="s">
        <v>116</v>
      </c>
      <c r="BM219" s="233" t="s">
        <v>1993</v>
      </c>
    </row>
    <row r="220" s="2" customFormat="1" ht="16.5" customHeight="1">
      <c r="A220" s="33"/>
      <c r="B220" s="34"/>
      <c r="C220" s="222" t="s">
        <v>1589</v>
      </c>
      <c r="D220" s="222" t="s">
        <v>280</v>
      </c>
      <c r="E220" s="223" t="s">
        <v>2262</v>
      </c>
      <c r="F220" s="224" t="s">
        <v>2263</v>
      </c>
      <c r="G220" s="225" t="s">
        <v>1418</v>
      </c>
      <c r="H220" s="226">
        <v>4</v>
      </c>
      <c r="I220" s="227">
        <v>1450</v>
      </c>
      <c r="J220" s="227">
        <f>ROUND(I220*H220,2)</f>
        <v>5800</v>
      </c>
      <c r="K220" s="228"/>
      <c r="L220" s="39"/>
      <c r="M220" s="229" t="s">
        <v>1</v>
      </c>
      <c r="N220" s="230" t="s">
        <v>39</v>
      </c>
      <c r="O220" s="231">
        <v>0</v>
      </c>
      <c r="P220" s="231">
        <f>O220*H220</f>
        <v>0</v>
      </c>
      <c r="Q220" s="231">
        <v>0</v>
      </c>
      <c r="R220" s="231">
        <f>Q220*H220</f>
        <v>0</v>
      </c>
      <c r="S220" s="231">
        <v>0</v>
      </c>
      <c r="T220" s="232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233" t="s">
        <v>116</v>
      </c>
      <c r="AT220" s="233" t="s">
        <v>280</v>
      </c>
      <c r="AU220" s="233" t="s">
        <v>83</v>
      </c>
      <c r="AY220" s="18" t="s">
        <v>278</v>
      </c>
      <c r="BE220" s="234">
        <f>IF(N220="základní",J220,0)</f>
        <v>5800</v>
      </c>
      <c r="BF220" s="234">
        <f>IF(N220="snížená",J220,0)</f>
        <v>0</v>
      </c>
      <c r="BG220" s="234">
        <f>IF(N220="zákl. přenesená",J220,0)</f>
        <v>0</v>
      </c>
      <c r="BH220" s="234">
        <f>IF(N220="sníž. přenesená",J220,0)</f>
        <v>0</v>
      </c>
      <c r="BI220" s="234">
        <f>IF(N220="nulová",J220,0)</f>
        <v>0</v>
      </c>
      <c r="BJ220" s="18" t="s">
        <v>81</v>
      </c>
      <c r="BK220" s="234">
        <f>ROUND(I220*H220,2)</f>
        <v>5800</v>
      </c>
      <c r="BL220" s="18" t="s">
        <v>116</v>
      </c>
      <c r="BM220" s="233" t="s">
        <v>2001</v>
      </c>
    </row>
    <row r="221" s="2" customFormat="1" ht="24.15" customHeight="1">
      <c r="A221" s="33"/>
      <c r="B221" s="34"/>
      <c r="C221" s="222" t="s">
        <v>1593</v>
      </c>
      <c r="D221" s="222" t="s">
        <v>280</v>
      </c>
      <c r="E221" s="223" t="s">
        <v>2264</v>
      </c>
      <c r="F221" s="224" t="s">
        <v>2265</v>
      </c>
      <c r="G221" s="225" t="s">
        <v>1418</v>
      </c>
      <c r="H221" s="226">
        <v>1</v>
      </c>
      <c r="I221" s="227">
        <v>1890</v>
      </c>
      <c r="J221" s="227">
        <f>ROUND(I221*H221,2)</f>
        <v>1890</v>
      </c>
      <c r="K221" s="228"/>
      <c r="L221" s="39"/>
      <c r="M221" s="229" t="s">
        <v>1</v>
      </c>
      <c r="N221" s="230" t="s">
        <v>39</v>
      </c>
      <c r="O221" s="231">
        <v>0</v>
      </c>
      <c r="P221" s="231">
        <f>O221*H221</f>
        <v>0</v>
      </c>
      <c r="Q221" s="231">
        <v>0</v>
      </c>
      <c r="R221" s="231">
        <f>Q221*H221</f>
        <v>0</v>
      </c>
      <c r="S221" s="231">
        <v>0</v>
      </c>
      <c r="T221" s="232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233" t="s">
        <v>116</v>
      </c>
      <c r="AT221" s="233" t="s">
        <v>280</v>
      </c>
      <c r="AU221" s="233" t="s">
        <v>83</v>
      </c>
      <c r="AY221" s="18" t="s">
        <v>278</v>
      </c>
      <c r="BE221" s="234">
        <f>IF(N221="základní",J221,0)</f>
        <v>1890</v>
      </c>
      <c r="BF221" s="234">
        <f>IF(N221="snížená",J221,0)</f>
        <v>0</v>
      </c>
      <c r="BG221" s="234">
        <f>IF(N221="zákl. přenesená",J221,0)</f>
        <v>0</v>
      </c>
      <c r="BH221" s="234">
        <f>IF(N221="sníž. přenesená",J221,0)</f>
        <v>0</v>
      </c>
      <c r="BI221" s="234">
        <f>IF(N221="nulová",J221,0)</f>
        <v>0</v>
      </c>
      <c r="BJ221" s="18" t="s">
        <v>81</v>
      </c>
      <c r="BK221" s="234">
        <f>ROUND(I221*H221,2)</f>
        <v>1890</v>
      </c>
      <c r="BL221" s="18" t="s">
        <v>116</v>
      </c>
      <c r="BM221" s="233" t="s">
        <v>2009</v>
      </c>
    </row>
    <row r="222" s="2" customFormat="1" ht="21.75" customHeight="1">
      <c r="A222" s="33"/>
      <c r="B222" s="34"/>
      <c r="C222" s="222" t="s">
        <v>1597</v>
      </c>
      <c r="D222" s="222" t="s">
        <v>280</v>
      </c>
      <c r="E222" s="223" t="s">
        <v>2266</v>
      </c>
      <c r="F222" s="224" t="s">
        <v>2267</v>
      </c>
      <c r="G222" s="225" t="s">
        <v>1418</v>
      </c>
      <c r="H222" s="226">
        <v>7</v>
      </c>
      <c r="I222" s="227">
        <v>1450</v>
      </c>
      <c r="J222" s="227">
        <f>ROUND(I222*H222,2)</f>
        <v>10150</v>
      </c>
      <c r="K222" s="228"/>
      <c r="L222" s="39"/>
      <c r="M222" s="229" t="s">
        <v>1</v>
      </c>
      <c r="N222" s="230" t="s">
        <v>39</v>
      </c>
      <c r="O222" s="231">
        <v>0</v>
      </c>
      <c r="P222" s="231">
        <f>O222*H222</f>
        <v>0</v>
      </c>
      <c r="Q222" s="231">
        <v>0</v>
      </c>
      <c r="R222" s="231">
        <f>Q222*H222</f>
        <v>0</v>
      </c>
      <c r="S222" s="231">
        <v>0</v>
      </c>
      <c r="T222" s="232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233" t="s">
        <v>116</v>
      </c>
      <c r="AT222" s="233" t="s">
        <v>280</v>
      </c>
      <c r="AU222" s="233" t="s">
        <v>83</v>
      </c>
      <c r="AY222" s="18" t="s">
        <v>278</v>
      </c>
      <c r="BE222" s="234">
        <f>IF(N222="základní",J222,0)</f>
        <v>10150</v>
      </c>
      <c r="BF222" s="234">
        <f>IF(N222="snížená",J222,0)</f>
        <v>0</v>
      </c>
      <c r="BG222" s="234">
        <f>IF(N222="zákl. přenesená",J222,0)</f>
        <v>0</v>
      </c>
      <c r="BH222" s="234">
        <f>IF(N222="sníž. přenesená",J222,0)</f>
        <v>0</v>
      </c>
      <c r="BI222" s="234">
        <f>IF(N222="nulová",J222,0)</f>
        <v>0</v>
      </c>
      <c r="BJ222" s="18" t="s">
        <v>81</v>
      </c>
      <c r="BK222" s="234">
        <f>ROUND(I222*H222,2)</f>
        <v>10150</v>
      </c>
      <c r="BL222" s="18" t="s">
        <v>116</v>
      </c>
      <c r="BM222" s="233" t="s">
        <v>2017</v>
      </c>
    </row>
    <row r="223" s="2" customFormat="1" ht="21.75" customHeight="1">
      <c r="A223" s="33"/>
      <c r="B223" s="34"/>
      <c r="C223" s="222" t="s">
        <v>1601</v>
      </c>
      <c r="D223" s="222" t="s">
        <v>280</v>
      </c>
      <c r="E223" s="223" t="s">
        <v>2268</v>
      </c>
      <c r="F223" s="224" t="s">
        <v>2269</v>
      </c>
      <c r="G223" s="225" t="s">
        <v>1418</v>
      </c>
      <c r="H223" s="226">
        <v>26</v>
      </c>
      <c r="I223" s="227">
        <v>1500</v>
      </c>
      <c r="J223" s="227">
        <f>ROUND(I223*H223,2)</f>
        <v>39000</v>
      </c>
      <c r="K223" s="228"/>
      <c r="L223" s="39"/>
      <c r="M223" s="229" t="s">
        <v>1</v>
      </c>
      <c r="N223" s="230" t="s">
        <v>39</v>
      </c>
      <c r="O223" s="231">
        <v>0</v>
      </c>
      <c r="P223" s="231">
        <f>O223*H223</f>
        <v>0</v>
      </c>
      <c r="Q223" s="231">
        <v>0</v>
      </c>
      <c r="R223" s="231">
        <f>Q223*H223</f>
        <v>0</v>
      </c>
      <c r="S223" s="231">
        <v>0</v>
      </c>
      <c r="T223" s="232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233" t="s">
        <v>116</v>
      </c>
      <c r="AT223" s="233" t="s">
        <v>280</v>
      </c>
      <c r="AU223" s="233" t="s">
        <v>83</v>
      </c>
      <c r="AY223" s="18" t="s">
        <v>278</v>
      </c>
      <c r="BE223" s="234">
        <f>IF(N223="základní",J223,0)</f>
        <v>39000</v>
      </c>
      <c r="BF223" s="234">
        <f>IF(N223="snížená",J223,0)</f>
        <v>0</v>
      </c>
      <c r="BG223" s="234">
        <f>IF(N223="zákl. přenesená",J223,0)</f>
        <v>0</v>
      </c>
      <c r="BH223" s="234">
        <f>IF(N223="sníž. přenesená",J223,0)</f>
        <v>0</v>
      </c>
      <c r="BI223" s="234">
        <f>IF(N223="nulová",J223,0)</f>
        <v>0</v>
      </c>
      <c r="BJ223" s="18" t="s">
        <v>81</v>
      </c>
      <c r="BK223" s="234">
        <f>ROUND(I223*H223,2)</f>
        <v>39000</v>
      </c>
      <c r="BL223" s="18" t="s">
        <v>116</v>
      </c>
      <c r="BM223" s="233" t="s">
        <v>2025</v>
      </c>
    </row>
    <row r="224" s="2" customFormat="1" ht="24.15" customHeight="1">
      <c r="A224" s="33"/>
      <c r="B224" s="34"/>
      <c r="C224" s="222" t="s">
        <v>1605</v>
      </c>
      <c r="D224" s="222" t="s">
        <v>280</v>
      </c>
      <c r="E224" s="223" t="s">
        <v>2270</v>
      </c>
      <c r="F224" s="224" t="s">
        <v>2271</v>
      </c>
      <c r="G224" s="225" t="s">
        <v>1418</v>
      </c>
      <c r="H224" s="226">
        <v>1</v>
      </c>
      <c r="I224" s="227">
        <v>1550</v>
      </c>
      <c r="J224" s="227">
        <f>ROUND(I224*H224,2)</f>
        <v>1550</v>
      </c>
      <c r="K224" s="228"/>
      <c r="L224" s="39"/>
      <c r="M224" s="229" t="s">
        <v>1</v>
      </c>
      <c r="N224" s="230" t="s">
        <v>39</v>
      </c>
      <c r="O224" s="231">
        <v>0</v>
      </c>
      <c r="P224" s="231">
        <f>O224*H224</f>
        <v>0</v>
      </c>
      <c r="Q224" s="231">
        <v>0</v>
      </c>
      <c r="R224" s="231">
        <f>Q224*H224</f>
        <v>0</v>
      </c>
      <c r="S224" s="231">
        <v>0</v>
      </c>
      <c r="T224" s="232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233" t="s">
        <v>116</v>
      </c>
      <c r="AT224" s="233" t="s">
        <v>280</v>
      </c>
      <c r="AU224" s="233" t="s">
        <v>83</v>
      </c>
      <c r="AY224" s="18" t="s">
        <v>278</v>
      </c>
      <c r="BE224" s="234">
        <f>IF(N224="základní",J224,0)</f>
        <v>1550</v>
      </c>
      <c r="BF224" s="234">
        <f>IF(N224="snížená",J224,0)</f>
        <v>0</v>
      </c>
      <c r="BG224" s="234">
        <f>IF(N224="zákl. přenesená",J224,0)</f>
        <v>0</v>
      </c>
      <c r="BH224" s="234">
        <f>IF(N224="sníž. přenesená",J224,0)</f>
        <v>0</v>
      </c>
      <c r="BI224" s="234">
        <f>IF(N224="nulová",J224,0)</f>
        <v>0</v>
      </c>
      <c r="BJ224" s="18" t="s">
        <v>81</v>
      </c>
      <c r="BK224" s="234">
        <f>ROUND(I224*H224,2)</f>
        <v>1550</v>
      </c>
      <c r="BL224" s="18" t="s">
        <v>116</v>
      </c>
      <c r="BM224" s="233" t="s">
        <v>2033</v>
      </c>
    </row>
    <row r="225" s="2" customFormat="1" ht="16.5" customHeight="1">
      <c r="A225" s="33"/>
      <c r="B225" s="34"/>
      <c r="C225" s="222" t="s">
        <v>1609</v>
      </c>
      <c r="D225" s="222" t="s">
        <v>280</v>
      </c>
      <c r="E225" s="223" t="s">
        <v>2272</v>
      </c>
      <c r="F225" s="224" t="s">
        <v>2273</v>
      </c>
      <c r="G225" s="225" t="s">
        <v>1418</v>
      </c>
      <c r="H225" s="226">
        <v>14</v>
      </c>
      <c r="I225" s="227">
        <v>3500</v>
      </c>
      <c r="J225" s="227">
        <f>ROUND(I225*H225,2)</f>
        <v>49000</v>
      </c>
      <c r="K225" s="228"/>
      <c r="L225" s="39"/>
      <c r="M225" s="229" t="s">
        <v>1</v>
      </c>
      <c r="N225" s="230" t="s">
        <v>39</v>
      </c>
      <c r="O225" s="231">
        <v>0</v>
      </c>
      <c r="P225" s="231">
        <f>O225*H225</f>
        <v>0</v>
      </c>
      <c r="Q225" s="231">
        <v>0</v>
      </c>
      <c r="R225" s="231">
        <f>Q225*H225</f>
        <v>0</v>
      </c>
      <c r="S225" s="231">
        <v>0</v>
      </c>
      <c r="T225" s="232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233" t="s">
        <v>116</v>
      </c>
      <c r="AT225" s="233" t="s">
        <v>280</v>
      </c>
      <c r="AU225" s="233" t="s">
        <v>83</v>
      </c>
      <c r="AY225" s="18" t="s">
        <v>278</v>
      </c>
      <c r="BE225" s="234">
        <f>IF(N225="základní",J225,0)</f>
        <v>49000</v>
      </c>
      <c r="BF225" s="234">
        <f>IF(N225="snížená",J225,0)</f>
        <v>0</v>
      </c>
      <c r="BG225" s="234">
        <f>IF(N225="zákl. přenesená",J225,0)</f>
        <v>0</v>
      </c>
      <c r="BH225" s="234">
        <f>IF(N225="sníž. přenesená",J225,0)</f>
        <v>0</v>
      </c>
      <c r="BI225" s="234">
        <f>IF(N225="nulová",J225,0)</f>
        <v>0</v>
      </c>
      <c r="BJ225" s="18" t="s">
        <v>81</v>
      </c>
      <c r="BK225" s="234">
        <f>ROUND(I225*H225,2)</f>
        <v>49000</v>
      </c>
      <c r="BL225" s="18" t="s">
        <v>116</v>
      </c>
      <c r="BM225" s="233" t="s">
        <v>2042</v>
      </c>
    </row>
    <row r="226" s="2" customFormat="1" ht="16.5" customHeight="1">
      <c r="A226" s="33"/>
      <c r="B226" s="34"/>
      <c r="C226" s="222" t="s">
        <v>1613</v>
      </c>
      <c r="D226" s="222" t="s">
        <v>280</v>
      </c>
      <c r="E226" s="223" t="s">
        <v>2274</v>
      </c>
      <c r="F226" s="224" t="s">
        <v>2275</v>
      </c>
      <c r="G226" s="225" t="s">
        <v>1418</v>
      </c>
      <c r="H226" s="226">
        <v>2</v>
      </c>
      <c r="I226" s="227">
        <v>5500</v>
      </c>
      <c r="J226" s="227">
        <f>ROUND(I226*H226,2)</f>
        <v>11000</v>
      </c>
      <c r="K226" s="228"/>
      <c r="L226" s="39"/>
      <c r="M226" s="229" t="s">
        <v>1</v>
      </c>
      <c r="N226" s="230" t="s">
        <v>39</v>
      </c>
      <c r="O226" s="231">
        <v>0</v>
      </c>
      <c r="P226" s="231">
        <f>O226*H226</f>
        <v>0</v>
      </c>
      <c r="Q226" s="231">
        <v>0</v>
      </c>
      <c r="R226" s="231">
        <f>Q226*H226</f>
        <v>0</v>
      </c>
      <c r="S226" s="231">
        <v>0</v>
      </c>
      <c r="T226" s="232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233" t="s">
        <v>116</v>
      </c>
      <c r="AT226" s="233" t="s">
        <v>280</v>
      </c>
      <c r="AU226" s="233" t="s">
        <v>83</v>
      </c>
      <c r="AY226" s="18" t="s">
        <v>278</v>
      </c>
      <c r="BE226" s="234">
        <f>IF(N226="základní",J226,0)</f>
        <v>11000</v>
      </c>
      <c r="BF226" s="234">
        <f>IF(N226="snížená",J226,0)</f>
        <v>0</v>
      </c>
      <c r="BG226" s="234">
        <f>IF(N226="zákl. přenesená",J226,0)</f>
        <v>0</v>
      </c>
      <c r="BH226" s="234">
        <f>IF(N226="sníž. přenesená",J226,0)</f>
        <v>0</v>
      </c>
      <c r="BI226" s="234">
        <f>IF(N226="nulová",J226,0)</f>
        <v>0</v>
      </c>
      <c r="BJ226" s="18" t="s">
        <v>81</v>
      </c>
      <c r="BK226" s="234">
        <f>ROUND(I226*H226,2)</f>
        <v>11000</v>
      </c>
      <c r="BL226" s="18" t="s">
        <v>116</v>
      </c>
      <c r="BM226" s="233" t="s">
        <v>2050</v>
      </c>
    </row>
    <row r="227" s="2" customFormat="1" ht="16.5" customHeight="1">
      <c r="A227" s="33"/>
      <c r="B227" s="34"/>
      <c r="C227" s="222" t="s">
        <v>1617</v>
      </c>
      <c r="D227" s="222" t="s">
        <v>280</v>
      </c>
      <c r="E227" s="223" t="s">
        <v>2276</v>
      </c>
      <c r="F227" s="224" t="s">
        <v>2277</v>
      </c>
      <c r="G227" s="225" t="s">
        <v>1418</v>
      </c>
      <c r="H227" s="226">
        <v>4</v>
      </c>
      <c r="I227" s="227">
        <v>6500</v>
      </c>
      <c r="J227" s="227">
        <f>ROUND(I227*H227,2)</f>
        <v>26000</v>
      </c>
      <c r="K227" s="228"/>
      <c r="L227" s="39"/>
      <c r="M227" s="229" t="s">
        <v>1</v>
      </c>
      <c r="N227" s="230" t="s">
        <v>39</v>
      </c>
      <c r="O227" s="231">
        <v>0</v>
      </c>
      <c r="P227" s="231">
        <f>O227*H227</f>
        <v>0</v>
      </c>
      <c r="Q227" s="231">
        <v>0</v>
      </c>
      <c r="R227" s="231">
        <f>Q227*H227</f>
        <v>0</v>
      </c>
      <c r="S227" s="231">
        <v>0</v>
      </c>
      <c r="T227" s="232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233" t="s">
        <v>116</v>
      </c>
      <c r="AT227" s="233" t="s">
        <v>280</v>
      </c>
      <c r="AU227" s="233" t="s">
        <v>83</v>
      </c>
      <c r="AY227" s="18" t="s">
        <v>278</v>
      </c>
      <c r="BE227" s="234">
        <f>IF(N227="základní",J227,0)</f>
        <v>26000</v>
      </c>
      <c r="BF227" s="234">
        <f>IF(N227="snížená",J227,0)</f>
        <v>0</v>
      </c>
      <c r="BG227" s="234">
        <f>IF(N227="zákl. přenesená",J227,0)</f>
        <v>0</v>
      </c>
      <c r="BH227" s="234">
        <f>IF(N227="sníž. přenesená",J227,0)</f>
        <v>0</v>
      </c>
      <c r="BI227" s="234">
        <f>IF(N227="nulová",J227,0)</f>
        <v>0</v>
      </c>
      <c r="BJ227" s="18" t="s">
        <v>81</v>
      </c>
      <c r="BK227" s="234">
        <f>ROUND(I227*H227,2)</f>
        <v>26000</v>
      </c>
      <c r="BL227" s="18" t="s">
        <v>116</v>
      </c>
      <c r="BM227" s="233" t="s">
        <v>2058</v>
      </c>
    </row>
    <row r="228" s="2" customFormat="1" ht="66.75" customHeight="1">
      <c r="A228" s="33"/>
      <c r="B228" s="34"/>
      <c r="C228" s="222" t="s">
        <v>1621</v>
      </c>
      <c r="D228" s="222" t="s">
        <v>280</v>
      </c>
      <c r="E228" s="223" t="s">
        <v>2278</v>
      </c>
      <c r="F228" s="224" t="s">
        <v>2279</v>
      </c>
      <c r="G228" s="225" t="s">
        <v>1418</v>
      </c>
      <c r="H228" s="226">
        <v>13</v>
      </c>
      <c r="I228" s="227">
        <v>10500</v>
      </c>
      <c r="J228" s="227">
        <f>ROUND(I228*H228,2)</f>
        <v>136500</v>
      </c>
      <c r="K228" s="228"/>
      <c r="L228" s="39"/>
      <c r="M228" s="229" t="s">
        <v>1</v>
      </c>
      <c r="N228" s="230" t="s">
        <v>39</v>
      </c>
      <c r="O228" s="231">
        <v>0</v>
      </c>
      <c r="P228" s="231">
        <f>O228*H228</f>
        <v>0</v>
      </c>
      <c r="Q228" s="231">
        <v>0</v>
      </c>
      <c r="R228" s="231">
        <f>Q228*H228</f>
        <v>0</v>
      </c>
      <c r="S228" s="231">
        <v>0</v>
      </c>
      <c r="T228" s="232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233" t="s">
        <v>116</v>
      </c>
      <c r="AT228" s="233" t="s">
        <v>280</v>
      </c>
      <c r="AU228" s="233" t="s">
        <v>83</v>
      </c>
      <c r="AY228" s="18" t="s">
        <v>278</v>
      </c>
      <c r="BE228" s="234">
        <f>IF(N228="základní",J228,0)</f>
        <v>136500</v>
      </c>
      <c r="BF228" s="234">
        <f>IF(N228="snížená",J228,0)</f>
        <v>0</v>
      </c>
      <c r="BG228" s="234">
        <f>IF(N228="zákl. přenesená",J228,0)</f>
        <v>0</v>
      </c>
      <c r="BH228" s="234">
        <f>IF(N228="sníž. přenesená",J228,0)</f>
        <v>0</v>
      </c>
      <c r="BI228" s="234">
        <f>IF(N228="nulová",J228,0)</f>
        <v>0</v>
      </c>
      <c r="BJ228" s="18" t="s">
        <v>81</v>
      </c>
      <c r="BK228" s="234">
        <f>ROUND(I228*H228,2)</f>
        <v>136500</v>
      </c>
      <c r="BL228" s="18" t="s">
        <v>116</v>
      </c>
      <c r="BM228" s="233" t="s">
        <v>2066</v>
      </c>
    </row>
    <row r="229" s="2" customFormat="1" ht="76.35" customHeight="1">
      <c r="A229" s="33"/>
      <c r="B229" s="34"/>
      <c r="C229" s="222" t="s">
        <v>1625</v>
      </c>
      <c r="D229" s="222" t="s">
        <v>280</v>
      </c>
      <c r="E229" s="223" t="s">
        <v>2280</v>
      </c>
      <c r="F229" s="224" t="s">
        <v>2281</v>
      </c>
      <c r="G229" s="225" t="s">
        <v>1418</v>
      </c>
      <c r="H229" s="226">
        <v>13</v>
      </c>
      <c r="I229" s="227">
        <v>12500</v>
      </c>
      <c r="J229" s="227">
        <f>ROUND(I229*H229,2)</f>
        <v>162500</v>
      </c>
      <c r="K229" s="228"/>
      <c r="L229" s="39"/>
      <c r="M229" s="229" t="s">
        <v>1</v>
      </c>
      <c r="N229" s="230" t="s">
        <v>39</v>
      </c>
      <c r="O229" s="231">
        <v>0</v>
      </c>
      <c r="P229" s="231">
        <f>O229*H229</f>
        <v>0</v>
      </c>
      <c r="Q229" s="231">
        <v>0</v>
      </c>
      <c r="R229" s="231">
        <f>Q229*H229</f>
        <v>0</v>
      </c>
      <c r="S229" s="231">
        <v>0</v>
      </c>
      <c r="T229" s="232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233" t="s">
        <v>116</v>
      </c>
      <c r="AT229" s="233" t="s">
        <v>280</v>
      </c>
      <c r="AU229" s="233" t="s">
        <v>83</v>
      </c>
      <c r="AY229" s="18" t="s">
        <v>278</v>
      </c>
      <c r="BE229" s="234">
        <f>IF(N229="základní",J229,0)</f>
        <v>162500</v>
      </c>
      <c r="BF229" s="234">
        <f>IF(N229="snížená",J229,0)</f>
        <v>0</v>
      </c>
      <c r="BG229" s="234">
        <f>IF(N229="zákl. přenesená",J229,0)</f>
        <v>0</v>
      </c>
      <c r="BH229" s="234">
        <f>IF(N229="sníž. přenesená",J229,0)</f>
        <v>0</v>
      </c>
      <c r="BI229" s="234">
        <f>IF(N229="nulová",J229,0)</f>
        <v>0</v>
      </c>
      <c r="BJ229" s="18" t="s">
        <v>81</v>
      </c>
      <c r="BK229" s="234">
        <f>ROUND(I229*H229,2)</f>
        <v>162500</v>
      </c>
      <c r="BL229" s="18" t="s">
        <v>116</v>
      </c>
      <c r="BM229" s="233" t="s">
        <v>1553</v>
      </c>
    </row>
    <row r="230" s="2" customFormat="1" ht="49.05" customHeight="1">
      <c r="A230" s="33"/>
      <c r="B230" s="34"/>
      <c r="C230" s="222" t="s">
        <v>1629</v>
      </c>
      <c r="D230" s="222" t="s">
        <v>280</v>
      </c>
      <c r="E230" s="223" t="s">
        <v>2282</v>
      </c>
      <c r="F230" s="224" t="s">
        <v>2283</v>
      </c>
      <c r="G230" s="225" t="s">
        <v>1418</v>
      </c>
      <c r="H230" s="226">
        <v>1</v>
      </c>
      <c r="I230" s="227">
        <v>18000</v>
      </c>
      <c r="J230" s="227">
        <f>ROUND(I230*H230,2)</f>
        <v>18000</v>
      </c>
      <c r="K230" s="228"/>
      <c r="L230" s="39"/>
      <c r="M230" s="229" t="s">
        <v>1</v>
      </c>
      <c r="N230" s="230" t="s">
        <v>39</v>
      </c>
      <c r="O230" s="231">
        <v>0</v>
      </c>
      <c r="P230" s="231">
        <f>O230*H230</f>
        <v>0</v>
      </c>
      <c r="Q230" s="231">
        <v>0</v>
      </c>
      <c r="R230" s="231">
        <f>Q230*H230</f>
        <v>0</v>
      </c>
      <c r="S230" s="231">
        <v>0</v>
      </c>
      <c r="T230" s="232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233" t="s">
        <v>116</v>
      </c>
      <c r="AT230" s="233" t="s">
        <v>280</v>
      </c>
      <c r="AU230" s="233" t="s">
        <v>83</v>
      </c>
      <c r="AY230" s="18" t="s">
        <v>278</v>
      </c>
      <c r="BE230" s="234">
        <f>IF(N230="základní",J230,0)</f>
        <v>18000</v>
      </c>
      <c r="BF230" s="234">
        <f>IF(N230="snížená",J230,0)</f>
        <v>0</v>
      </c>
      <c r="BG230" s="234">
        <f>IF(N230="zákl. přenesená",J230,0)</f>
        <v>0</v>
      </c>
      <c r="BH230" s="234">
        <f>IF(N230="sníž. přenesená",J230,0)</f>
        <v>0</v>
      </c>
      <c r="BI230" s="234">
        <f>IF(N230="nulová",J230,0)</f>
        <v>0</v>
      </c>
      <c r="BJ230" s="18" t="s">
        <v>81</v>
      </c>
      <c r="BK230" s="234">
        <f>ROUND(I230*H230,2)</f>
        <v>18000</v>
      </c>
      <c r="BL230" s="18" t="s">
        <v>116</v>
      </c>
      <c r="BM230" s="233" t="s">
        <v>2284</v>
      </c>
    </row>
    <row r="231" s="2" customFormat="1" ht="24.15" customHeight="1">
      <c r="A231" s="33"/>
      <c r="B231" s="34"/>
      <c r="C231" s="222" t="s">
        <v>1633</v>
      </c>
      <c r="D231" s="222" t="s">
        <v>280</v>
      </c>
      <c r="E231" s="223" t="s">
        <v>2285</v>
      </c>
      <c r="F231" s="224" t="s">
        <v>2286</v>
      </c>
      <c r="G231" s="225" t="s">
        <v>1418</v>
      </c>
      <c r="H231" s="226">
        <v>1</v>
      </c>
      <c r="I231" s="227">
        <v>6500</v>
      </c>
      <c r="J231" s="227">
        <f>ROUND(I231*H231,2)</f>
        <v>6500</v>
      </c>
      <c r="K231" s="228"/>
      <c r="L231" s="39"/>
      <c r="M231" s="229" t="s">
        <v>1</v>
      </c>
      <c r="N231" s="230" t="s">
        <v>39</v>
      </c>
      <c r="O231" s="231">
        <v>0</v>
      </c>
      <c r="P231" s="231">
        <f>O231*H231</f>
        <v>0</v>
      </c>
      <c r="Q231" s="231">
        <v>0</v>
      </c>
      <c r="R231" s="231">
        <f>Q231*H231</f>
        <v>0</v>
      </c>
      <c r="S231" s="231">
        <v>0</v>
      </c>
      <c r="T231" s="232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233" t="s">
        <v>116</v>
      </c>
      <c r="AT231" s="233" t="s">
        <v>280</v>
      </c>
      <c r="AU231" s="233" t="s">
        <v>83</v>
      </c>
      <c r="AY231" s="18" t="s">
        <v>278</v>
      </c>
      <c r="BE231" s="234">
        <f>IF(N231="základní",J231,0)</f>
        <v>6500</v>
      </c>
      <c r="BF231" s="234">
        <f>IF(N231="snížená",J231,0)</f>
        <v>0</v>
      </c>
      <c r="BG231" s="234">
        <f>IF(N231="zákl. přenesená",J231,0)</f>
        <v>0</v>
      </c>
      <c r="BH231" s="234">
        <f>IF(N231="sníž. přenesená",J231,0)</f>
        <v>0</v>
      </c>
      <c r="BI231" s="234">
        <f>IF(N231="nulová",J231,0)</f>
        <v>0</v>
      </c>
      <c r="BJ231" s="18" t="s">
        <v>81</v>
      </c>
      <c r="BK231" s="234">
        <f>ROUND(I231*H231,2)</f>
        <v>6500</v>
      </c>
      <c r="BL231" s="18" t="s">
        <v>116</v>
      </c>
      <c r="BM231" s="233" t="s">
        <v>2287</v>
      </c>
    </row>
    <row r="232" s="2" customFormat="1" ht="33" customHeight="1">
      <c r="A232" s="33"/>
      <c r="B232" s="34"/>
      <c r="C232" s="222" t="s">
        <v>1637</v>
      </c>
      <c r="D232" s="222" t="s">
        <v>280</v>
      </c>
      <c r="E232" s="223" t="s">
        <v>2288</v>
      </c>
      <c r="F232" s="224" t="s">
        <v>2289</v>
      </c>
      <c r="G232" s="225" t="s">
        <v>1418</v>
      </c>
      <c r="H232" s="226">
        <v>6</v>
      </c>
      <c r="I232" s="227">
        <v>7500</v>
      </c>
      <c r="J232" s="227">
        <f>ROUND(I232*H232,2)</f>
        <v>45000</v>
      </c>
      <c r="K232" s="228"/>
      <c r="L232" s="39"/>
      <c r="M232" s="229" t="s">
        <v>1</v>
      </c>
      <c r="N232" s="230" t="s">
        <v>39</v>
      </c>
      <c r="O232" s="231">
        <v>0</v>
      </c>
      <c r="P232" s="231">
        <f>O232*H232</f>
        <v>0</v>
      </c>
      <c r="Q232" s="231">
        <v>0</v>
      </c>
      <c r="R232" s="231">
        <f>Q232*H232</f>
        <v>0</v>
      </c>
      <c r="S232" s="231">
        <v>0</v>
      </c>
      <c r="T232" s="232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233" t="s">
        <v>116</v>
      </c>
      <c r="AT232" s="233" t="s">
        <v>280</v>
      </c>
      <c r="AU232" s="233" t="s">
        <v>83</v>
      </c>
      <c r="AY232" s="18" t="s">
        <v>278</v>
      </c>
      <c r="BE232" s="234">
        <f>IF(N232="základní",J232,0)</f>
        <v>45000</v>
      </c>
      <c r="BF232" s="234">
        <f>IF(N232="snížená",J232,0)</f>
        <v>0</v>
      </c>
      <c r="BG232" s="234">
        <f>IF(N232="zákl. přenesená",J232,0)</f>
        <v>0</v>
      </c>
      <c r="BH232" s="234">
        <f>IF(N232="sníž. přenesená",J232,0)</f>
        <v>0</v>
      </c>
      <c r="BI232" s="234">
        <f>IF(N232="nulová",J232,0)</f>
        <v>0</v>
      </c>
      <c r="BJ232" s="18" t="s">
        <v>81</v>
      </c>
      <c r="BK232" s="234">
        <f>ROUND(I232*H232,2)</f>
        <v>45000</v>
      </c>
      <c r="BL232" s="18" t="s">
        <v>116</v>
      </c>
      <c r="BM232" s="233" t="s">
        <v>1365</v>
      </c>
    </row>
    <row r="233" s="2" customFormat="1" ht="24.15" customHeight="1">
      <c r="A233" s="33"/>
      <c r="B233" s="34"/>
      <c r="C233" s="222" t="s">
        <v>1641</v>
      </c>
      <c r="D233" s="222" t="s">
        <v>280</v>
      </c>
      <c r="E233" s="223" t="s">
        <v>2290</v>
      </c>
      <c r="F233" s="224" t="s">
        <v>2291</v>
      </c>
      <c r="G233" s="225" t="s">
        <v>1418</v>
      </c>
      <c r="H233" s="226">
        <v>19</v>
      </c>
      <c r="I233" s="227">
        <v>13800</v>
      </c>
      <c r="J233" s="227">
        <f>ROUND(I233*H233,2)</f>
        <v>262200</v>
      </c>
      <c r="K233" s="228"/>
      <c r="L233" s="39"/>
      <c r="M233" s="229" t="s">
        <v>1</v>
      </c>
      <c r="N233" s="230" t="s">
        <v>39</v>
      </c>
      <c r="O233" s="231">
        <v>0</v>
      </c>
      <c r="P233" s="231">
        <f>O233*H233</f>
        <v>0</v>
      </c>
      <c r="Q233" s="231">
        <v>0</v>
      </c>
      <c r="R233" s="231">
        <f>Q233*H233</f>
        <v>0</v>
      </c>
      <c r="S233" s="231">
        <v>0</v>
      </c>
      <c r="T233" s="232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233" t="s">
        <v>116</v>
      </c>
      <c r="AT233" s="233" t="s">
        <v>280</v>
      </c>
      <c r="AU233" s="233" t="s">
        <v>83</v>
      </c>
      <c r="AY233" s="18" t="s">
        <v>278</v>
      </c>
      <c r="BE233" s="234">
        <f>IF(N233="základní",J233,0)</f>
        <v>262200</v>
      </c>
      <c r="BF233" s="234">
        <f>IF(N233="snížená",J233,0)</f>
        <v>0</v>
      </c>
      <c r="BG233" s="234">
        <f>IF(N233="zákl. přenesená",J233,0)</f>
        <v>0</v>
      </c>
      <c r="BH233" s="234">
        <f>IF(N233="sníž. přenesená",J233,0)</f>
        <v>0</v>
      </c>
      <c r="BI233" s="234">
        <f>IF(N233="nulová",J233,0)</f>
        <v>0</v>
      </c>
      <c r="BJ233" s="18" t="s">
        <v>81</v>
      </c>
      <c r="BK233" s="234">
        <f>ROUND(I233*H233,2)</f>
        <v>262200</v>
      </c>
      <c r="BL233" s="18" t="s">
        <v>116</v>
      </c>
      <c r="BM233" s="233" t="s">
        <v>1054</v>
      </c>
    </row>
    <row r="234" s="2" customFormat="1" ht="24.15" customHeight="1">
      <c r="A234" s="33"/>
      <c r="B234" s="34"/>
      <c r="C234" s="222" t="s">
        <v>1645</v>
      </c>
      <c r="D234" s="222" t="s">
        <v>280</v>
      </c>
      <c r="E234" s="223" t="s">
        <v>2292</v>
      </c>
      <c r="F234" s="224" t="s">
        <v>2293</v>
      </c>
      <c r="G234" s="225" t="s">
        <v>1418</v>
      </c>
      <c r="H234" s="226">
        <v>13</v>
      </c>
      <c r="I234" s="227">
        <v>6900</v>
      </c>
      <c r="J234" s="227">
        <f>ROUND(I234*H234,2)</f>
        <v>89700</v>
      </c>
      <c r="K234" s="228"/>
      <c r="L234" s="39"/>
      <c r="M234" s="229" t="s">
        <v>1</v>
      </c>
      <c r="N234" s="230" t="s">
        <v>39</v>
      </c>
      <c r="O234" s="231">
        <v>0</v>
      </c>
      <c r="P234" s="231">
        <f>O234*H234</f>
        <v>0</v>
      </c>
      <c r="Q234" s="231">
        <v>0</v>
      </c>
      <c r="R234" s="231">
        <f>Q234*H234</f>
        <v>0</v>
      </c>
      <c r="S234" s="231">
        <v>0</v>
      </c>
      <c r="T234" s="232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233" t="s">
        <v>116</v>
      </c>
      <c r="AT234" s="233" t="s">
        <v>280</v>
      </c>
      <c r="AU234" s="233" t="s">
        <v>83</v>
      </c>
      <c r="AY234" s="18" t="s">
        <v>278</v>
      </c>
      <c r="BE234" s="234">
        <f>IF(N234="základní",J234,0)</f>
        <v>89700</v>
      </c>
      <c r="BF234" s="234">
        <f>IF(N234="snížená",J234,0)</f>
        <v>0</v>
      </c>
      <c r="BG234" s="234">
        <f>IF(N234="zákl. přenesená",J234,0)</f>
        <v>0</v>
      </c>
      <c r="BH234" s="234">
        <f>IF(N234="sníž. přenesená",J234,0)</f>
        <v>0</v>
      </c>
      <c r="BI234" s="234">
        <f>IF(N234="nulová",J234,0)</f>
        <v>0</v>
      </c>
      <c r="BJ234" s="18" t="s">
        <v>81</v>
      </c>
      <c r="BK234" s="234">
        <f>ROUND(I234*H234,2)</f>
        <v>89700</v>
      </c>
      <c r="BL234" s="18" t="s">
        <v>116</v>
      </c>
      <c r="BM234" s="233" t="s">
        <v>1066</v>
      </c>
    </row>
    <row r="235" s="2" customFormat="1" ht="16.5" customHeight="1">
      <c r="A235" s="33"/>
      <c r="B235" s="34"/>
      <c r="C235" s="222" t="s">
        <v>1649</v>
      </c>
      <c r="D235" s="222" t="s">
        <v>280</v>
      </c>
      <c r="E235" s="223" t="s">
        <v>2294</v>
      </c>
      <c r="F235" s="224" t="s">
        <v>2295</v>
      </c>
      <c r="G235" s="225" t="s">
        <v>749</v>
      </c>
      <c r="H235" s="226">
        <v>12</v>
      </c>
      <c r="I235" s="227">
        <v>211</v>
      </c>
      <c r="J235" s="227">
        <f>ROUND(I235*H235,2)</f>
        <v>2532</v>
      </c>
      <c r="K235" s="228"/>
      <c r="L235" s="39"/>
      <c r="M235" s="229" t="s">
        <v>1</v>
      </c>
      <c r="N235" s="230" t="s">
        <v>39</v>
      </c>
      <c r="O235" s="231">
        <v>0.40000000000000002</v>
      </c>
      <c r="P235" s="231">
        <f>O235*H235</f>
        <v>4.8000000000000007</v>
      </c>
      <c r="Q235" s="231">
        <v>0</v>
      </c>
      <c r="R235" s="231">
        <f>Q235*H235</f>
        <v>0</v>
      </c>
      <c r="S235" s="231">
        <v>0</v>
      </c>
      <c r="T235" s="232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233" t="s">
        <v>602</v>
      </c>
      <c r="AT235" s="233" t="s">
        <v>280</v>
      </c>
      <c r="AU235" s="233" t="s">
        <v>83</v>
      </c>
      <c r="AY235" s="18" t="s">
        <v>278</v>
      </c>
      <c r="BE235" s="234">
        <f>IF(N235="základní",J235,0)</f>
        <v>2532</v>
      </c>
      <c r="BF235" s="234">
        <f>IF(N235="snížená",J235,0)</f>
        <v>0</v>
      </c>
      <c r="BG235" s="234">
        <f>IF(N235="zákl. přenesená",J235,0)</f>
        <v>0</v>
      </c>
      <c r="BH235" s="234">
        <f>IF(N235="sníž. přenesená",J235,0)</f>
        <v>0</v>
      </c>
      <c r="BI235" s="234">
        <f>IF(N235="nulová",J235,0)</f>
        <v>0</v>
      </c>
      <c r="BJ235" s="18" t="s">
        <v>81</v>
      </c>
      <c r="BK235" s="234">
        <f>ROUND(I235*H235,2)</f>
        <v>2532</v>
      </c>
      <c r="BL235" s="18" t="s">
        <v>602</v>
      </c>
      <c r="BM235" s="233" t="s">
        <v>2296</v>
      </c>
    </row>
    <row r="236" s="2" customFormat="1" ht="16.5" customHeight="1">
      <c r="A236" s="33"/>
      <c r="B236" s="34"/>
      <c r="C236" s="269" t="s">
        <v>1653</v>
      </c>
      <c r="D236" s="269" t="s">
        <v>1081</v>
      </c>
      <c r="E236" s="270" t="s">
        <v>2297</v>
      </c>
      <c r="F236" s="271" t="s">
        <v>2298</v>
      </c>
      <c r="G236" s="272" t="s">
        <v>749</v>
      </c>
      <c r="H236" s="273">
        <v>12</v>
      </c>
      <c r="I236" s="274">
        <v>703</v>
      </c>
      <c r="J236" s="274">
        <f>ROUND(I236*H236,2)</f>
        <v>8436</v>
      </c>
      <c r="K236" s="275"/>
      <c r="L236" s="276"/>
      <c r="M236" s="277" t="s">
        <v>1</v>
      </c>
      <c r="N236" s="278" t="s">
        <v>39</v>
      </c>
      <c r="O236" s="231">
        <v>0</v>
      </c>
      <c r="P236" s="231">
        <f>O236*H236</f>
        <v>0</v>
      </c>
      <c r="Q236" s="231">
        <v>0.00080000000000000004</v>
      </c>
      <c r="R236" s="231">
        <f>Q236*H236</f>
        <v>0.0096000000000000009</v>
      </c>
      <c r="S236" s="231">
        <v>0</v>
      </c>
      <c r="T236" s="232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233" t="s">
        <v>703</v>
      </c>
      <c r="AT236" s="233" t="s">
        <v>1081</v>
      </c>
      <c r="AU236" s="233" t="s">
        <v>83</v>
      </c>
      <c r="AY236" s="18" t="s">
        <v>278</v>
      </c>
      <c r="BE236" s="234">
        <f>IF(N236="základní",J236,0)</f>
        <v>8436</v>
      </c>
      <c r="BF236" s="234">
        <f>IF(N236="snížená",J236,0)</f>
        <v>0</v>
      </c>
      <c r="BG236" s="234">
        <f>IF(N236="zákl. přenesená",J236,0)</f>
        <v>0</v>
      </c>
      <c r="BH236" s="234">
        <f>IF(N236="sníž. přenesená",J236,0)</f>
        <v>0</v>
      </c>
      <c r="BI236" s="234">
        <f>IF(N236="nulová",J236,0)</f>
        <v>0</v>
      </c>
      <c r="BJ236" s="18" t="s">
        <v>81</v>
      </c>
      <c r="BK236" s="234">
        <f>ROUND(I236*H236,2)</f>
        <v>8436</v>
      </c>
      <c r="BL236" s="18" t="s">
        <v>602</v>
      </c>
      <c r="BM236" s="233" t="s">
        <v>2299</v>
      </c>
    </row>
    <row r="237" s="2" customFormat="1" ht="16.5" customHeight="1">
      <c r="A237" s="33"/>
      <c r="B237" s="34"/>
      <c r="C237" s="222" t="s">
        <v>1659</v>
      </c>
      <c r="D237" s="222" t="s">
        <v>280</v>
      </c>
      <c r="E237" s="223" t="s">
        <v>2300</v>
      </c>
      <c r="F237" s="224" t="s">
        <v>2301</v>
      </c>
      <c r="G237" s="225" t="s">
        <v>749</v>
      </c>
      <c r="H237" s="226">
        <v>13</v>
      </c>
      <c r="I237" s="227">
        <v>229</v>
      </c>
      <c r="J237" s="227">
        <f>ROUND(I237*H237,2)</f>
        <v>2977</v>
      </c>
      <c r="K237" s="228"/>
      <c r="L237" s="39"/>
      <c r="M237" s="229" t="s">
        <v>1</v>
      </c>
      <c r="N237" s="230" t="s">
        <v>39</v>
      </c>
      <c r="O237" s="231">
        <v>0.433</v>
      </c>
      <c r="P237" s="231">
        <f>O237*H237</f>
        <v>5.6289999999999996</v>
      </c>
      <c r="Q237" s="231">
        <v>0</v>
      </c>
      <c r="R237" s="231">
        <f>Q237*H237</f>
        <v>0</v>
      </c>
      <c r="S237" s="231">
        <v>0</v>
      </c>
      <c r="T237" s="232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233" t="s">
        <v>602</v>
      </c>
      <c r="AT237" s="233" t="s">
        <v>280</v>
      </c>
      <c r="AU237" s="233" t="s">
        <v>83</v>
      </c>
      <c r="AY237" s="18" t="s">
        <v>278</v>
      </c>
      <c r="BE237" s="234">
        <f>IF(N237="základní",J237,0)</f>
        <v>2977</v>
      </c>
      <c r="BF237" s="234">
        <f>IF(N237="snížená",J237,0)</f>
        <v>0</v>
      </c>
      <c r="BG237" s="234">
        <f>IF(N237="zákl. přenesená",J237,0)</f>
        <v>0</v>
      </c>
      <c r="BH237" s="234">
        <f>IF(N237="sníž. přenesená",J237,0)</f>
        <v>0</v>
      </c>
      <c r="BI237" s="234">
        <f>IF(N237="nulová",J237,0)</f>
        <v>0</v>
      </c>
      <c r="BJ237" s="18" t="s">
        <v>81</v>
      </c>
      <c r="BK237" s="234">
        <f>ROUND(I237*H237,2)</f>
        <v>2977</v>
      </c>
      <c r="BL237" s="18" t="s">
        <v>602</v>
      </c>
      <c r="BM237" s="233" t="s">
        <v>2302</v>
      </c>
    </row>
    <row r="238" s="2" customFormat="1" ht="16.5" customHeight="1">
      <c r="A238" s="33"/>
      <c r="B238" s="34"/>
      <c r="C238" s="269" t="s">
        <v>1664</v>
      </c>
      <c r="D238" s="269" t="s">
        <v>1081</v>
      </c>
      <c r="E238" s="270" t="s">
        <v>2303</v>
      </c>
      <c r="F238" s="271" t="s">
        <v>2304</v>
      </c>
      <c r="G238" s="272" t="s">
        <v>749</v>
      </c>
      <c r="H238" s="273">
        <v>13</v>
      </c>
      <c r="I238" s="274">
        <v>1650</v>
      </c>
      <c r="J238" s="274">
        <f>ROUND(I238*H238,2)</f>
        <v>21450</v>
      </c>
      <c r="K238" s="275"/>
      <c r="L238" s="276"/>
      <c r="M238" s="277" t="s">
        <v>1</v>
      </c>
      <c r="N238" s="278" t="s">
        <v>39</v>
      </c>
      <c r="O238" s="231">
        <v>0</v>
      </c>
      <c r="P238" s="231">
        <f>O238*H238</f>
        <v>0</v>
      </c>
      <c r="Q238" s="231">
        <v>0.00075000000000000002</v>
      </c>
      <c r="R238" s="231">
        <f>Q238*H238</f>
        <v>0.00975</v>
      </c>
      <c r="S238" s="231">
        <v>0</v>
      </c>
      <c r="T238" s="232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233" t="s">
        <v>703</v>
      </c>
      <c r="AT238" s="233" t="s">
        <v>1081</v>
      </c>
      <c r="AU238" s="233" t="s">
        <v>83</v>
      </c>
      <c r="AY238" s="18" t="s">
        <v>278</v>
      </c>
      <c r="BE238" s="234">
        <f>IF(N238="základní",J238,0)</f>
        <v>21450</v>
      </c>
      <c r="BF238" s="234">
        <f>IF(N238="snížená",J238,0)</f>
        <v>0</v>
      </c>
      <c r="BG238" s="234">
        <f>IF(N238="zákl. přenesená",J238,0)</f>
        <v>0</v>
      </c>
      <c r="BH238" s="234">
        <f>IF(N238="sníž. přenesená",J238,0)</f>
        <v>0</v>
      </c>
      <c r="BI238" s="234">
        <f>IF(N238="nulová",J238,0)</f>
        <v>0</v>
      </c>
      <c r="BJ238" s="18" t="s">
        <v>81</v>
      </c>
      <c r="BK238" s="234">
        <f>ROUND(I238*H238,2)</f>
        <v>21450</v>
      </c>
      <c r="BL238" s="18" t="s">
        <v>602</v>
      </c>
      <c r="BM238" s="233" t="s">
        <v>2305</v>
      </c>
    </row>
    <row r="239" s="2" customFormat="1" ht="16.5" customHeight="1">
      <c r="A239" s="33"/>
      <c r="B239" s="34"/>
      <c r="C239" s="222" t="s">
        <v>1670</v>
      </c>
      <c r="D239" s="222" t="s">
        <v>280</v>
      </c>
      <c r="E239" s="223" t="s">
        <v>2306</v>
      </c>
      <c r="F239" s="224" t="s">
        <v>2307</v>
      </c>
      <c r="G239" s="225" t="s">
        <v>749</v>
      </c>
      <c r="H239" s="226">
        <v>13</v>
      </c>
      <c r="I239" s="227">
        <v>290</v>
      </c>
      <c r="J239" s="227">
        <f>ROUND(I239*H239,2)</f>
        <v>3770</v>
      </c>
      <c r="K239" s="228"/>
      <c r="L239" s="39"/>
      <c r="M239" s="229" t="s">
        <v>1</v>
      </c>
      <c r="N239" s="230" t="s">
        <v>39</v>
      </c>
      <c r="O239" s="231">
        <v>0.55000000000000004</v>
      </c>
      <c r="P239" s="231">
        <f>O239*H239</f>
        <v>7.1500000000000004</v>
      </c>
      <c r="Q239" s="231">
        <v>0</v>
      </c>
      <c r="R239" s="231">
        <f>Q239*H239</f>
        <v>0</v>
      </c>
      <c r="S239" s="231">
        <v>0</v>
      </c>
      <c r="T239" s="232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233" t="s">
        <v>602</v>
      </c>
      <c r="AT239" s="233" t="s">
        <v>280</v>
      </c>
      <c r="AU239" s="233" t="s">
        <v>83</v>
      </c>
      <c r="AY239" s="18" t="s">
        <v>278</v>
      </c>
      <c r="BE239" s="234">
        <f>IF(N239="základní",J239,0)</f>
        <v>3770</v>
      </c>
      <c r="BF239" s="234">
        <f>IF(N239="snížená",J239,0)</f>
        <v>0</v>
      </c>
      <c r="BG239" s="234">
        <f>IF(N239="zákl. přenesená",J239,0)</f>
        <v>0</v>
      </c>
      <c r="BH239" s="234">
        <f>IF(N239="sníž. přenesená",J239,0)</f>
        <v>0</v>
      </c>
      <c r="BI239" s="234">
        <f>IF(N239="nulová",J239,0)</f>
        <v>0</v>
      </c>
      <c r="BJ239" s="18" t="s">
        <v>81</v>
      </c>
      <c r="BK239" s="234">
        <f>ROUND(I239*H239,2)</f>
        <v>3770</v>
      </c>
      <c r="BL239" s="18" t="s">
        <v>602</v>
      </c>
      <c r="BM239" s="233" t="s">
        <v>2308</v>
      </c>
    </row>
    <row r="240" s="2" customFormat="1" ht="21.75" customHeight="1">
      <c r="A240" s="33"/>
      <c r="B240" s="34"/>
      <c r="C240" s="269" t="s">
        <v>1676</v>
      </c>
      <c r="D240" s="269" t="s">
        <v>1081</v>
      </c>
      <c r="E240" s="270" t="s">
        <v>2309</v>
      </c>
      <c r="F240" s="271" t="s">
        <v>2310</v>
      </c>
      <c r="G240" s="272" t="s">
        <v>749</v>
      </c>
      <c r="H240" s="273">
        <v>13</v>
      </c>
      <c r="I240" s="274">
        <v>2080</v>
      </c>
      <c r="J240" s="274">
        <f>ROUND(I240*H240,2)</f>
        <v>27040</v>
      </c>
      <c r="K240" s="275"/>
      <c r="L240" s="276"/>
      <c r="M240" s="277" t="s">
        <v>1</v>
      </c>
      <c r="N240" s="278" t="s">
        <v>39</v>
      </c>
      <c r="O240" s="231">
        <v>0</v>
      </c>
      <c r="P240" s="231">
        <f>O240*H240</f>
        <v>0</v>
      </c>
      <c r="Q240" s="231">
        <v>0.001</v>
      </c>
      <c r="R240" s="231">
        <f>Q240*H240</f>
        <v>0.013000000000000001</v>
      </c>
      <c r="S240" s="231">
        <v>0</v>
      </c>
      <c r="T240" s="232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233" t="s">
        <v>703</v>
      </c>
      <c r="AT240" s="233" t="s">
        <v>1081</v>
      </c>
      <c r="AU240" s="233" t="s">
        <v>83</v>
      </c>
      <c r="AY240" s="18" t="s">
        <v>278</v>
      </c>
      <c r="BE240" s="234">
        <f>IF(N240="základní",J240,0)</f>
        <v>27040</v>
      </c>
      <c r="BF240" s="234">
        <f>IF(N240="snížená",J240,0)</f>
        <v>0</v>
      </c>
      <c r="BG240" s="234">
        <f>IF(N240="zákl. přenesená",J240,0)</f>
        <v>0</v>
      </c>
      <c r="BH240" s="234">
        <f>IF(N240="sníž. přenesená",J240,0)</f>
        <v>0</v>
      </c>
      <c r="BI240" s="234">
        <f>IF(N240="nulová",J240,0)</f>
        <v>0</v>
      </c>
      <c r="BJ240" s="18" t="s">
        <v>81</v>
      </c>
      <c r="BK240" s="234">
        <f>ROUND(I240*H240,2)</f>
        <v>27040</v>
      </c>
      <c r="BL240" s="18" t="s">
        <v>602</v>
      </c>
      <c r="BM240" s="233" t="s">
        <v>2311</v>
      </c>
    </row>
    <row r="241" s="2" customFormat="1" ht="16.5" customHeight="1">
      <c r="A241" s="33"/>
      <c r="B241" s="34"/>
      <c r="C241" s="222" t="s">
        <v>1681</v>
      </c>
      <c r="D241" s="222" t="s">
        <v>280</v>
      </c>
      <c r="E241" s="223" t="s">
        <v>2312</v>
      </c>
      <c r="F241" s="224" t="s">
        <v>2313</v>
      </c>
      <c r="G241" s="225" t="s">
        <v>1673</v>
      </c>
      <c r="H241" s="226">
        <v>11</v>
      </c>
      <c r="I241" s="227">
        <v>3150</v>
      </c>
      <c r="J241" s="227">
        <f>ROUND(I241*H241,2)</f>
        <v>34650</v>
      </c>
      <c r="K241" s="228"/>
      <c r="L241" s="39"/>
      <c r="M241" s="291" t="s">
        <v>1</v>
      </c>
      <c r="N241" s="292" t="s">
        <v>39</v>
      </c>
      <c r="O241" s="293">
        <v>0</v>
      </c>
      <c r="P241" s="293">
        <f>O241*H241</f>
        <v>0</v>
      </c>
      <c r="Q241" s="293">
        <v>0</v>
      </c>
      <c r="R241" s="293">
        <f>Q241*H241</f>
        <v>0</v>
      </c>
      <c r="S241" s="293">
        <v>0</v>
      </c>
      <c r="T241" s="294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233" t="s">
        <v>602</v>
      </c>
      <c r="AT241" s="233" t="s">
        <v>280</v>
      </c>
      <c r="AU241" s="233" t="s">
        <v>83</v>
      </c>
      <c r="AY241" s="18" t="s">
        <v>278</v>
      </c>
      <c r="BE241" s="234">
        <f>IF(N241="základní",J241,0)</f>
        <v>34650</v>
      </c>
      <c r="BF241" s="234">
        <f>IF(N241="snížená",J241,0)</f>
        <v>0</v>
      </c>
      <c r="BG241" s="234">
        <f>IF(N241="zákl. přenesená",J241,0)</f>
        <v>0</v>
      </c>
      <c r="BH241" s="234">
        <f>IF(N241="sníž. přenesená",J241,0)</f>
        <v>0</v>
      </c>
      <c r="BI241" s="234">
        <f>IF(N241="nulová",J241,0)</f>
        <v>0</v>
      </c>
      <c r="BJ241" s="18" t="s">
        <v>81</v>
      </c>
      <c r="BK241" s="234">
        <f>ROUND(I241*H241,2)</f>
        <v>34650</v>
      </c>
      <c r="BL241" s="18" t="s">
        <v>602</v>
      </c>
      <c r="BM241" s="233" t="s">
        <v>2314</v>
      </c>
    </row>
    <row r="242" s="2" customFormat="1" ht="6.96" customHeight="1">
      <c r="A242" s="33"/>
      <c r="B242" s="60"/>
      <c r="C242" s="61"/>
      <c r="D242" s="61"/>
      <c r="E242" s="61"/>
      <c r="F242" s="61"/>
      <c r="G242" s="61"/>
      <c r="H242" s="61"/>
      <c r="I242" s="61"/>
      <c r="J242" s="61"/>
      <c r="K242" s="61"/>
      <c r="L242" s="39"/>
      <c r="M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</row>
  </sheetData>
  <sheetProtection sheet="1" autoFilter="0" formatColumns="0" formatRows="0" objects="1" scenarios="1" spinCount="100000" saltValue="AT0w5lsQIwVtbfNhpT/Sa/yAvWWXhPA0FV4IdGAQe0wIZaPLpkSWBPr3tgxHaZXCF/m01p+DZK+PIagMYlRxaw==" hashValue="F/NOoGK4l4q2dHj/Dw22MlvLA0Wnaf8SLwA9EP4/WzrLS2MGLkrCQs2nXdTBLpPKxrJGWpgxzbwe0gwHjHRDwQ==" algorithmName="SHA-512" password="CC35"/>
  <autoFilter ref="C127:K24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83</v>
      </c>
    </row>
    <row r="4" s="1" customFormat="1" ht="24.96" customHeight="1">
      <c r="B4" s="21"/>
      <c r="D4" s="143" t="s">
        <v>230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Cheb - Onkologie a zubní klinika rev.11.02.2025</v>
      </c>
      <c r="F7" s="145"/>
      <c r="G7" s="145"/>
      <c r="H7" s="145"/>
      <c r="L7" s="21"/>
    </row>
    <row r="8">
      <c r="B8" s="21"/>
      <c r="D8" s="145" t="s">
        <v>231</v>
      </c>
      <c r="L8" s="21"/>
    </row>
    <row r="9" s="1" customFormat="1" ht="16.5" customHeight="1">
      <c r="B9" s="21"/>
      <c r="E9" s="146" t="s">
        <v>232</v>
      </c>
      <c r="F9" s="1"/>
      <c r="G9" s="1"/>
      <c r="H9" s="1"/>
      <c r="L9" s="21"/>
    </row>
    <row r="10" s="1" customFormat="1" ht="12" customHeight="1">
      <c r="B10" s="21"/>
      <c r="D10" s="145" t="s">
        <v>233</v>
      </c>
      <c r="L10" s="21"/>
    </row>
    <row r="11" s="2" customFormat="1" ht="16.5" customHeight="1">
      <c r="A11" s="33"/>
      <c r="B11" s="39"/>
      <c r="C11" s="33"/>
      <c r="D11" s="33"/>
      <c r="E11" s="147" t="s">
        <v>2075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9"/>
      <c r="C12" s="33"/>
      <c r="D12" s="145" t="s">
        <v>235</v>
      </c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6.5" customHeight="1">
      <c r="A13" s="33"/>
      <c r="B13" s="39"/>
      <c r="C13" s="33"/>
      <c r="D13" s="33"/>
      <c r="E13" s="148" t="s">
        <v>2315</v>
      </c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>
      <c r="A14" s="33"/>
      <c r="B14" s="39"/>
      <c r="C14" s="33"/>
      <c r="D14" s="33"/>
      <c r="E14" s="33"/>
      <c r="F14" s="33"/>
      <c r="G14" s="33"/>
      <c r="H14" s="33"/>
      <c r="I14" s="33"/>
      <c r="J14" s="33"/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9"/>
      <c r="C15" s="33"/>
      <c r="D15" s="145" t="s">
        <v>16</v>
      </c>
      <c r="E15" s="33"/>
      <c r="F15" s="135" t="s">
        <v>1</v>
      </c>
      <c r="G15" s="33"/>
      <c r="H15" s="33"/>
      <c r="I15" s="145" t="s">
        <v>17</v>
      </c>
      <c r="J15" s="135" t="s">
        <v>1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18</v>
      </c>
      <c r="E16" s="33"/>
      <c r="F16" s="135" t="s">
        <v>19</v>
      </c>
      <c r="G16" s="33"/>
      <c r="H16" s="33"/>
      <c r="I16" s="145" t="s">
        <v>20</v>
      </c>
      <c r="J16" s="149" t="str">
        <f>'Rekapitulace stavby'!AN8</f>
        <v>10. 12. 2024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0.8" customHeight="1">
      <c r="A17" s="33"/>
      <c r="B17" s="39"/>
      <c r="C17" s="33"/>
      <c r="D17" s="33"/>
      <c r="E17" s="33"/>
      <c r="F17" s="33"/>
      <c r="G17" s="33"/>
      <c r="H17" s="33"/>
      <c r="I17" s="33"/>
      <c r="J17" s="33"/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9"/>
      <c r="C18" s="33"/>
      <c r="D18" s="145" t="s">
        <v>22</v>
      </c>
      <c r="E18" s="33"/>
      <c r="F18" s="33"/>
      <c r="G18" s="33"/>
      <c r="H18" s="33"/>
      <c r="I18" s="145" t="s">
        <v>23</v>
      </c>
      <c r="J18" s="135" t="s">
        <v>1</v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9"/>
      <c r="C19" s="33"/>
      <c r="D19" s="33"/>
      <c r="E19" s="135" t="s">
        <v>237</v>
      </c>
      <c r="F19" s="33"/>
      <c r="G19" s="33"/>
      <c r="H19" s="33"/>
      <c r="I19" s="145" t="s">
        <v>25</v>
      </c>
      <c r="J19" s="135" t="s">
        <v>1</v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9"/>
      <c r="C20" s="33"/>
      <c r="D20" s="33"/>
      <c r="E20" s="33"/>
      <c r="F20" s="33"/>
      <c r="G20" s="33"/>
      <c r="H20" s="33"/>
      <c r="I20" s="33"/>
      <c r="J20" s="33"/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9"/>
      <c r="C21" s="33"/>
      <c r="D21" s="145" t="s">
        <v>26</v>
      </c>
      <c r="E21" s="33"/>
      <c r="F21" s="33"/>
      <c r="G21" s="33"/>
      <c r="H21" s="33"/>
      <c r="I21" s="145" t="s">
        <v>23</v>
      </c>
      <c r="J21" s="135" t="str">
        <f>'Rekapitulace stavby'!AN13</f>
        <v/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9"/>
      <c r="C22" s="33"/>
      <c r="D22" s="33"/>
      <c r="E22" s="135" t="str">
        <f>'Rekapitulace stavby'!E14</f>
        <v xml:space="preserve"> </v>
      </c>
      <c r="F22" s="135"/>
      <c r="G22" s="135"/>
      <c r="H22" s="135"/>
      <c r="I22" s="145" t="s">
        <v>25</v>
      </c>
      <c r="J22" s="135" t="str">
        <f>'Rekapitulace stavby'!AN14</f>
        <v/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9"/>
      <c r="C23" s="33"/>
      <c r="D23" s="33"/>
      <c r="E23" s="33"/>
      <c r="F23" s="33"/>
      <c r="G23" s="33"/>
      <c r="H23" s="33"/>
      <c r="I23" s="33"/>
      <c r="J23" s="33"/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9"/>
      <c r="C24" s="33"/>
      <c r="D24" s="145" t="s">
        <v>27</v>
      </c>
      <c r="E24" s="33"/>
      <c r="F24" s="33"/>
      <c r="G24" s="33"/>
      <c r="H24" s="33"/>
      <c r="I24" s="145" t="s">
        <v>23</v>
      </c>
      <c r="J24" s="135" t="s">
        <v>28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8" customHeight="1">
      <c r="A25" s="33"/>
      <c r="B25" s="39"/>
      <c r="C25" s="33"/>
      <c r="D25" s="33"/>
      <c r="E25" s="135" t="s">
        <v>29</v>
      </c>
      <c r="F25" s="33"/>
      <c r="G25" s="33"/>
      <c r="H25" s="33"/>
      <c r="I25" s="145" t="s">
        <v>25</v>
      </c>
      <c r="J25" s="135" t="s">
        <v>1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6.96" customHeight="1">
      <c r="A26" s="33"/>
      <c r="B26" s="39"/>
      <c r="C26" s="33"/>
      <c r="D26" s="33"/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12" customHeight="1">
      <c r="A27" s="33"/>
      <c r="B27" s="39"/>
      <c r="C27" s="33"/>
      <c r="D27" s="145" t="s">
        <v>31</v>
      </c>
      <c r="E27" s="33"/>
      <c r="F27" s="33"/>
      <c r="G27" s="33"/>
      <c r="H27" s="33"/>
      <c r="I27" s="145" t="s">
        <v>23</v>
      </c>
      <c r="J27" s="135" t="str">
        <f>IF('Rekapitulace stavby'!AN19="","",'Rekapitulace stavby'!AN19)</f>
        <v/>
      </c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8" customHeight="1">
      <c r="A28" s="33"/>
      <c r="B28" s="39"/>
      <c r="C28" s="33"/>
      <c r="D28" s="33"/>
      <c r="E28" s="135" t="str">
        <f>IF('Rekapitulace stavby'!E20="","",'Rekapitulace stavby'!E20)</f>
        <v xml:space="preserve"> </v>
      </c>
      <c r="F28" s="33"/>
      <c r="G28" s="33"/>
      <c r="H28" s="33"/>
      <c r="I28" s="145" t="s">
        <v>25</v>
      </c>
      <c r="J28" s="135" t="str">
        <f>IF('Rekapitulace stavby'!AN20="","",'Rekapitulace stavby'!AN20)</f>
        <v/>
      </c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9"/>
      <c r="C29" s="33"/>
      <c r="D29" s="33"/>
      <c r="E29" s="33"/>
      <c r="F29" s="33"/>
      <c r="G29" s="33"/>
      <c r="H29" s="33"/>
      <c r="I29" s="33"/>
      <c r="J29" s="33"/>
      <c r="K29" s="3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2" customHeight="1">
      <c r="A30" s="33"/>
      <c r="B30" s="39"/>
      <c r="C30" s="33"/>
      <c r="D30" s="145" t="s">
        <v>32</v>
      </c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8" customFormat="1" ht="16.5" customHeight="1">
      <c r="A31" s="150"/>
      <c r="B31" s="151"/>
      <c r="C31" s="150"/>
      <c r="D31" s="150"/>
      <c r="E31" s="152" t="s">
        <v>1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3"/>
      <c r="B32" s="39"/>
      <c r="C32" s="33"/>
      <c r="D32" s="33"/>
      <c r="E32" s="33"/>
      <c r="F32" s="33"/>
      <c r="G32" s="33"/>
      <c r="H32" s="33"/>
      <c r="I32" s="33"/>
      <c r="J32" s="33"/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4"/>
      <c r="E33" s="154"/>
      <c r="F33" s="154"/>
      <c r="G33" s="154"/>
      <c r="H33" s="154"/>
      <c r="I33" s="154"/>
      <c r="J33" s="154"/>
      <c r="K33" s="154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25.44" customHeight="1">
      <c r="A34" s="33"/>
      <c r="B34" s="39"/>
      <c r="C34" s="33"/>
      <c r="D34" s="155" t="s">
        <v>34</v>
      </c>
      <c r="E34" s="33"/>
      <c r="F34" s="33"/>
      <c r="G34" s="33"/>
      <c r="H34" s="33"/>
      <c r="I34" s="33"/>
      <c r="J34" s="156">
        <f>ROUND(J125, 2)</f>
        <v>2650344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6.96" customHeight="1">
      <c r="A35" s="33"/>
      <c r="B35" s="39"/>
      <c r="C35" s="33"/>
      <c r="D35" s="154"/>
      <c r="E35" s="154"/>
      <c r="F35" s="154"/>
      <c r="G35" s="154"/>
      <c r="H35" s="154"/>
      <c r="I35" s="154"/>
      <c r="J35" s="154"/>
      <c r="K35" s="154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33"/>
      <c r="F36" s="157" t="s">
        <v>36</v>
      </c>
      <c r="G36" s="33"/>
      <c r="H36" s="33"/>
      <c r="I36" s="157" t="s">
        <v>35</v>
      </c>
      <c r="J36" s="157" t="s">
        <v>37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14.4" customHeight="1">
      <c r="A37" s="33"/>
      <c r="B37" s="39"/>
      <c r="C37" s="33"/>
      <c r="D37" s="147" t="s">
        <v>38</v>
      </c>
      <c r="E37" s="145" t="s">
        <v>39</v>
      </c>
      <c r="F37" s="158">
        <f>ROUND((SUM(BE125:BE175)),  2)</f>
        <v>2650344</v>
      </c>
      <c r="G37" s="33"/>
      <c r="H37" s="33"/>
      <c r="I37" s="159">
        <v>0.20999999999999999</v>
      </c>
      <c r="J37" s="158">
        <f>ROUND(((SUM(BE125:BE175))*I37),  2)</f>
        <v>556572.23999999999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39"/>
      <c r="C38" s="33"/>
      <c r="D38" s="33"/>
      <c r="E38" s="145" t="s">
        <v>40</v>
      </c>
      <c r="F38" s="158">
        <f>ROUND((SUM(BF125:BF175)),  2)</f>
        <v>0</v>
      </c>
      <c r="G38" s="33"/>
      <c r="H38" s="33"/>
      <c r="I38" s="159">
        <v>0.12</v>
      </c>
      <c r="J38" s="158">
        <f>ROUND(((SUM(BF125:BF175))*I38),  2)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41</v>
      </c>
      <c r="F39" s="158">
        <f>ROUND((SUM(BG125:BG175)),  2)</f>
        <v>0</v>
      </c>
      <c r="G39" s="33"/>
      <c r="H39" s="33"/>
      <c r="I39" s="159">
        <v>0.20999999999999999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9"/>
      <c r="C40" s="33"/>
      <c r="D40" s="33"/>
      <c r="E40" s="145" t="s">
        <v>42</v>
      </c>
      <c r="F40" s="158">
        <f>ROUND((SUM(BH125:BH175)),  2)</f>
        <v>0</v>
      </c>
      <c r="G40" s="33"/>
      <c r="H40" s="33"/>
      <c r="I40" s="159">
        <v>0.12</v>
      </c>
      <c r="J40" s="158">
        <f>0</f>
        <v>0</v>
      </c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2" customFormat="1" ht="14.4" customHeight="1">
      <c r="A41" s="33"/>
      <c r="B41" s="39"/>
      <c r="C41" s="33"/>
      <c r="D41" s="33"/>
      <c r="E41" s="145" t="s">
        <v>43</v>
      </c>
      <c r="F41" s="158">
        <f>ROUND((SUM(BI125:BI175)),  2)</f>
        <v>0</v>
      </c>
      <c r="G41" s="33"/>
      <c r="H41" s="33"/>
      <c r="I41" s="159">
        <v>0</v>
      </c>
      <c r="J41" s="158">
        <f>0</f>
        <v>0</v>
      </c>
      <c r="K41" s="33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6.96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5.44" customHeight="1">
      <c r="A43" s="33"/>
      <c r="B43" s="39"/>
      <c r="C43" s="160"/>
      <c r="D43" s="161" t="s">
        <v>44</v>
      </c>
      <c r="E43" s="162"/>
      <c r="F43" s="162"/>
      <c r="G43" s="163" t="s">
        <v>45</v>
      </c>
      <c r="H43" s="164" t="s">
        <v>46</v>
      </c>
      <c r="I43" s="162"/>
      <c r="J43" s="165">
        <f>SUM(J34:J41)</f>
        <v>3206916.2400000002</v>
      </c>
      <c r="K43" s="166"/>
      <c r="L43" s="57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14.4" customHeight="1">
      <c r="A44" s="33"/>
      <c r="B44" s="39"/>
      <c r="C44" s="33"/>
      <c r="D44" s="33"/>
      <c r="E44" s="33"/>
      <c r="F44" s="33"/>
      <c r="G44" s="33"/>
      <c r="H44" s="33"/>
      <c r="I44" s="33"/>
      <c r="J44" s="33"/>
      <c r="K44" s="33"/>
      <c r="L44" s="57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47</v>
      </c>
      <c r="E50" s="168"/>
      <c r="F50" s="168"/>
      <c r="G50" s="167" t="s">
        <v>48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49</v>
      </c>
      <c r="E61" s="170"/>
      <c r="F61" s="171" t="s">
        <v>50</v>
      </c>
      <c r="G61" s="169" t="s">
        <v>49</v>
      </c>
      <c r="H61" s="170"/>
      <c r="I61" s="170"/>
      <c r="J61" s="172" t="s">
        <v>50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51</v>
      </c>
      <c r="E65" s="173"/>
      <c r="F65" s="173"/>
      <c r="G65" s="167" t="s">
        <v>52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49</v>
      </c>
      <c r="E76" s="170"/>
      <c r="F76" s="171" t="s">
        <v>50</v>
      </c>
      <c r="G76" s="169" t="s">
        <v>49</v>
      </c>
      <c r="H76" s="170"/>
      <c r="I76" s="170"/>
      <c r="J76" s="172" t="s">
        <v>50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hidden="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hidden="1" s="2" customFormat="1" ht="24.96" customHeight="1">
      <c r="A82" s="33"/>
      <c r="B82" s="34"/>
      <c r="C82" s="24" t="s">
        <v>238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hidden="1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hidden="1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hidden="1" s="2" customFormat="1" ht="16.5" customHeight="1">
      <c r="A85" s="33"/>
      <c r="B85" s="34"/>
      <c r="C85" s="35"/>
      <c r="D85" s="35"/>
      <c r="E85" s="178" t="str">
        <f>E7</f>
        <v>Cheb - Onkologie a zubní klinika rev.11.02.2025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hidden="1" s="1" customFormat="1" ht="12" customHeight="1">
      <c r="B86" s="22"/>
      <c r="C86" s="30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78" t="s">
        <v>232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0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3"/>
      <c r="B89" s="34"/>
      <c r="C89" s="35"/>
      <c r="D89" s="35"/>
      <c r="E89" s="179" t="s">
        <v>2075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hidden="1" s="2" customFormat="1" ht="12" customHeight="1">
      <c r="A90" s="33"/>
      <c r="B90" s="34"/>
      <c r="C90" s="30" t="s">
        <v>235</v>
      </c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hidden="1" s="2" customFormat="1" ht="16.5" customHeight="1">
      <c r="A91" s="33"/>
      <c r="B91" s="34"/>
      <c r="C91" s="35"/>
      <c r="D91" s="35"/>
      <c r="E91" s="70" t="str">
        <f>E13</f>
        <v>I.1.2.4a - Vytápění</v>
      </c>
      <c r="F91" s="35"/>
      <c r="G91" s="35"/>
      <c r="H91" s="35"/>
      <c r="I91" s="35"/>
      <c r="J91" s="35"/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hidden="1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hidden="1" s="2" customFormat="1" ht="12" customHeight="1">
      <c r="A93" s="33"/>
      <c r="B93" s="34"/>
      <c r="C93" s="30" t="s">
        <v>18</v>
      </c>
      <c r="D93" s="35"/>
      <c r="E93" s="35"/>
      <c r="F93" s="27" t="str">
        <f>F16</f>
        <v>Cheb</v>
      </c>
      <c r="G93" s="35"/>
      <c r="H93" s="35"/>
      <c r="I93" s="30" t="s">
        <v>20</v>
      </c>
      <c r="J93" s="73" t="str">
        <f>IF(J16="","",J16)</f>
        <v>10. 12. 2024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hidden="1" s="2" customFormat="1" ht="6.96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hidden="1" s="2" customFormat="1" ht="15.15" customHeight="1">
      <c r="A95" s="33"/>
      <c r="B95" s="34"/>
      <c r="C95" s="30" t="s">
        <v>22</v>
      </c>
      <c r="D95" s="35"/>
      <c r="E95" s="35"/>
      <c r="F95" s="27" t="str">
        <f>E19</f>
        <v>Karlovarská krajská nemocnice a.s.</v>
      </c>
      <c r="G95" s="35"/>
      <c r="H95" s="35"/>
      <c r="I95" s="30" t="s">
        <v>27</v>
      </c>
      <c r="J95" s="31" t="str">
        <f>E25</f>
        <v>M Projekt Cheb</v>
      </c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hidden="1" s="2" customFormat="1" ht="15.15" customHeight="1">
      <c r="A96" s="33"/>
      <c r="B96" s="34"/>
      <c r="C96" s="30" t="s">
        <v>26</v>
      </c>
      <c r="D96" s="35"/>
      <c r="E96" s="35"/>
      <c r="F96" s="27" t="str">
        <f>IF(E22="","",E22)</f>
        <v xml:space="preserve"> </v>
      </c>
      <c r="G96" s="35"/>
      <c r="H96" s="35"/>
      <c r="I96" s="30" t="s">
        <v>31</v>
      </c>
      <c r="J96" s="31" t="str">
        <f>E28</f>
        <v xml:space="preserve"> 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hidden="1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hidden="1" s="2" customFormat="1" ht="29.28" customHeight="1">
      <c r="A98" s="33"/>
      <c r="B98" s="34"/>
      <c r="C98" s="180" t="s">
        <v>239</v>
      </c>
      <c r="D98" s="181"/>
      <c r="E98" s="181"/>
      <c r="F98" s="181"/>
      <c r="G98" s="181"/>
      <c r="H98" s="181"/>
      <c r="I98" s="181"/>
      <c r="J98" s="182" t="s">
        <v>240</v>
      </c>
      <c r="K98" s="181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hidden="1" s="2" customFormat="1" ht="10.32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7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hidden="1" s="2" customFormat="1" ht="22.8" customHeight="1">
      <c r="A100" s="33"/>
      <c r="B100" s="34"/>
      <c r="C100" s="183" t="s">
        <v>241</v>
      </c>
      <c r="D100" s="35"/>
      <c r="E100" s="35"/>
      <c r="F100" s="35"/>
      <c r="G100" s="35"/>
      <c r="H100" s="35"/>
      <c r="I100" s="35"/>
      <c r="J100" s="104">
        <f>J125</f>
        <v>2650344</v>
      </c>
      <c r="K100" s="35"/>
      <c r="L100" s="57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242</v>
      </c>
    </row>
    <row r="101" hidden="1" s="9" customFormat="1" ht="24.96" customHeight="1">
      <c r="A101" s="9"/>
      <c r="B101" s="184"/>
      <c r="C101" s="185"/>
      <c r="D101" s="186" t="s">
        <v>2316</v>
      </c>
      <c r="E101" s="187"/>
      <c r="F101" s="187"/>
      <c r="G101" s="187"/>
      <c r="H101" s="187"/>
      <c r="I101" s="187"/>
      <c r="J101" s="188">
        <f>J126</f>
        <v>2650344</v>
      </c>
      <c r="K101" s="185"/>
      <c r="L101" s="18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7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hidden="1" s="2" customFormat="1" ht="6.96" customHeight="1">
      <c r="A103" s="33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7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hidden="1"/>
    <row r="105" hidden="1"/>
    <row r="106" hidden="1"/>
    <row r="107" s="2" customFormat="1" ht="6.96" customHeight="1">
      <c r="A107" s="33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24.96" customHeight="1">
      <c r="A108" s="33"/>
      <c r="B108" s="34"/>
      <c r="C108" s="24" t="s">
        <v>263</v>
      </c>
      <c r="D108" s="35"/>
      <c r="E108" s="35"/>
      <c r="F108" s="35"/>
      <c r="G108" s="35"/>
      <c r="H108" s="35"/>
      <c r="I108" s="35"/>
      <c r="J108" s="35"/>
      <c r="K108" s="35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6.96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12" customHeight="1">
      <c r="A110" s="33"/>
      <c r="B110" s="34"/>
      <c r="C110" s="30" t="s">
        <v>14</v>
      </c>
      <c r="D110" s="35"/>
      <c r="E110" s="35"/>
      <c r="F110" s="35"/>
      <c r="G110" s="35"/>
      <c r="H110" s="35"/>
      <c r="I110" s="35"/>
      <c r="J110" s="35"/>
      <c r="K110" s="35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16.5" customHeight="1">
      <c r="A111" s="33"/>
      <c r="B111" s="34"/>
      <c r="C111" s="35"/>
      <c r="D111" s="35"/>
      <c r="E111" s="178" t="str">
        <f>E7</f>
        <v>Cheb - Onkologie a zubní klinika rev.11.02.2025</v>
      </c>
      <c r="F111" s="30"/>
      <c r="G111" s="30"/>
      <c r="H111" s="30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1" customFormat="1" ht="12" customHeight="1">
      <c r="B112" s="22"/>
      <c r="C112" s="30" t="s">
        <v>231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78" t="s">
        <v>232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0" t="s">
        <v>233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3"/>
      <c r="B115" s="34"/>
      <c r="C115" s="35"/>
      <c r="D115" s="35"/>
      <c r="E115" s="179" t="s">
        <v>2075</v>
      </c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2" customHeight="1">
      <c r="A116" s="33"/>
      <c r="B116" s="34"/>
      <c r="C116" s="30" t="s">
        <v>235</v>
      </c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6.5" customHeight="1">
      <c r="A117" s="33"/>
      <c r="B117" s="34"/>
      <c r="C117" s="35"/>
      <c r="D117" s="35"/>
      <c r="E117" s="70" t="str">
        <f>E13</f>
        <v>I.1.2.4a - Vytápění</v>
      </c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6.96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2" customHeight="1">
      <c r="A119" s="33"/>
      <c r="B119" s="34"/>
      <c r="C119" s="30" t="s">
        <v>18</v>
      </c>
      <c r="D119" s="35"/>
      <c r="E119" s="35"/>
      <c r="F119" s="27" t="str">
        <f>F16</f>
        <v>Cheb</v>
      </c>
      <c r="G119" s="35"/>
      <c r="H119" s="35"/>
      <c r="I119" s="30" t="s">
        <v>20</v>
      </c>
      <c r="J119" s="73" t="str">
        <f>IF(J16="","",J16)</f>
        <v>10. 12. 2024</v>
      </c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6.96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5.15" customHeight="1">
      <c r="A121" s="33"/>
      <c r="B121" s="34"/>
      <c r="C121" s="30" t="s">
        <v>22</v>
      </c>
      <c r="D121" s="35"/>
      <c r="E121" s="35"/>
      <c r="F121" s="27" t="str">
        <f>E19</f>
        <v>Karlovarská krajská nemocnice a.s.</v>
      </c>
      <c r="G121" s="35"/>
      <c r="H121" s="35"/>
      <c r="I121" s="30" t="s">
        <v>27</v>
      </c>
      <c r="J121" s="31" t="str">
        <f>E25</f>
        <v>M Projekt Cheb</v>
      </c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5.15" customHeight="1">
      <c r="A122" s="33"/>
      <c r="B122" s="34"/>
      <c r="C122" s="30" t="s">
        <v>26</v>
      </c>
      <c r="D122" s="35"/>
      <c r="E122" s="35"/>
      <c r="F122" s="27" t="str">
        <f>IF(E22="","",E22)</f>
        <v xml:space="preserve"> </v>
      </c>
      <c r="G122" s="35"/>
      <c r="H122" s="35"/>
      <c r="I122" s="30" t="s">
        <v>31</v>
      </c>
      <c r="J122" s="31" t="str">
        <f>E28</f>
        <v xml:space="preserve"> </v>
      </c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0.32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11" customFormat="1" ht="29.28" customHeight="1">
      <c r="A124" s="195"/>
      <c r="B124" s="196"/>
      <c r="C124" s="197" t="s">
        <v>264</v>
      </c>
      <c r="D124" s="198" t="s">
        <v>59</v>
      </c>
      <c r="E124" s="198" t="s">
        <v>55</v>
      </c>
      <c r="F124" s="198" t="s">
        <v>56</v>
      </c>
      <c r="G124" s="198" t="s">
        <v>265</v>
      </c>
      <c r="H124" s="198" t="s">
        <v>266</v>
      </c>
      <c r="I124" s="198" t="s">
        <v>267</v>
      </c>
      <c r="J124" s="199" t="s">
        <v>240</v>
      </c>
      <c r="K124" s="200" t="s">
        <v>268</v>
      </c>
      <c r="L124" s="201"/>
      <c r="M124" s="94" t="s">
        <v>1</v>
      </c>
      <c r="N124" s="95" t="s">
        <v>38</v>
      </c>
      <c r="O124" s="95" t="s">
        <v>269</v>
      </c>
      <c r="P124" s="95" t="s">
        <v>270</v>
      </c>
      <c r="Q124" s="95" t="s">
        <v>271</v>
      </c>
      <c r="R124" s="95" t="s">
        <v>272</v>
      </c>
      <c r="S124" s="95" t="s">
        <v>273</v>
      </c>
      <c r="T124" s="96" t="s">
        <v>274</v>
      </c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</row>
    <row r="125" s="2" customFormat="1" ht="22.8" customHeight="1">
      <c r="A125" s="33"/>
      <c r="B125" s="34"/>
      <c r="C125" s="101" t="s">
        <v>275</v>
      </c>
      <c r="D125" s="35"/>
      <c r="E125" s="35"/>
      <c r="F125" s="35"/>
      <c r="G125" s="35"/>
      <c r="H125" s="35"/>
      <c r="I125" s="35"/>
      <c r="J125" s="202">
        <f>BK125</f>
        <v>2650344</v>
      </c>
      <c r="K125" s="35"/>
      <c r="L125" s="39"/>
      <c r="M125" s="97"/>
      <c r="N125" s="203"/>
      <c r="O125" s="98"/>
      <c r="P125" s="204">
        <f>P126</f>
        <v>0</v>
      </c>
      <c r="Q125" s="98"/>
      <c r="R125" s="204">
        <f>R126</f>
        <v>0</v>
      </c>
      <c r="S125" s="98"/>
      <c r="T125" s="205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73</v>
      </c>
      <c r="AU125" s="18" t="s">
        <v>242</v>
      </c>
      <c r="BK125" s="206">
        <f>BK126</f>
        <v>2650344</v>
      </c>
    </row>
    <row r="126" s="12" customFormat="1" ht="25.92" customHeight="1">
      <c r="A126" s="12"/>
      <c r="B126" s="207"/>
      <c r="C126" s="208"/>
      <c r="D126" s="209" t="s">
        <v>73</v>
      </c>
      <c r="E126" s="210" t="s">
        <v>81</v>
      </c>
      <c r="F126" s="210" t="s">
        <v>103</v>
      </c>
      <c r="G126" s="208"/>
      <c r="H126" s="208"/>
      <c r="I126" s="208"/>
      <c r="J126" s="211">
        <f>BK126</f>
        <v>2650344</v>
      </c>
      <c r="K126" s="208"/>
      <c r="L126" s="212"/>
      <c r="M126" s="213"/>
      <c r="N126" s="214"/>
      <c r="O126" s="214"/>
      <c r="P126" s="215">
        <f>SUM(P127:P175)</f>
        <v>0</v>
      </c>
      <c r="Q126" s="214"/>
      <c r="R126" s="215">
        <f>SUM(R127:R175)</f>
        <v>0</v>
      </c>
      <c r="S126" s="214"/>
      <c r="T126" s="216">
        <f>SUM(T127:T175)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7" t="s">
        <v>116</v>
      </c>
      <c r="AT126" s="218" t="s">
        <v>73</v>
      </c>
      <c r="AU126" s="218" t="s">
        <v>74</v>
      </c>
      <c r="AY126" s="217" t="s">
        <v>278</v>
      </c>
      <c r="BK126" s="219">
        <f>SUM(BK127:BK175)</f>
        <v>2650344</v>
      </c>
    </row>
    <row r="127" s="2" customFormat="1" ht="44.25" customHeight="1">
      <c r="A127" s="33"/>
      <c r="B127" s="34"/>
      <c r="C127" s="222" t="s">
        <v>81</v>
      </c>
      <c r="D127" s="222" t="s">
        <v>280</v>
      </c>
      <c r="E127" s="223" t="s">
        <v>2317</v>
      </c>
      <c r="F127" s="224" t="s">
        <v>2318</v>
      </c>
      <c r="G127" s="225" t="s">
        <v>1418</v>
      </c>
      <c r="H127" s="226">
        <v>1</v>
      </c>
      <c r="I127" s="227">
        <v>31000</v>
      </c>
      <c r="J127" s="227">
        <f>ROUND(I127*H127,2)</f>
        <v>31000</v>
      </c>
      <c r="K127" s="228"/>
      <c r="L127" s="39"/>
      <c r="M127" s="229" t="s">
        <v>1</v>
      </c>
      <c r="N127" s="230" t="s">
        <v>39</v>
      </c>
      <c r="O127" s="231">
        <v>0</v>
      </c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33" t="s">
        <v>2319</v>
      </c>
      <c r="AT127" s="233" t="s">
        <v>280</v>
      </c>
      <c r="AU127" s="233" t="s">
        <v>81</v>
      </c>
      <c r="AY127" s="18" t="s">
        <v>278</v>
      </c>
      <c r="BE127" s="234">
        <f>IF(N127="základní",J127,0)</f>
        <v>31000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8" t="s">
        <v>81</v>
      </c>
      <c r="BK127" s="234">
        <f>ROUND(I127*H127,2)</f>
        <v>31000</v>
      </c>
      <c r="BL127" s="18" t="s">
        <v>2319</v>
      </c>
      <c r="BM127" s="233" t="s">
        <v>2320</v>
      </c>
    </row>
    <row r="128" s="2" customFormat="1" ht="44.25" customHeight="1">
      <c r="A128" s="33"/>
      <c r="B128" s="34"/>
      <c r="C128" s="222" t="s">
        <v>83</v>
      </c>
      <c r="D128" s="222" t="s">
        <v>280</v>
      </c>
      <c r="E128" s="223" t="s">
        <v>2321</v>
      </c>
      <c r="F128" s="224" t="s">
        <v>2322</v>
      </c>
      <c r="G128" s="225" t="s">
        <v>1418</v>
      </c>
      <c r="H128" s="226">
        <v>1</v>
      </c>
      <c r="I128" s="227">
        <v>18000</v>
      </c>
      <c r="J128" s="227">
        <f>ROUND(I128*H128,2)</f>
        <v>18000</v>
      </c>
      <c r="K128" s="228"/>
      <c r="L128" s="39"/>
      <c r="M128" s="229" t="s">
        <v>1</v>
      </c>
      <c r="N128" s="230" t="s">
        <v>39</v>
      </c>
      <c r="O128" s="231">
        <v>0</v>
      </c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33" t="s">
        <v>2319</v>
      </c>
      <c r="AT128" s="233" t="s">
        <v>280</v>
      </c>
      <c r="AU128" s="233" t="s">
        <v>81</v>
      </c>
      <c r="AY128" s="18" t="s">
        <v>278</v>
      </c>
      <c r="BE128" s="234">
        <f>IF(N128="základní",J128,0)</f>
        <v>18000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8" t="s">
        <v>81</v>
      </c>
      <c r="BK128" s="234">
        <f>ROUND(I128*H128,2)</f>
        <v>18000</v>
      </c>
      <c r="BL128" s="18" t="s">
        <v>2319</v>
      </c>
      <c r="BM128" s="233" t="s">
        <v>2323</v>
      </c>
    </row>
    <row r="129" s="2" customFormat="1" ht="16.5" customHeight="1">
      <c r="A129" s="33"/>
      <c r="B129" s="34"/>
      <c r="C129" s="222" t="s">
        <v>91</v>
      </c>
      <c r="D129" s="222" t="s">
        <v>280</v>
      </c>
      <c r="E129" s="223" t="s">
        <v>2324</v>
      </c>
      <c r="F129" s="224" t="s">
        <v>2325</v>
      </c>
      <c r="G129" s="225" t="s">
        <v>1673</v>
      </c>
      <c r="H129" s="226">
        <v>17</v>
      </c>
      <c r="I129" s="227">
        <v>11260</v>
      </c>
      <c r="J129" s="227">
        <f>ROUND(I129*H129,2)</f>
        <v>191420</v>
      </c>
      <c r="K129" s="228"/>
      <c r="L129" s="39"/>
      <c r="M129" s="229" t="s">
        <v>1</v>
      </c>
      <c r="N129" s="230" t="s">
        <v>39</v>
      </c>
      <c r="O129" s="231">
        <v>0</v>
      </c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33" t="s">
        <v>2319</v>
      </c>
      <c r="AT129" s="233" t="s">
        <v>280</v>
      </c>
      <c r="AU129" s="233" t="s">
        <v>81</v>
      </c>
      <c r="AY129" s="18" t="s">
        <v>278</v>
      </c>
      <c r="BE129" s="234">
        <f>IF(N129="základní",J129,0)</f>
        <v>191420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8" t="s">
        <v>81</v>
      </c>
      <c r="BK129" s="234">
        <f>ROUND(I129*H129,2)</f>
        <v>191420</v>
      </c>
      <c r="BL129" s="18" t="s">
        <v>2319</v>
      </c>
      <c r="BM129" s="233" t="s">
        <v>2326</v>
      </c>
    </row>
    <row r="130" s="2" customFormat="1" ht="24.15" customHeight="1">
      <c r="A130" s="33"/>
      <c r="B130" s="34"/>
      <c r="C130" s="222" t="s">
        <v>116</v>
      </c>
      <c r="D130" s="222" t="s">
        <v>280</v>
      </c>
      <c r="E130" s="223" t="s">
        <v>2327</v>
      </c>
      <c r="F130" s="224" t="s">
        <v>2328</v>
      </c>
      <c r="G130" s="225" t="s">
        <v>1673</v>
      </c>
      <c r="H130" s="226">
        <v>2</v>
      </c>
      <c r="I130" s="227">
        <v>7500</v>
      </c>
      <c r="J130" s="227">
        <f>ROUND(I130*H130,2)</f>
        <v>15000</v>
      </c>
      <c r="K130" s="228"/>
      <c r="L130" s="39"/>
      <c r="M130" s="229" t="s">
        <v>1</v>
      </c>
      <c r="N130" s="230" t="s">
        <v>39</v>
      </c>
      <c r="O130" s="231">
        <v>0</v>
      </c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33" t="s">
        <v>2319</v>
      </c>
      <c r="AT130" s="233" t="s">
        <v>280</v>
      </c>
      <c r="AU130" s="233" t="s">
        <v>81</v>
      </c>
      <c r="AY130" s="18" t="s">
        <v>278</v>
      </c>
      <c r="BE130" s="234">
        <f>IF(N130="základní",J130,0)</f>
        <v>15000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8" t="s">
        <v>81</v>
      </c>
      <c r="BK130" s="234">
        <f>ROUND(I130*H130,2)</f>
        <v>15000</v>
      </c>
      <c r="BL130" s="18" t="s">
        <v>2319</v>
      </c>
      <c r="BM130" s="233" t="s">
        <v>2329</v>
      </c>
    </row>
    <row r="131" s="2" customFormat="1" ht="24.15" customHeight="1">
      <c r="A131" s="33"/>
      <c r="B131" s="34"/>
      <c r="C131" s="222" t="s">
        <v>298</v>
      </c>
      <c r="D131" s="222" t="s">
        <v>280</v>
      </c>
      <c r="E131" s="223" t="s">
        <v>2330</v>
      </c>
      <c r="F131" s="224" t="s">
        <v>2331</v>
      </c>
      <c r="G131" s="225" t="s">
        <v>1673</v>
      </c>
      <c r="H131" s="226">
        <v>5</v>
      </c>
      <c r="I131" s="227">
        <v>7500</v>
      </c>
      <c r="J131" s="227">
        <f>ROUND(I131*H131,2)</f>
        <v>37500</v>
      </c>
      <c r="K131" s="228"/>
      <c r="L131" s="39"/>
      <c r="M131" s="229" t="s">
        <v>1</v>
      </c>
      <c r="N131" s="230" t="s">
        <v>39</v>
      </c>
      <c r="O131" s="231">
        <v>0</v>
      </c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33" t="s">
        <v>2319</v>
      </c>
      <c r="AT131" s="233" t="s">
        <v>280</v>
      </c>
      <c r="AU131" s="233" t="s">
        <v>81</v>
      </c>
      <c r="AY131" s="18" t="s">
        <v>278</v>
      </c>
      <c r="BE131" s="234">
        <f>IF(N131="základní",J131,0)</f>
        <v>37500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81</v>
      </c>
      <c r="BK131" s="234">
        <f>ROUND(I131*H131,2)</f>
        <v>37500</v>
      </c>
      <c r="BL131" s="18" t="s">
        <v>2319</v>
      </c>
      <c r="BM131" s="233" t="s">
        <v>2332</v>
      </c>
    </row>
    <row r="132" s="2" customFormat="1" ht="24.15" customHeight="1">
      <c r="A132" s="33"/>
      <c r="B132" s="34"/>
      <c r="C132" s="222" t="s">
        <v>304</v>
      </c>
      <c r="D132" s="222" t="s">
        <v>280</v>
      </c>
      <c r="E132" s="223" t="s">
        <v>2333</v>
      </c>
      <c r="F132" s="224" t="s">
        <v>2334</v>
      </c>
      <c r="G132" s="225" t="s">
        <v>1673</v>
      </c>
      <c r="H132" s="226">
        <v>4</v>
      </c>
      <c r="I132" s="227">
        <v>7500</v>
      </c>
      <c r="J132" s="227">
        <f>ROUND(I132*H132,2)</f>
        <v>30000</v>
      </c>
      <c r="K132" s="228"/>
      <c r="L132" s="39"/>
      <c r="M132" s="229" t="s">
        <v>1</v>
      </c>
      <c r="N132" s="230" t="s">
        <v>39</v>
      </c>
      <c r="O132" s="231">
        <v>0</v>
      </c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33" t="s">
        <v>2319</v>
      </c>
      <c r="AT132" s="233" t="s">
        <v>280</v>
      </c>
      <c r="AU132" s="233" t="s">
        <v>81</v>
      </c>
      <c r="AY132" s="18" t="s">
        <v>278</v>
      </c>
      <c r="BE132" s="234">
        <f>IF(N132="základní",J132,0)</f>
        <v>30000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8" t="s">
        <v>81</v>
      </c>
      <c r="BK132" s="234">
        <f>ROUND(I132*H132,2)</f>
        <v>30000</v>
      </c>
      <c r="BL132" s="18" t="s">
        <v>2319</v>
      </c>
      <c r="BM132" s="233" t="s">
        <v>2335</v>
      </c>
    </row>
    <row r="133" s="2" customFormat="1" ht="24.15" customHeight="1">
      <c r="A133" s="33"/>
      <c r="B133" s="34"/>
      <c r="C133" s="222" t="s">
        <v>310</v>
      </c>
      <c r="D133" s="222" t="s">
        <v>280</v>
      </c>
      <c r="E133" s="223" t="s">
        <v>2336</v>
      </c>
      <c r="F133" s="224" t="s">
        <v>2337</v>
      </c>
      <c r="G133" s="225" t="s">
        <v>1673</v>
      </c>
      <c r="H133" s="226">
        <v>1</v>
      </c>
      <c r="I133" s="227">
        <v>7500</v>
      </c>
      <c r="J133" s="227">
        <f>ROUND(I133*H133,2)</f>
        <v>7500</v>
      </c>
      <c r="K133" s="228"/>
      <c r="L133" s="39"/>
      <c r="M133" s="229" t="s">
        <v>1</v>
      </c>
      <c r="N133" s="230" t="s">
        <v>39</v>
      </c>
      <c r="O133" s="231">
        <v>0</v>
      </c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33" t="s">
        <v>2319</v>
      </c>
      <c r="AT133" s="233" t="s">
        <v>280</v>
      </c>
      <c r="AU133" s="233" t="s">
        <v>81</v>
      </c>
      <c r="AY133" s="18" t="s">
        <v>278</v>
      </c>
      <c r="BE133" s="234">
        <f>IF(N133="základní",J133,0)</f>
        <v>7500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8" t="s">
        <v>81</v>
      </c>
      <c r="BK133" s="234">
        <f>ROUND(I133*H133,2)</f>
        <v>7500</v>
      </c>
      <c r="BL133" s="18" t="s">
        <v>2319</v>
      </c>
      <c r="BM133" s="233" t="s">
        <v>2338</v>
      </c>
    </row>
    <row r="134" s="2" customFormat="1" ht="24.15" customHeight="1">
      <c r="A134" s="33"/>
      <c r="B134" s="34"/>
      <c r="C134" s="222" t="s">
        <v>315</v>
      </c>
      <c r="D134" s="222" t="s">
        <v>280</v>
      </c>
      <c r="E134" s="223" t="s">
        <v>2339</v>
      </c>
      <c r="F134" s="224" t="s">
        <v>2340</v>
      </c>
      <c r="G134" s="225" t="s">
        <v>1673</v>
      </c>
      <c r="H134" s="226">
        <v>10</v>
      </c>
      <c r="I134" s="227">
        <v>7500</v>
      </c>
      <c r="J134" s="227">
        <f>ROUND(I134*H134,2)</f>
        <v>75000</v>
      </c>
      <c r="K134" s="228"/>
      <c r="L134" s="39"/>
      <c r="M134" s="229" t="s">
        <v>1</v>
      </c>
      <c r="N134" s="230" t="s">
        <v>39</v>
      </c>
      <c r="O134" s="231">
        <v>0</v>
      </c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33" t="s">
        <v>2319</v>
      </c>
      <c r="AT134" s="233" t="s">
        <v>280</v>
      </c>
      <c r="AU134" s="233" t="s">
        <v>81</v>
      </c>
      <c r="AY134" s="18" t="s">
        <v>278</v>
      </c>
      <c r="BE134" s="234">
        <f>IF(N134="základní",J134,0)</f>
        <v>75000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8" t="s">
        <v>81</v>
      </c>
      <c r="BK134" s="234">
        <f>ROUND(I134*H134,2)</f>
        <v>75000</v>
      </c>
      <c r="BL134" s="18" t="s">
        <v>2319</v>
      </c>
      <c r="BM134" s="233" t="s">
        <v>2341</v>
      </c>
    </row>
    <row r="135" s="2" customFormat="1" ht="24.15" customHeight="1">
      <c r="A135" s="33"/>
      <c r="B135" s="34"/>
      <c r="C135" s="222" t="s">
        <v>308</v>
      </c>
      <c r="D135" s="222" t="s">
        <v>280</v>
      </c>
      <c r="E135" s="223" t="s">
        <v>2342</v>
      </c>
      <c r="F135" s="224" t="s">
        <v>2343</v>
      </c>
      <c r="G135" s="225" t="s">
        <v>1673</v>
      </c>
      <c r="H135" s="226">
        <v>8</v>
      </c>
      <c r="I135" s="227">
        <v>7500</v>
      </c>
      <c r="J135" s="227">
        <f>ROUND(I135*H135,2)</f>
        <v>60000</v>
      </c>
      <c r="K135" s="228"/>
      <c r="L135" s="39"/>
      <c r="M135" s="229" t="s">
        <v>1</v>
      </c>
      <c r="N135" s="230" t="s">
        <v>39</v>
      </c>
      <c r="O135" s="231">
        <v>0</v>
      </c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33" t="s">
        <v>2319</v>
      </c>
      <c r="AT135" s="233" t="s">
        <v>280</v>
      </c>
      <c r="AU135" s="233" t="s">
        <v>81</v>
      </c>
      <c r="AY135" s="18" t="s">
        <v>278</v>
      </c>
      <c r="BE135" s="234">
        <f>IF(N135="základní",J135,0)</f>
        <v>60000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8" t="s">
        <v>81</v>
      </c>
      <c r="BK135" s="234">
        <f>ROUND(I135*H135,2)</f>
        <v>60000</v>
      </c>
      <c r="BL135" s="18" t="s">
        <v>2319</v>
      </c>
      <c r="BM135" s="233" t="s">
        <v>2344</v>
      </c>
    </row>
    <row r="136" s="2" customFormat="1" ht="24.15" customHeight="1">
      <c r="A136" s="33"/>
      <c r="B136" s="34"/>
      <c r="C136" s="222" t="s">
        <v>325</v>
      </c>
      <c r="D136" s="222" t="s">
        <v>280</v>
      </c>
      <c r="E136" s="223" t="s">
        <v>2345</v>
      </c>
      <c r="F136" s="224" t="s">
        <v>2346</v>
      </c>
      <c r="G136" s="225" t="s">
        <v>1673</v>
      </c>
      <c r="H136" s="226">
        <v>12</v>
      </c>
      <c r="I136" s="227">
        <v>7500</v>
      </c>
      <c r="J136" s="227">
        <f>ROUND(I136*H136,2)</f>
        <v>90000</v>
      </c>
      <c r="K136" s="228"/>
      <c r="L136" s="39"/>
      <c r="M136" s="229" t="s">
        <v>1</v>
      </c>
      <c r="N136" s="230" t="s">
        <v>39</v>
      </c>
      <c r="O136" s="231">
        <v>0</v>
      </c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33" t="s">
        <v>2319</v>
      </c>
      <c r="AT136" s="233" t="s">
        <v>280</v>
      </c>
      <c r="AU136" s="233" t="s">
        <v>81</v>
      </c>
      <c r="AY136" s="18" t="s">
        <v>278</v>
      </c>
      <c r="BE136" s="234">
        <f>IF(N136="základní",J136,0)</f>
        <v>90000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8" t="s">
        <v>81</v>
      </c>
      <c r="BK136" s="234">
        <f>ROUND(I136*H136,2)</f>
        <v>90000</v>
      </c>
      <c r="BL136" s="18" t="s">
        <v>2319</v>
      </c>
      <c r="BM136" s="233" t="s">
        <v>2347</v>
      </c>
    </row>
    <row r="137" s="2" customFormat="1" ht="24.15" customHeight="1">
      <c r="A137" s="33"/>
      <c r="B137" s="34"/>
      <c r="C137" s="222" t="s">
        <v>372</v>
      </c>
      <c r="D137" s="222" t="s">
        <v>280</v>
      </c>
      <c r="E137" s="223" t="s">
        <v>2348</v>
      </c>
      <c r="F137" s="224" t="s">
        <v>2349</v>
      </c>
      <c r="G137" s="225" t="s">
        <v>1673</v>
      </c>
      <c r="H137" s="226">
        <v>9</v>
      </c>
      <c r="I137" s="227">
        <v>7500</v>
      </c>
      <c r="J137" s="227">
        <f>ROUND(I137*H137,2)</f>
        <v>67500</v>
      </c>
      <c r="K137" s="228"/>
      <c r="L137" s="39"/>
      <c r="M137" s="229" t="s">
        <v>1</v>
      </c>
      <c r="N137" s="230" t="s">
        <v>39</v>
      </c>
      <c r="O137" s="231">
        <v>0</v>
      </c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33" t="s">
        <v>2319</v>
      </c>
      <c r="AT137" s="233" t="s">
        <v>280</v>
      </c>
      <c r="AU137" s="233" t="s">
        <v>81</v>
      </c>
      <c r="AY137" s="18" t="s">
        <v>278</v>
      </c>
      <c r="BE137" s="234">
        <f>IF(N137="základní",J137,0)</f>
        <v>67500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8" t="s">
        <v>81</v>
      </c>
      <c r="BK137" s="234">
        <f>ROUND(I137*H137,2)</f>
        <v>67500</v>
      </c>
      <c r="BL137" s="18" t="s">
        <v>2319</v>
      </c>
      <c r="BM137" s="233" t="s">
        <v>2350</v>
      </c>
    </row>
    <row r="138" s="2" customFormat="1" ht="24.15" customHeight="1">
      <c r="A138" s="33"/>
      <c r="B138" s="34"/>
      <c r="C138" s="222" t="s">
        <v>8</v>
      </c>
      <c r="D138" s="222" t="s">
        <v>280</v>
      </c>
      <c r="E138" s="223" t="s">
        <v>2351</v>
      </c>
      <c r="F138" s="224" t="s">
        <v>2352</v>
      </c>
      <c r="G138" s="225" t="s">
        <v>1673</v>
      </c>
      <c r="H138" s="226">
        <v>22</v>
      </c>
      <c r="I138" s="227">
        <v>7500</v>
      </c>
      <c r="J138" s="227">
        <f>ROUND(I138*H138,2)</f>
        <v>165000</v>
      </c>
      <c r="K138" s="228"/>
      <c r="L138" s="39"/>
      <c r="M138" s="229" t="s">
        <v>1</v>
      </c>
      <c r="N138" s="230" t="s">
        <v>39</v>
      </c>
      <c r="O138" s="231">
        <v>0</v>
      </c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33" t="s">
        <v>2319</v>
      </c>
      <c r="AT138" s="233" t="s">
        <v>280</v>
      </c>
      <c r="AU138" s="233" t="s">
        <v>81</v>
      </c>
      <c r="AY138" s="18" t="s">
        <v>278</v>
      </c>
      <c r="BE138" s="234">
        <f>IF(N138="základní",J138,0)</f>
        <v>165000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8" t="s">
        <v>81</v>
      </c>
      <c r="BK138" s="234">
        <f>ROUND(I138*H138,2)</f>
        <v>165000</v>
      </c>
      <c r="BL138" s="18" t="s">
        <v>2319</v>
      </c>
      <c r="BM138" s="233" t="s">
        <v>2353</v>
      </c>
    </row>
    <row r="139" s="2" customFormat="1" ht="24.15" customHeight="1">
      <c r="A139" s="33"/>
      <c r="B139" s="34"/>
      <c r="C139" s="222" t="s">
        <v>404</v>
      </c>
      <c r="D139" s="222" t="s">
        <v>280</v>
      </c>
      <c r="E139" s="223" t="s">
        <v>2354</v>
      </c>
      <c r="F139" s="224" t="s">
        <v>2355</v>
      </c>
      <c r="G139" s="225" t="s">
        <v>1673</v>
      </c>
      <c r="H139" s="226">
        <v>7</v>
      </c>
      <c r="I139" s="227">
        <v>7500</v>
      </c>
      <c r="J139" s="227">
        <f>ROUND(I139*H139,2)</f>
        <v>52500</v>
      </c>
      <c r="K139" s="228"/>
      <c r="L139" s="39"/>
      <c r="M139" s="229" t="s">
        <v>1</v>
      </c>
      <c r="N139" s="230" t="s">
        <v>39</v>
      </c>
      <c r="O139" s="231">
        <v>0</v>
      </c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33" t="s">
        <v>2319</v>
      </c>
      <c r="AT139" s="233" t="s">
        <v>280</v>
      </c>
      <c r="AU139" s="233" t="s">
        <v>81</v>
      </c>
      <c r="AY139" s="18" t="s">
        <v>278</v>
      </c>
      <c r="BE139" s="234">
        <f>IF(N139="základní",J139,0)</f>
        <v>52500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8" t="s">
        <v>81</v>
      </c>
      <c r="BK139" s="234">
        <f>ROUND(I139*H139,2)</f>
        <v>52500</v>
      </c>
      <c r="BL139" s="18" t="s">
        <v>2319</v>
      </c>
      <c r="BM139" s="233" t="s">
        <v>2356</v>
      </c>
    </row>
    <row r="140" s="2" customFormat="1" ht="24.15" customHeight="1">
      <c r="A140" s="33"/>
      <c r="B140" s="34"/>
      <c r="C140" s="222" t="s">
        <v>410</v>
      </c>
      <c r="D140" s="222" t="s">
        <v>280</v>
      </c>
      <c r="E140" s="223" t="s">
        <v>2357</v>
      </c>
      <c r="F140" s="224" t="s">
        <v>2358</v>
      </c>
      <c r="G140" s="225" t="s">
        <v>1673</v>
      </c>
      <c r="H140" s="226">
        <v>4</v>
      </c>
      <c r="I140" s="227">
        <v>7500</v>
      </c>
      <c r="J140" s="227">
        <f>ROUND(I140*H140,2)</f>
        <v>30000</v>
      </c>
      <c r="K140" s="228"/>
      <c r="L140" s="39"/>
      <c r="M140" s="229" t="s">
        <v>1</v>
      </c>
      <c r="N140" s="230" t="s">
        <v>39</v>
      </c>
      <c r="O140" s="231">
        <v>0</v>
      </c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33" t="s">
        <v>2319</v>
      </c>
      <c r="AT140" s="233" t="s">
        <v>280</v>
      </c>
      <c r="AU140" s="233" t="s">
        <v>81</v>
      </c>
      <c r="AY140" s="18" t="s">
        <v>278</v>
      </c>
      <c r="BE140" s="234">
        <f>IF(N140="základní",J140,0)</f>
        <v>30000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8" t="s">
        <v>81</v>
      </c>
      <c r="BK140" s="234">
        <f>ROUND(I140*H140,2)</f>
        <v>30000</v>
      </c>
      <c r="BL140" s="18" t="s">
        <v>2319</v>
      </c>
      <c r="BM140" s="233" t="s">
        <v>2359</v>
      </c>
    </row>
    <row r="141" s="2" customFormat="1" ht="24.15" customHeight="1">
      <c r="A141" s="33"/>
      <c r="B141" s="34"/>
      <c r="C141" s="222" t="s">
        <v>415</v>
      </c>
      <c r="D141" s="222" t="s">
        <v>280</v>
      </c>
      <c r="E141" s="223" t="s">
        <v>2360</v>
      </c>
      <c r="F141" s="224" t="s">
        <v>2361</v>
      </c>
      <c r="G141" s="225" t="s">
        <v>1673</v>
      </c>
      <c r="H141" s="226">
        <v>1</v>
      </c>
      <c r="I141" s="227">
        <v>7500</v>
      </c>
      <c r="J141" s="227">
        <f>ROUND(I141*H141,2)</f>
        <v>7500</v>
      </c>
      <c r="K141" s="228"/>
      <c r="L141" s="39"/>
      <c r="M141" s="229" t="s">
        <v>1</v>
      </c>
      <c r="N141" s="230" t="s">
        <v>39</v>
      </c>
      <c r="O141" s="231">
        <v>0</v>
      </c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33" t="s">
        <v>2319</v>
      </c>
      <c r="AT141" s="233" t="s">
        <v>280</v>
      </c>
      <c r="AU141" s="233" t="s">
        <v>81</v>
      </c>
      <c r="AY141" s="18" t="s">
        <v>278</v>
      </c>
      <c r="BE141" s="234">
        <f>IF(N141="základní",J141,0)</f>
        <v>7500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8" t="s">
        <v>81</v>
      </c>
      <c r="BK141" s="234">
        <f>ROUND(I141*H141,2)</f>
        <v>7500</v>
      </c>
      <c r="BL141" s="18" t="s">
        <v>2319</v>
      </c>
      <c r="BM141" s="233" t="s">
        <v>2362</v>
      </c>
    </row>
    <row r="142" s="2" customFormat="1" ht="24.15" customHeight="1">
      <c r="A142" s="33"/>
      <c r="B142" s="34"/>
      <c r="C142" s="222" t="s">
        <v>602</v>
      </c>
      <c r="D142" s="222" t="s">
        <v>280</v>
      </c>
      <c r="E142" s="223" t="s">
        <v>2363</v>
      </c>
      <c r="F142" s="224" t="s">
        <v>2364</v>
      </c>
      <c r="G142" s="225" t="s">
        <v>1673</v>
      </c>
      <c r="H142" s="226">
        <v>1</v>
      </c>
      <c r="I142" s="227">
        <v>7500</v>
      </c>
      <c r="J142" s="227">
        <f>ROUND(I142*H142,2)</f>
        <v>7500</v>
      </c>
      <c r="K142" s="228"/>
      <c r="L142" s="39"/>
      <c r="M142" s="229" t="s">
        <v>1</v>
      </c>
      <c r="N142" s="230" t="s">
        <v>39</v>
      </c>
      <c r="O142" s="231">
        <v>0</v>
      </c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33" t="s">
        <v>2319</v>
      </c>
      <c r="AT142" s="233" t="s">
        <v>280</v>
      </c>
      <c r="AU142" s="233" t="s">
        <v>81</v>
      </c>
      <c r="AY142" s="18" t="s">
        <v>278</v>
      </c>
      <c r="BE142" s="234">
        <f>IF(N142="základní",J142,0)</f>
        <v>7500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8" t="s">
        <v>81</v>
      </c>
      <c r="BK142" s="234">
        <f>ROUND(I142*H142,2)</f>
        <v>7500</v>
      </c>
      <c r="BL142" s="18" t="s">
        <v>2319</v>
      </c>
      <c r="BM142" s="233" t="s">
        <v>2365</v>
      </c>
    </row>
    <row r="143" s="2" customFormat="1" ht="24.15" customHeight="1">
      <c r="A143" s="33"/>
      <c r="B143" s="34"/>
      <c r="C143" s="222" t="s">
        <v>607</v>
      </c>
      <c r="D143" s="222" t="s">
        <v>280</v>
      </c>
      <c r="E143" s="223" t="s">
        <v>2366</v>
      </c>
      <c r="F143" s="224" t="s">
        <v>2367</v>
      </c>
      <c r="G143" s="225" t="s">
        <v>1673</v>
      </c>
      <c r="H143" s="226">
        <v>1</v>
      </c>
      <c r="I143" s="227">
        <v>7500</v>
      </c>
      <c r="J143" s="227">
        <f>ROUND(I143*H143,2)</f>
        <v>7500</v>
      </c>
      <c r="K143" s="228"/>
      <c r="L143" s="39"/>
      <c r="M143" s="229" t="s">
        <v>1</v>
      </c>
      <c r="N143" s="230" t="s">
        <v>39</v>
      </c>
      <c r="O143" s="231">
        <v>0</v>
      </c>
      <c r="P143" s="231">
        <f>O143*H143</f>
        <v>0</v>
      </c>
      <c r="Q143" s="231">
        <v>0</v>
      </c>
      <c r="R143" s="231">
        <f>Q143*H143</f>
        <v>0</v>
      </c>
      <c r="S143" s="231">
        <v>0</v>
      </c>
      <c r="T143" s="23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33" t="s">
        <v>2319</v>
      </c>
      <c r="AT143" s="233" t="s">
        <v>280</v>
      </c>
      <c r="AU143" s="233" t="s">
        <v>81</v>
      </c>
      <c r="AY143" s="18" t="s">
        <v>278</v>
      </c>
      <c r="BE143" s="234">
        <f>IF(N143="základní",J143,0)</f>
        <v>7500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8" t="s">
        <v>81</v>
      </c>
      <c r="BK143" s="234">
        <f>ROUND(I143*H143,2)</f>
        <v>7500</v>
      </c>
      <c r="BL143" s="18" t="s">
        <v>2319</v>
      </c>
      <c r="BM143" s="233" t="s">
        <v>2368</v>
      </c>
    </row>
    <row r="144" s="2" customFormat="1" ht="24.15" customHeight="1">
      <c r="A144" s="33"/>
      <c r="B144" s="34"/>
      <c r="C144" s="222" t="s">
        <v>611</v>
      </c>
      <c r="D144" s="222" t="s">
        <v>280</v>
      </c>
      <c r="E144" s="223" t="s">
        <v>2369</v>
      </c>
      <c r="F144" s="224" t="s">
        <v>2370</v>
      </c>
      <c r="G144" s="225" t="s">
        <v>1673</v>
      </c>
      <c r="H144" s="226">
        <v>2</v>
      </c>
      <c r="I144" s="227">
        <v>7500</v>
      </c>
      <c r="J144" s="227">
        <f>ROUND(I144*H144,2)</f>
        <v>15000</v>
      </c>
      <c r="K144" s="228"/>
      <c r="L144" s="39"/>
      <c r="M144" s="229" t="s">
        <v>1</v>
      </c>
      <c r="N144" s="230" t="s">
        <v>39</v>
      </c>
      <c r="O144" s="231">
        <v>0</v>
      </c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33" t="s">
        <v>2319</v>
      </c>
      <c r="AT144" s="233" t="s">
        <v>280</v>
      </c>
      <c r="AU144" s="233" t="s">
        <v>81</v>
      </c>
      <c r="AY144" s="18" t="s">
        <v>278</v>
      </c>
      <c r="BE144" s="234">
        <f>IF(N144="základní",J144,0)</f>
        <v>15000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8" t="s">
        <v>81</v>
      </c>
      <c r="BK144" s="234">
        <f>ROUND(I144*H144,2)</f>
        <v>15000</v>
      </c>
      <c r="BL144" s="18" t="s">
        <v>2319</v>
      </c>
      <c r="BM144" s="233" t="s">
        <v>2371</v>
      </c>
    </row>
    <row r="145" s="2" customFormat="1" ht="24.15" customHeight="1">
      <c r="A145" s="33"/>
      <c r="B145" s="34"/>
      <c r="C145" s="222" t="s">
        <v>616</v>
      </c>
      <c r="D145" s="222" t="s">
        <v>280</v>
      </c>
      <c r="E145" s="223" t="s">
        <v>2372</v>
      </c>
      <c r="F145" s="224" t="s">
        <v>2373</v>
      </c>
      <c r="G145" s="225" t="s">
        <v>1673</v>
      </c>
      <c r="H145" s="226">
        <v>89</v>
      </c>
      <c r="I145" s="227">
        <v>750</v>
      </c>
      <c r="J145" s="227">
        <f>ROUND(I145*H145,2)</f>
        <v>66750</v>
      </c>
      <c r="K145" s="228"/>
      <c r="L145" s="39"/>
      <c r="M145" s="229" t="s">
        <v>1</v>
      </c>
      <c r="N145" s="230" t="s">
        <v>39</v>
      </c>
      <c r="O145" s="231">
        <v>0</v>
      </c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33" t="s">
        <v>2319</v>
      </c>
      <c r="AT145" s="233" t="s">
        <v>280</v>
      </c>
      <c r="AU145" s="233" t="s">
        <v>81</v>
      </c>
      <c r="AY145" s="18" t="s">
        <v>278</v>
      </c>
      <c r="BE145" s="234">
        <f>IF(N145="základní",J145,0)</f>
        <v>66750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8" t="s">
        <v>81</v>
      </c>
      <c r="BK145" s="234">
        <f>ROUND(I145*H145,2)</f>
        <v>66750</v>
      </c>
      <c r="BL145" s="18" t="s">
        <v>2319</v>
      </c>
      <c r="BM145" s="233" t="s">
        <v>2374</v>
      </c>
    </row>
    <row r="146" s="2" customFormat="1" ht="16.5" customHeight="1">
      <c r="A146" s="33"/>
      <c r="B146" s="34"/>
      <c r="C146" s="222" t="s">
        <v>621</v>
      </c>
      <c r="D146" s="222" t="s">
        <v>280</v>
      </c>
      <c r="E146" s="223" t="s">
        <v>2375</v>
      </c>
      <c r="F146" s="224" t="s">
        <v>2376</v>
      </c>
      <c r="G146" s="225" t="s">
        <v>1673</v>
      </c>
      <c r="H146" s="226">
        <v>17</v>
      </c>
      <c r="I146" s="227">
        <v>650</v>
      </c>
      <c r="J146" s="227">
        <f>ROUND(I146*H146,2)</f>
        <v>11050</v>
      </c>
      <c r="K146" s="228"/>
      <c r="L146" s="39"/>
      <c r="M146" s="229" t="s">
        <v>1</v>
      </c>
      <c r="N146" s="230" t="s">
        <v>39</v>
      </c>
      <c r="O146" s="231">
        <v>0</v>
      </c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33" t="s">
        <v>2319</v>
      </c>
      <c r="AT146" s="233" t="s">
        <v>280</v>
      </c>
      <c r="AU146" s="233" t="s">
        <v>81</v>
      </c>
      <c r="AY146" s="18" t="s">
        <v>278</v>
      </c>
      <c r="BE146" s="234">
        <f>IF(N146="základní",J146,0)</f>
        <v>11050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8" t="s">
        <v>81</v>
      </c>
      <c r="BK146" s="234">
        <f>ROUND(I146*H146,2)</f>
        <v>11050</v>
      </c>
      <c r="BL146" s="18" t="s">
        <v>2319</v>
      </c>
      <c r="BM146" s="233" t="s">
        <v>2377</v>
      </c>
    </row>
    <row r="147" s="2" customFormat="1" ht="16.5" customHeight="1">
      <c r="A147" s="33"/>
      <c r="B147" s="34"/>
      <c r="C147" s="222" t="s">
        <v>7</v>
      </c>
      <c r="D147" s="222" t="s">
        <v>280</v>
      </c>
      <c r="E147" s="223" t="s">
        <v>2378</v>
      </c>
      <c r="F147" s="224" t="s">
        <v>2379</v>
      </c>
      <c r="G147" s="225" t="s">
        <v>1673</v>
      </c>
      <c r="H147" s="226">
        <v>17</v>
      </c>
      <c r="I147" s="227">
        <v>550</v>
      </c>
      <c r="J147" s="227">
        <f>ROUND(I147*H147,2)</f>
        <v>9350</v>
      </c>
      <c r="K147" s="228"/>
      <c r="L147" s="39"/>
      <c r="M147" s="229" t="s">
        <v>1</v>
      </c>
      <c r="N147" s="230" t="s">
        <v>39</v>
      </c>
      <c r="O147" s="231">
        <v>0</v>
      </c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33" t="s">
        <v>2319</v>
      </c>
      <c r="AT147" s="233" t="s">
        <v>280</v>
      </c>
      <c r="AU147" s="233" t="s">
        <v>81</v>
      </c>
      <c r="AY147" s="18" t="s">
        <v>278</v>
      </c>
      <c r="BE147" s="234">
        <f>IF(N147="základní",J147,0)</f>
        <v>9350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8" t="s">
        <v>81</v>
      </c>
      <c r="BK147" s="234">
        <f>ROUND(I147*H147,2)</f>
        <v>9350</v>
      </c>
      <c r="BL147" s="18" t="s">
        <v>2319</v>
      </c>
      <c r="BM147" s="233" t="s">
        <v>2380</v>
      </c>
    </row>
    <row r="148" s="2" customFormat="1" ht="16.5" customHeight="1">
      <c r="A148" s="33"/>
      <c r="B148" s="34"/>
      <c r="C148" s="222" t="s">
        <v>630</v>
      </c>
      <c r="D148" s="222" t="s">
        <v>280</v>
      </c>
      <c r="E148" s="223" t="s">
        <v>2381</v>
      </c>
      <c r="F148" s="224" t="s">
        <v>2382</v>
      </c>
      <c r="G148" s="225" t="s">
        <v>1673</v>
      </c>
      <c r="H148" s="226">
        <v>1</v>
      </c>
      <c r="I148" s="227">
        <v>2000</v>
      </c>
      <c r="J148" s="227">
        <f>ROUND(I148*H148,2)</f>
        <v>2000</v>
      </c>
      <c r="K148" s="228"/>
      <c r="L148" s="39"/>
      <c r="M148" s="229" t="s">
        <v>1</v>
      </c>
      <c r="N148" s="230" t="s">
        <v>39</v>
      </c>
      <c r="O148" s="231">
        <v>0</v>
      </c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33" t="s">
        <v>2319</v>
      </c>
      <c r="AT148" s="233" t="s">
        <v>280</v>
      </c>
      <c r="AU148" s="233" t="s">
        <v>81</v>
      </c>
      <c r="AY148" s="18" t="s">
        <v>278</v>
      </c>
      <c r="BE148" s="234">
        <f>IF(N148="základní",J148,0)</f>
        <v>2000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8" t="s">
        <v>81</v>
      </c>
      <c r="BK148" s="234">
        <f>ROUND(I148*H148,2)</f>
        <v>2000</v>
      </c>
      <c r="BL148" s="18" t="s">
        <v>2319</v>
      </c>
      <c r="BM148" s="233" t="s">
        <v>2383</v>
      </c>
    </row>
    <row r="149" s="2" customFormat="1" ht="16.5" customHeight="1">
      <c r="A149" s="33"/>
      <c r="B149" s="34"/>
      <c r="C149" s="222" t="s">
        <v>635</v>
      </c>
      <c r="D149" s="222" t="s">
        <v>280</v>
      </c>
      <c r="E149" s="223" t="s">
        <v>2384</v>
      </c>
      <c r="F149" s="224" t="s">
        <v>2385</v>
      </c>
      <c r="G149" s="225" t="s">
        <v>1673</v>
      </c>
      <c r="H149" s="226">
        <v>4</v>
      </c>
      <c r="I149" s="227">
        <v>2500</v>
      </c>
      <c r="J149" s="227">
        <f>ROUND(I149*H149,2)</f>
        <v>10000</v>
      </c>
      <c r="K149" s="228"/>
      <c r="L149" s="39"/>
      <c r="M149" s="229" t="s">
        <v>1</v>
      </c>
      <c r="N149" s="230" t="s">
        <v>39</v>
      </c>
      <c r="O149" s="231">
        <v>0</v>
      </c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33" t="s">
        <v>2319</v>
      </c>
      <c r="AT149" s="233" t="s">
        <v>280</v>
      </c>
      <c r="AU149" s="233" t="s">
        <v>81</v>
      </c>
      <c r="AY149" s="18" t="s">
        <v>278</v>
      </c>
      <c r="BE149" s="234">
        <f>IF(N149="základní",J149,0)</f>
        <v>10000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8" t="s">
        <v>81</v>
      </c>
      <c r="BK149" s="234">
        <f>ROUND(I149*H149,2)</f>
        <v>10000</v>
      </c>
      <c r="BL149" s="18" t="s">
        <v>2319</v>
      </c>
      <c r="BM149" s="233" t="s">
        <v>2386</v>
      </c>
    </row>
    <row r="150" s="2" customFormat="1" ht="16.5" customHeight="1">
      <c r="A150" s="33"/>
      <c r="B150" s="34"/>
      <c r="C150" s="222" t="s">
        <v>640</v>
      </c>
      <c r="D150" s="222" t="s">
        <v>280</v>
      </c>
      <c r="E150" s="223" t="s">
        <v>2387</v>
      </c>
      <c r="F150" s="224" t="s">
        <v>2388</v>
      </c>
      <c r="G150" s="225" t="s">
        <v>1673</v>
      </c>
      <c r="H150" s="226">
        <v>3</v>
      </c>
      <c r="I150" s="227">
        <v>3000</v>
      </c>
      <c r="J150" s="227">
        <f>ROUND(I150*H150,2)</f>
        <v>9000</v>
      </c>
      <c r="K150" s="228"/>
      <c r="L150" s="39"/>
      <c r="M150" s="229" t="s">
        <v>1</v>
      </c>
      <c r="N150" s="230" t="s">
        <v>39</v>
      </c>
      <c r="O150" s="231">
        <v>0</v>
      </c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33" t="s">
        <v>2319</v>
      </c>
      <c r="AT150" s="233" t="s">
        <v>280</v>
      </c>
      <c r="AU150" s="233" t="s">
        <v>81</v>
      </c>
      <c r="AY150" s="18" t="s">
        <v>278</v>
      </c>
      <c r="BE150" s="234">
        <f>IF(N150="základní",J150,0)</f>
        <v>9000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8" t="s">
        <v>81</v>
      </c>
      <c r="BK150" s="234">
        <f>ROUND(I150*H150,2)</f>
        <v>9000</v>
      </c>
      <c r="BL150" s="18" t="s">
        <v>2319</v>
      </c>
      <c r="BM150" s="233" t="s">
        <v>2389</v>
      </c>
    </row>
    <row r="151" s="2" customFormat="1" ht="16.5" customHeight="1">
      <c r="A151" s="33"/>
      <c r="B151" s="34"/>
      <c r="C151" s="222" t="s">
        <v>650</v>
      </c>
      <c r="D151" s="222" t="s">
        <v>280</v>
      </c>
      <c r="E151" s="223" t="s">
        <v>2390</v>
      </c>
      <c r="F151" s="224" t="s">
        <v>2391</v>
      </c>
      <c r="G151" s="225" t="s">
        <v>1673</v>
      </c>
      <c r="H151" s="226">
        <v>1</v>
      </c>
      <c r="I151" s="227">
        <v>450</v>
      </c>
      <c r="J151" s="227">
        <f>ROUND(I151*H151,2)</f>
        <v>450</v>
      </c>
      <c r="K151" s="228"/>
      <c r="L151" s="39"/>
      <c r="M151" s="229" t="s">
        <v>1</v>
      </c>
      <c r="N151" s="230" t="s">
        <v>39</v>
      </c>
      <c r="O151" s="231">
        <v>0</v>
      </c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33" t="s">
        <v>2319</v>
      </c>
      <c r="AT151" s="233" t="s">
        <v>280</v>
      </c>
      <c r="AU151" s="233" t="s">
        <v>81</v>
      </c>
      <c r="AY151" s="18" t="s">
        <v>278</v>
      </c>
      <c r="BE151" s="234">
        <f>IF(N151="základní",J151,0)</f>
        <v>450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8" t="s">
        <v>81</v>
      </c>
      <c r="BK151" s="234">
        <f>ROUND(I151*H151,2)</f>
        <v>450</v>
      </c>
      <c r="BL151" s="18" t="s">
        <v>2319</v>
      </c>
      <c r="BM151" s="233" t="s">
        <v>2392</v>
      </c>
    </row>
    <row r="152" s="2" customFormat="1" ht="16.5" customHeight="1">
      <c r="A152" s="33"/>
      <c r="B152" s="34"/>
      <c r="C152" s="222" t="s">
        <v>666</v>
      </c>
      <c r="D152" s="222" t="s">
        <v>280</v>
      </c>
      <c r="E152" s="223" t="s">
        <v>2393</v>
      </c>
      <c r="F152" s="224" t="s">
        <v>2394</v>
      </c>
      <c r="G152" s="225" t="s">
        <v>1673</v>
      </c>
      <c r="H152" s="226">
        <v>4</v>
      </c>
      <c r="I152" s="227">
        <v>450</v>
      </c>
      <c r="J152" s="227">
        <f>ROUND(I152*H152,2)</f>
        <v>1800</v>
      </c>
      <c r="K152" s="228"/>
      <c r="L152" s="39"/>
      <c r="M152" s="229" t="s">
        <v>1</v>
      </c>
      <c r="N152" s="230" t="s">
        <v>39</v>
      </c>
      <c r="O152" s="231">
        <v>0</v>
      </c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33" t="s">
        <v>2319</v>
      </c>
      <c r="AT152" s="233" t="s">
        <v>280</v>
      </c>
      <c r="AU152" s="233" t="s">
        <v>81</v>
      </c>
      <c r="AY152" s="18" t="s">
        <v>278</v>
      </c>
      <c r="BE152" s="234">
        <f>IF(N152="základní",J152,0)</f>
        <v>1800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8" t="s">
        <v>81</v>
      </c>
      <c r="BK152" s="234">
        <f>ROUND(I152*H152,2)</f>
        <v>1800</v>
      </c>
      <c r="BL152" s="18" t="s">
        <v>2319</v>
      </c>
      <c r="BM152" s="233" t="s">
        <v>2395</v>
      </c>
    </row>
    <row r="153" s="2" customFormat="1" ht="16.5" customHeight="1">
      <c r="A153" s="33"/>
      <c r="B153" s="34"/>
      <c r="C153" s="222" t="s">
        <v>672</v>
      </c>
      <c r="D153" s="222" t="s">
        <v>280</v>
      </c>
      <c r="E153" s="223" t="s">
        <v>2396</v>
      </c>
      <c r="F153" s="224" t="s">
        <v>2397</v>
      </c>
      <c r="G153" s="225" t="s">
        <v>1673</v>
      </c>
      <c r="H153" s="226">
        <v>3</v>
      </c>
      <c r="I153" s="227">
        <v>450</v>
      </c>
      <c r="J153" s="227">
        <f>ROUND(I153*H153,2)</f>
        <v>1350</v>
      </c>
      <c r="K153" s="228"/>
      <c r="L153" s="39"/>
      <c r="M153" s="229" t="s">
        <v>1</v>
      </c>
      <c r="N153" s="230" t="s">
        <v>39</v>
      </c>
      <c r="O153" s="231">
        <v>0</v>
      </c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33" t="s">
        <v>2319</v>
      </c>
      <c r="AT153" s="233" t="s">
        <v>280</v>
      </c>
      <c r="AU153" s="233" t="s">
        <v>81</v>
      </c>
      <c r="AY153" s="18" t="s">
        <v>278</v>
      </c>
      <c r="BE153" s="234">
        <f>IF(N153="základní",J153,0)</f>
        <v>1350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8" t="s">
        <v>81</v>
      </c>
      <c r="BK153" s="234">
        <f>ROUND(I153*H153,2)</f>
        <v>1350</v>
      </c>
      <c r="BL153" s="18" t="s">
        <v>2319</v>
      </c>
      <c r="BM153" s="233" t="s">
        <v>2398</v>
      </c>
    </row>
    <row r="154" s="2" customFormat="1" ht="16.5" customHeight="1">
      <c r="A154" s="33"/>
      <c r="B154" s="34"/>
      <c r="C154" s="222" t="s">
        <v>679</v>
      </c>
      <c r="D154" s="222" t="s">
        <v>280</v>
      </c>
      <c r="E154" s="223" t="s">
        <v>2399</v>
      </c>
      <c r="F154" s="224" t="s">
        <v>2400</v>
      </c>
      <c r="G154" s="225" t="s">
        <v>1673</v>
      </c>
      <c r="H154" s="226">
        <v>106</v>
      </c>
      <c r="I154" s="227">
        <v>450</v>
      </c>
      <c r="J154" s="227">
        <f>ROUND(I154*H154,2)</f>
        <v>47700</v>
      </c>
      <c r="K154" s="228"/>
      <c r="L154" s="39"/>
      <c r="M154" s="229" t="s">
        <v>1</v>
      </c>
      <c r="N154" s="230" t="s">
        <v>39</v>
      </c>
      <c r="O154" s="231">
        <v>0</v>
      </c>
      <c r="P154" s="231">
        <f>O154*H154</f>
        <v>0</v>
      </c>
      <c r="Q154" s="231">
        <v>0</v>
      </c>
      <c r="R154" s="231">
        <f>Q154*H154</f>
        <v>0</v>
      </c>
      <c r="S154" s="231">
        <v>0</v>
      </c>
      <c r="T154" s="23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33" t="s">
        <v>2319</v>
      </c>
      <c r="AT154" s="233" t="s">
        <v>280</v>
      </c>
      <c r="AU154" s="233" t="s">
        <v>81</v>
      </c>
      <c r="AY154" s="18" t="s">
        <v>278</v>
      </c>
      <c r="BE154" s="234">
        <f>IF(N154="základní",J154,0)</f>
        <v>47700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8" t="s">
        <v>81</v>
      </c>
      <c r="BK154" s="234">
        <f>ROUND(I154*H154,2)</f>
        <v>47700</v>
      </c>
      <c r="BL154" s="18" t="s">
        <v>2319</v>
      </c>
      <c r="BM154" s="233" t="s">
        <v>2401</v>
      </c>
    </row>
    <row r="155" s="2" customFormat="1" ht="16.5" customHeight="1">
      <c r="A155" s="33"/>
      <c r="B155" s="34"/>
      <c r="C155" s="222" t="s">
        <v>685</v>
      </c>
      <c r="D155" s="222" t="s">
        <v>280</v>
      </c>
      <c r="E155" s="223" t="s">
        <v>2402</v>
      </c>
      <c r="F155" s="224" t="s">
        <v>2403</v>
      </c>
      <c r="G155" s="225" t="s">
        <v>1673</v>
      </c>
      <c r="H155" s="226">
        <v>32</v>
      </c>
      <c r="I155" s="227">
        <v>350</v>
      </c>
      <c r="J155" s="227">
        <f>ROUND(I155*H155,2)</f>
        <v>11200</v>
      </c>
      <c r="K155" s="228"/>
      <c r="L155" s="39"/>
      <c r="M155" s="229" t="s">
        <v>1</v>
      </c>
      <c r="N155" s="230" t="s">
        <v>39</v>
      </c>
      <c r="O155" s="231">
        <v>0</v>
      </c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33" t="s">
        <v>2319</v>
      </c>
      <c r="AT155" s="233" t="s">
        <v>280</v>
      </c>
      <c r="AU155" s="233" t="s">
        <v>81</v>
      </c>
      <c r="AY155" s="18" t="s">
        <v>278</v>
      </c>
      <c r="BE155" s="234">
        <f>IF(N155="základní",J155,0)</f>
        <v>11200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8" t="s">
        <v>81</v>
      </c>
      <c r="BK155" s="234">
        <f>ROUND(I155*H155,2)</f>
        <v>11200</v>
      </c>
      <c r="BL155" s="18" t="s">
        <v>2319</v>
      </c>
      <c r="BM155" s="233" t="s">
        <v>2404</v>
      </c>
    </row>
    <row r="156" s="2" customFormat="1" ht="16.5" customHeight="1">
      <c r="A156" s="33"/>
      <c r="B156" s="34"/>
      <c r="C156" s="222" t="s">
        <v>691</v>
      </c>
      <c r="D156" s="222" t="s">
        <v>280</v>
      </c>
      <c r="E156" s="223" t="s">
        <v>2405</v>
      </c>
      <c r="F156" s="224" t="s">
        <v>2406</v>
      </c>
      <c r="G156" s="225" t="s">
        <v>1673</v>
      </c>
      <c r="H156" s="226">
        <v>8</v>
      </c>
      <c r="I156" s="227">
        <v>850</v>
      </c>
      <c r="J156" s="227">
        <f>ROUND(I156*H156,2)</f>
        <v>6800</v>
      </c>
      <c r="K156" s="228"/>
      <c r="L156" s="39"/>
      <c r="M156" s="229" t="s">
        <v>1</v>
      </c>
      <c r="N156" s="230" t="s">
        <v>39</v>
      </c>
      <c r="O156" s="231">
        <v>0</v>
      </c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33" t="s">
        <v>2319</v>
      </c>
      <c r="AT156" s="233" t="s">
        <v>280</v>
      </c>
      <c r="AU156" s="233" t="s">
        <v>81</v>
      </c>
      <c r="AY156" s="18" t="s">
        <v>278</v>
      </c>
      <c r="BE156" s="234">
        <f>IF(N156="základní",J156,0)</f>
        <v>6800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8" t="s">
        <v>81</v>
      </c>
      <c r="BK156" s="234">
        <f>ROUND(I156*H156,2)</f>
        <v>6800</v>
      </c>
      <c r="BL156" s="18" t="s">
        <v>2319</v>
      </c>
      <c r="BM156" s="233" t="s">
        <v>2407</v>
      </c>
    </row>
    <row r="157" s="2" customFormat="1" ht="24.15" customHeight="1">
      <c r="A157" s="33"/>
      <c r="B157" s="34"/>
      <c r="C157" s="222" t="s">
        <v>697</v>
      </c>
      <c r="D157" s="222" t="s">
        <v>280</v>
      </c>
      <c r="E157" s="223" t="s">
        <v>2408</v>
      </c>
      <c r="F157" s="224" t="s">
        <v>2409</v>
      </c>
      <c r="G157" s="225" t="s">
        <v>407</v>
      </c>
      <c r="H157" s="226">
        <v>649</v>
      </c>
      <c r="I157" s="227">
        <v>550</v>
      </c>
      <c r="J157" s="227">
        <f>ROUND(I157*H157,2)</f>
        <v>356950</v>
      </c>
      <c r="K157" s="228"/>
      <c r="L157" s="39"/>
      <c r="M157" s="229" t="s">
        <v>1</v>
      </c>
      <c r="N157" s="230" t="s">
        <v>39</v>
      </c>
      <c r="O157" s="231">
        <v>0</v>
      </c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33" t="s">
        <v>2319</v>
      </c>
      <c r="AT157" s="233" t="s">
        <v>280</v>
      </c>
      <c r="AU157" s="233" t="s">
        <v>81</v>
      </c>
      <c r="AY157" s="18" t="s">
        <v>278</v>
      </c>
      <c r="BE157" s="234">
        <f>IF(N157="základní",J157,0)</f>
        <v>356950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8" t="s">
        <v>81</v>
      </c>
      <c r="BK157" s="234">
        <f>ROUND(I157*H157,2)</f>
        <v>356950</v>
      </c>
      <c r="BL157" s="18" t="s">
        <v>2319</v>
      </c>
      <c r="BM157" s="233" t="s">
        <v>2410</v>
      </c>
    </row>
    <row r="158" s="2" customFormat="1" ht="24.15" customHeight="1">
      <c r="A158" s="33"/>
      <c r="B158" s="34"/>
      <c r="C158" s="222" t="s">
        <v>703</v>
      </c>
      <c r="D158" s="222" t="s">
        <v>280</v>
      </c>
      <c r="E158" s="223" t="s">
        <v>2411</v>
      </c>
      <c r="F158" s="224" t="s">
        <v>2412</v>
      </c>
      <c r="G158" s="225" t="s">
        <v>407</v>
      </c>
      <c r="H158" s="226">
        <v>598</v>
      </c>
      <c r="I158" s="227">
        <v>600</v>
      </c>
      <c r="J158" s="227">
        <f>ROUND(I158*H158,2)</f>
        <v>358800</v>
      </c>
      <c r="K158" s="228"/>
      <c r="L158" s="39"/>
      <c r="M158" s="229" t="s">
        <v>1</v>
      </c>
      <c r="N158" s="230" t="s">
        <v>39</v>
      </c>
      <c r="O158" s="231">
        <v>0</v>
      </c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33" t="s">
        <v>2319</v>
      </c>
      <c r="AT158" s="233" t="s">
        <v>280</v>
      </c>
      <c r="AU158" s="233" t="s">
        <v>81</v>
      </c>
      <c r="AY158" s="18" t="s">
        <v>278</v>
      </c>
      <c r="BE158" s="234">
        <f>IF(N158="základní",J158,0)</f>
        <v>358800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8" t="s">
        <v>81</v>
      </c>
      <c r="BK158" s="234">
        <f>ROUND(I158*H158,2)</f>
        <v>358800</v>
      </c>
      <c r="BL158" s="18" t="s">
        <v>2319</v>
      </c>
      <c r="BM158" s="233" t="s">
        <v>2413</v>
      </c>
    </row>
    <row r="159" s="2" customFormat="1" ht="24.15" customHeight="1">
      <c r="A159" s="33"/>
      <c r="B159" s="34"/>
      <c r="C159" s="222" t="s">
        <v>709</v>
      </c>
      <c r="D159" s="222" t="s">
        <v>280</v>
      </c>
      <c r="E159" s="223" t="s">
        <v>2414</v>
      </c>
      <c r="F159" s="224" t="s">
        <v>2415</v>
      </c>
      <c r="G159" s="225" t="s">
        <v>407</v>
      </c>
      <c r="H159" s="226">
        <v>118</v>
      </c>
      <c r="I159" s="227">
        <v>650</v>
      </c>
      <c r="J159" s="227">
        <f>ROUND(I159*H159,2)</f>
        <v>76700</v>
      </c>
      <c r="K159" s="228"/>
      <c r="L159" s="39"/>
      <c r="M159" s="229" t="s">
        <v>1</v>
      </c>
      <c r="N159" s="230" t="s">
        <v>39</v>
      </c>
      <c r="O159" s="231">
        <v>0</v>
      </c>
      <c r="P159" s="231">
        <f>O159*H159</f>
        <v>0</v>
      </c>
      <c r="Q159" s="231">
        <v>0</v>
      </c>
      <c r="R159" s="231">
        <f>Q159*H159</f>
        <v>0</v>
      </c>
      <c r="S159" s="231">
        <v>0</v>
      </c>
      <c r="T159" s="23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33" t="s">
        <v>2319</v>
      </c>
      <c r="AT159" s="233" t="s">
        <v>280</v>
      </c>
      <c r="AU159" s="233" t="s">
        <v>81</v>
      </c>
      <c r="AY159" s="18" t="s">
        <v>278</v>
      </c>
      <c r="BE159" s="234">
        <f>IF(N159="základní",J159,0)</f>
        <v>76700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8" t="s">
        <v>81</v>
      </c>
      <c r="BK159" s="234">
        <f>ROUND(I159*H159,2)</f>
        <v>76700</v>
      </c>
      <c r="BL159" s="18" t="s">
        <v>2319</v>
      </c>
      <c r="BM159" s="233" t="s">
        <v>2416</v>
      </c>
    </row>
    <row r="160" s="2" customFormat="1" ht="24.15" customHeight="1">
      <c r="A160" s="33"/>
      <c r="B160" s="34"/>
      <c r="C160" s="222" t="s">
        <v>713</v>
      </c>
      <c r="D160" s="222" t="s">
        <v>280</v>
      </c>
      <c r="E160" s="223" t="s">
        <v>2417</v>
      </c>
      <c r="F160" s="224" t="s">
        <v>2418</v>
      </c>
      <c r="G160" s="225" t="s">
        <v>407</v>
      </c>
      <c r="H160" s="226">
        <v>76</v>
      </c>
      <c r="I160" s="227">
        <v>700</v>
      </c>
      <c r="J160" s="227">
        <f>ROUND(I160*H160,2)</f>
        <v>53200</v>
      </c>
      <c r="K160" s="228"/>
      <c r="L160" s="39"/>
      <c r="M160" s="229" t="s">
        <v>1</v>
      </c>
      <c r="N160" s="230" t="s">
        <v>39</v>
      </c>
      <c r="O160" s="231">
        <v>0</v>
      </c>
      <c r="P160" s="231">
        <f>O160*H160</f>
        <v>0</v>
      </c>
      <c r="Q160" s="231">
        <v>0</v>
      </c>
      <c r="R160" s="231">
        <f>Q160*H160</f>
        <v>0</v>
      </c>
      <c r="S160" s="231">
        <v>0</v>
      </c>
      <c r="T160" s="232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33" t="s">
        <v>2319</v>
      </c>
      <c r="AT160" s="233" t="s">
        <v>280</v>
      </c>
      <c r="AU160" s="233" t="s">
        <v>81</v>
      </c>
      <c r="AY160" s="18" t="s">
        <v>278</v>
      </c>
      <c r="BE160" s="234">
        <f>IF(N160="základní",J160,0)</f>
        <v>53200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8" t="s">
        <v>81</v>
      </c>
      <c r="BK160" s="234">
        <f>ROUND(I160*H160,2)</f>
        <v>53200</v>
      </c>
      <c r="BL160" s="18" t="s">
        <v>2319</v>
      </c>
      <c r="BM160" s="233" t="s">
        <v>2419</v>
      </c>
    </row>
    <row r="161" s="2" customFormat="1" ht="24.15" customHeight="1">
      <c r="A161" s="33"/>
      <c r="B161" s="34"/>
      <c r="C161" s="222" t="s">
        <v>717</v>
      </c>
      <c r="D161" s="222" t="s">
        <v>280</v>
      </c>
      <c r="E161" s="223" t="s">
        <v>2420</v>
      </c>
      <c r="F161" s="224" t="s">
        <v>2421</v>
      </c>
      <c r="G161" s="225" t="s">
        <v>407</v>
      </c>
      <c r="H161" s="226">
        <v>102</v>
      </c>
      <c r="I161" s="227">
        <v>750</v>
      </c>
      <c r="J161" s="227">
        <f>ROUND(I161*H161,2)</f>
        <v>76500</v>
      </c>
      <c r="K161" s="228"/>
      <c r="L161" s="39"/>
      <c r="M161" s="229" t="s">
        <v>1</v>
      </c>
      <c r="N161" s="230" t="s">
        <v>39</v>
      </c>
      <c r="O161" s="231">
        <v>0</v>
      </c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33" t="s">
        <v>2319</v>
      </c>
      <c r="AT161" s="233" t="s">
        <v>280</v>
      </c>
      <c r="AU161" s="233" t="s">
        <v>81</v>
      </c>
      <c r="AY161" s="18" t="s">
        <v>278</v>
      </c>
      <c r="BE161" s="234">
        <f>IF(N161="základní",J161,0)</f>
        <v>76500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8" t="s">
        <v>81</v>
      </c>
      <c r="BK161" s="234">
        <f>ROUND(I161*H161,2)</f>
        <v>76500</v>
      </c>
      <c r="BL161" s="18" t="s">
        <v>2319</v>
      </c>
      <c r="BM161" s="233" t="s">
        <v>2422</v>
      </c>
    </row>
    <row r="162" s="2" customFormat="1" ht="24.15" customHeight="1">
      <c r="A162" s="33"/>
      <c r="B162" s="34"/>
      <c r="C162" s="222" t="s">
        <v>721</v>
      </c>
      <c r="D162" s="222" t="s">
        <v>280</v>
      </c>
      <c r="E162" s="223" t="s">
        <v>2423</v>
      </c>
      <c r="F162" s="224" t="s">
        <v>2424</v>
      </c>
      <c r="G162" s="225" t="s">
        <v>407</v>
      </c>
      <c r="H162" s="226">
        <v>382</v>
      </c>
      <c r="I162" s="227">
        <v>900</v>
      </c>
      <c r="J162" s="227">
        <f>ROUND(I162*H162,2)</f>
        <v>343800</v>
      </c>
      <c r="K162" s="228"/>
      <c r="L162" s="39"/>
      <c r="M162" s="229" t="s">
        <v>1</v>
      </c>
      <c r="N162" s="230" t="s">
        <v>39</v>
      </c>
      <c r="O162" s="231">
        <v>0</v>
      </c>
      <c r="P162" s="231">
        <f>O162*H162</f>
        <v>0</v>
      </c>
      <c r="Q162" s="231">
        <v>0</v>
      </c>
      <c r="R162" s="231">
        <f>Q162*H162</f>
        <v>0</v>
      </c>
      <c r="S162" s="231">
        <v>0</v>
      </c>
      <c r="T162" s="232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33" t="s">
        <v>2319</v>
      </c>
      <c r="AT162" s="233" t="s">
        <v>280</v>
      </c>
      <c r="AU162" s="233" t="s">
        <v>81</v>
      </c>
      <c r="AY162" s="18" t="s">
        <v>278</v>
      </c>
      <c r="BE162" s="234">
        <f>IF(N162="základní",J162,0)</f>
        <v>343800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8" t="s">
        <v>81</v>
      </c>
      <c r="BK162" s="234">
        <f>ROUND(I162*H162,2)</f>
        <v>343800</v>
      </c>
      <c r="BL162" s="18" t="s">
        <v>2319</v>
      </c>
      <c r="BM162" s="233" t="s">
        <v>2425</v>
      </c>
    </row>
    <row r="163" s="2" customFormat="1" ht="24.15" customHeight="1">
      <c r="A163" s="33"/>
      <c r="B163" s="34"/>
      <c r="C163" s="222" t="s">
        <v>726</v>
      </c>
      <c r="D163" s="222" t="s">
        <v>280</v>
      </c>
      <c r="E163" s="223" t="s">
        <v>2426</v>
      </c>
      <c r="F163" s="224" t="s">
        <v>2427</v>
      </c>
      <c r="G163" s="225" t="s">
        <v>407</v>
      </c>
      <c r="H163" s="226">
        <v>629</v>
      </c>
      <c r="I163" s="227">
        <v>98</v>
      </c>
      <c r="J163" s="227">
        <f>ROUND(I163*H163,2)</f>
        <v>61642</v>
      </c>
      <c r="K163" s="228"/>
      <c r="L163" s="39"/>
      <c r="M163" s="229" t="s">
        <v>1</v>
      </c>
      <c r="N163" s="230" t="s">
        <v>39</v>
      </c>
      <c r="O163" s="231">
        <v>0</v>
      </c>
      <c r="P163" s="231">
        <f>O163*H163</f>
        <v>0</v>
      </c>
      <c r="Q163" s="231">
        <v>0</v>
      </c>
      <c r="R163" s="231">
        <f>Q163*H163</f>
        <v>0</v>
      </c>
      <c r="S163" s="231">
        <v>0</v>
      </c>
      <c r="T163" s="232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33" t="s">
        <v>2319</v>
      </c>
      <c r="AT163" s="233" t="s">
        <v>280</v>
      </c>
      <c r="AU163" s="233" t="s">
        <v>81</v>
      </c>
      <c r="AY163" s="18" t="s">
        <v>278</v>
      </c>
      <c r="BE163" s="234">
        <f>IF(N163="základní",J163,0)</f>
        <v>61642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8" t="s">
        <v>81</v>
      </c>
      <c r="BK163" s="234">
        <f>ROUND(I163*H163,2)</f>
        <v>61642</v>
      </c>
      <c r="BL163" s="18" t="s">
        <v>2319</v>
      </c>
      <c r="BM163" s="233" t="s">
        <v>2428</v>
      </c>
    </row>
    <row r="164" s="2" customFormat="1" ht="24.15" customHeight="1">
      <c r="A164" s="33"/>
      <c r="B164" s="34"/>
      <c r="C164" s="222" t="s">
        <v>730</v>
      </c>
      <c r="D164" s="222" t="s">
        <v>280</v>
      </c>
      <c r="E164" s="223" t="s">
        <v>2429</v>
      </c>
      <c r="F164" s="224" t="s">
        <v>2430</v>
      </c>
      <c r="G164" s="225" t="s">
        <v>407</v>
      </c>
      <c r="H164" s="226">
        <v>598</v>
      </c>
      <c r="I164" s="227">
        <v>115</v>
      </c>
      <c r="J164" s="227">
        <f>ROUND(I164*H164,2)</f>
        <v>68770</v>
      </c>
      <c r="K164" s="228"/>
      <c r="L164" s="39"/>
      <c r="M164" s="229" t="s">
        <v>1</v>
      </c>
      <c r="N164" s="230" t="s">
        <v>39</v>
      </c>
      <c r="O164" s="231">
        <v>0</v>
      </c>
      <c r="P164" s="231">
        <f>O164*H164</f>
        <v>0</v>
      </c>
      <c r="Q164" s="231">
        <v>0</v>
      </c>
      <c r="R164" s="231">
        <f>Q164*H164</f>
        <v>0</v>
      </c>
      <c r="S164" s="231">
        <v>0</v>
      </c>
      <c r="T164" s="232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33" t="s">
        <v>2319</v>
      </c>
      <c r="AT164" s="233" t="s">
        <v>280</v>
      </c>
      <c r="AU164" s="233" t="s">
        <v>81</v>
      </c>
      <c r="AY164" s="18" t="s">
        <v>278</v>
      </c>
      <c r="BE164" s="234">
        <f>IF(N164="základní",J164,0)</f>
        <v>68770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8" t="s">
        <v>81</v>
      </c>
      <c r="BK164" s="234">
        <f>ROUND(I164*H164,2)</f>
        <v>68770</v>
      </c>
      <c r="BL164" s="18" t="s">
        <v>2319</v>
      </c>
      <c r="BM164" s="233" t="s">
        <v>2431</v>
      </c>
    </row>
    <row r="165" s="2" customFormat="1" ht="24.15" customHeight="1">
      <c r="A165" s="33"/>
      <c r="B165" s="34"/>
      <c r="C165" s="222" t="s">
        <v>734</v>
      </c>
      <c r="D165" s="222" t="s">
        <v>280</v>
      </c>
      <c r="E165" s="223" t="s">
        <v>2432</v>
      </c>
      <c r="F165" s="224" t="s">
        <v>2433</v>
      </c>
      <c r="G165" s="225" t="s">
        <v>407</v>
      </c>
      <c r="H165" s="226">
        <v>118</v>
      </c>
      <c r="I165" s="227">
        <v>136</v>
      </c>
      <c r="J165" s="227">
        <f>ROUND(I165*H165,2)</f>
        <v>16048</v>
      </c>
      <c r="K165" s="228"/>
      <c r="L165" s="39"/>
      <c r="M165" s="229" t="s">
        <v>1</v>
      </c>
      <c r="N165" s="230" t="s">
        <v>39</v>
      </c>
      <c r="O165" s="231">
        <v>0</v>
      </c>
      <c r="P165" s="231">
        <f>O165*H165</f>
        <v>0</v>
      </c>
      <c r="Q165" s="231">
        <v>0</v>
      </c>
      <c r="R165" s="231">
        <f>Q165*H165</f>
        <v>0</v>
      </c>
      <c r="S165" s="231">
        <v>0</v>
      </c>
      <c r="T165" s="232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33" t="s">
        <v>2319</v>
      </c>
      <c r="AT165" s="233" t="s">
        <v>280</v>
      </c>
      <c r="AU165" s="233" t="s">
        <v>81</v>
      </c>
      <c r="AY165" s="18" t="s">
        <v>278</v>
      </c>
      <c r="BE165" s="234">
        <f>IF(N165="základní",J165,0)</f>
        <v>16048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8" t="s">
        <v>81</v>
      </c>
      <c r="BK165" s="234">
        <f>ROUND(I165*H165,2)</f>
        <v>16048</v>
      </c>
      <c r="BL165" s="18" t="s">
        <v>2319</v>
      </c>
      <c r="BM165" s="233" t="s">
        <v>2434</v>
      </c>
    </row>
    <row r="166" s="2" customFormat="1" ht="24.15" customHeight="1">
      <c r="A166" s="33"/>
      <c r="B166" s="34"/>
      <c r="C166" s="222" t="s">
        <v>740</v>
      </c>
      <c r="D166" s="222" t="s">
        <v>280</v>
      </c>
      <c r="E166" s="223" t="s">
        <v>2435</v>
      </c>
      <c r="F166" s="224" t="s">
        <v>2436</v>
      </c>
      <c r="G166" s="225" t="s">
        <v>407</v>
      </c>
      <c r="H166" s="226">
        <v>76</v>
      </c>
      <c r="I166" s="227">
        <v>151</v>
      </c>
      <c r="J166" s="227">
        <f>ROUND(I166*H166,2)</f>
        <v>11476</v>
      </c>
      <c r="K166" s="228"/>
      <c r="L166" s="39"/>
      <c r="M166" s="229" t="s">
        <v>1</v>
      </c>
      <c r="N166" s="230" t="s">
        <v>39</v>
      </c>
      <c r="O166" s="231">
        <v>0</v>
      </c>
      <c r="P166" s="231">
        <f>O166*H166</f>
        <v>0</v>
      </c>
      <c r="Q166" s="231">
        <v>0</v>
      </c>
      <c r="R166" s="231">
        <f>Q166*H166</f>
        <v>0</v>
      </c>
      <c r="S166" s="231">
        <v>0</v>
      </c>
      <c r="T166" s="232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33" t="s">
        <v>2319</v>
      </c>
      <c r="AT166" s="233" t="s">
        <v>280</v>
      </c>
      <c r="AU166" s="233" t="s">
        <v>81</v>
      </c>
      <c r="AY166" s="18" t="s">
        <v>278</v>
      </c>
      <c r="BE166" s="234">
        <f>IF(N166="základní",J166,0)</f>
        <v>11476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8" t="s">
        <v>81</v>
      </c>
      <c r="BK166" s="234">
        <f>ROUND(I166*H166,2)</f>
        <v>11476</v>
      </c>
      <c r="BL166" s="18" t="s">
        <v>2319</v>
      </c>
      <c r="BM166" s="233" t="s">
        <v>2437</v>
      </c>
    </row>
    <row r="167" s="2" customFormat="1" ht="24.15" customHeight="1">
      <c r="A167" s="33"/>
      <c r="B167" s="34"/>
      <c r="C167" s="222" t="s">
        <v>746</v>
      </c>
      <c r="D167" s="222" t="s">
        <v>280</v>
      </c>
      <c r="E167" s="223" t="s">
        <v>2438</v>
      </c>
      <c r="F167" s="224" t="s">
        <v>2439</v>
      </c>
      <c r="G167" s="225" t="s">
        <v>407</v>
      </c>
      <c r="H167" s="226">
        <v>102</v>
      </c>
      <c r="I167" s="227">
        <v>176</v>
      </c>
      <c r="J167" s="227">
        <f>ROUND(I167*H167,2)</f>
        <v>17952</v>
      </c>
      <c r="K167" s="228"/>
      <c r="L167" s="39"/>
      <c r="M167" s="229" t="s">
        <v>1</v>
      </c>
      <c r="N167" s="230" t="s">
        <v>39</v>
      </c>
      <c r="O167" s="231">
        <v>0</v>
      </c>
      <c r="P167" s="231">
        <f>O167*H167</f>
        <v>0</v>
      </c>
      <c r="Q167" s="231">
        <v>0</v>
      </c>
      <c r="R167" s="231">
        <f>Q167*H167</f>
        <v>0</v>
      </c>
      <c r="S167" s="231">
        <v>0</v>
      </c>
      <c r="T167" s="23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33" t="s">
        <v>2319</v>
      </c>
      <c r="AT167" s="233" t="s">
        <v>280</v>
      </c>
      <c r="AU167" s="233" t="s">
        <v>81</v>
      </c>
      <c r="AY167" s="18" t="s">
        <v>278</v>
      </c>
      <c r="BE167" s="234">
        <f>IF(N167="základní",J167,0)</f>
        <v>17952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8" t="s">
        <v>81</v>
      </c>
      <c r="BK167" s="234">
        <f>ROUND(I167*H167,2)</f>
        <v>17952</v>
      </c>
      <c r="BL167" s="18" t="s">
        <v>2319</v>
      </c>
      <c r="BM167" s="233" t="s">
        <v>2440</v>
      </c>
    </row>
    <row r="168" s="2" customFormat="1" ht="24.15" customHeight="1">
      <c r="A168" s="33"/>
      <c r="B168" s="34"/>
      <c r="C168" s="222" t="s">
        <v>765</v>
      </c>
      <c r="D168" s="222" t="s">
        <v>280</v>
      </c>
      <c r="E168" s="223" t="s">
        <v>2441</v>
      </c>
      <c r="F168" s="224" t="s">
        <v>2442</v>
      </c>
      <c r="G168" s="225" t="s">
        <v>407</v>
      </c>
      <c r="H168" s="226">
        <v>382</v>
      </c>
      <c r="I168" s="227">
        <v>198</v>
      </c>
      <c r="J168" s="227">
        <f>ROUND(I168*H168,2)</f>
        <v>75636</v>
      </c>
      <c r="K168" s="228"/>
      <c r="L168" s="39"/>
      <c r="M168" s="229" t="s">
        <v>1</v>
      </c>
      <c r="N168" s="230" t="s">
        <v>39</v>
      </c>
      <c r="O168" s="231">
        <v>0</v>
      </c>
      <c r="P168" s="231">
        <f>O168*H168</f>
        <v>0</v>
      </c>
      <c r="Q168" s="231">
        <v>0</v>
      </c>
      <c r="R168" s="231">
        <f>Q168*H168</f>
        <v>0</v>
      </c>
      <c r="S168" s="231">
        <v>0</v>
      </c>
      <c r="T168" s="23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33" t="s">
        <v>2319</v>
      </c>
      <c r="AT168" s="233" t="s">
        <v>280</v>
      </c>
      <c r="AU168" s="233" t="s">
        <v>81</v>
      </c>
      <c r="AY168" s="18" t="s">
        <v>278</v>
      </c>
      <c r="BE168" s="234">
        <f>IF(N168="základní",J168,0)</f>
        <v>75636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8" t="s">
        <v>81</v>
      </c>
      <c r="BK168" s="234">
        <f>ROUND(I168*H168,2)</f>
        <v>75636</v>
      </c>
      <c r="BL168" s="18" t="s">
        <v>2319</v>
      </c>
      <c r="BM168" s="233" t="s">
        <v>2443</v>
      </c>
    </row>
    <row r="169" s="2" customFormat="1" ht="16.5" customHeight="1">
      <c r="A169" s="33"/>
      <c r="B169" s="34"/>
      <c r="C169" s="222" t="s">
        <v>782</v>
      </c>
      <c r="D169" s="222" t="s">
        <v>280</v>
      </c>
      <c r="E169" s="223" t="s">
        <v>2444</v>
      </c>
      <c r="F169" s="224" t="s">
        <v>2445</v>
      </c>
      <c r="G169" s="225" t="s">
        <v>1418</v>
      </c>
      <c r="H169" s="226">
        <v>1</v>
      </c>
      <c r="I169" s="227">
        <v>15000</v>
      </c>
      <c r="J169" s="227">
        <f>ROUND(I169*H169,2)</f>
        <v>15000</v>
      </c>
      <c r="K169" s="228"/>
      <c r="L169" s="39"/>
      <c r="M169" s="229" t="s">
        <v>1</v>
      </c>
      <c r="N169" s="230" t="s">
        <v>39</v>
      </c>
      <c r="O169" s="231">
        <v>0</v>
      </c>
      <c r="P169" s="231">
        <f>O169*H169</f>
        <v>0</v>
      </c>
      <c r="Q169" s="231">
        <v>0</v>
      </c>
      <c r="R169" s="231">
        <f>Q169*H169</f>
        <v>0</v>
      </c>
      <c r="S169" s="231">
        <v>0</v>
      </c>
      <c r="T169" s="232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33" t="s">
        <v>2319</v>
      </c>
      <c r="AT169" s="233" t="s">
        <v>280</v>
      </c>
      <c r="AU169" s="233" t="s">
        <v>81</v>
      </c>
      <c r="AY169" s="18" t="s">
        <v>278</v>
      </c>
      <c r="BE169" s="234">
        <f>IF(N169="základní",J169,0)</f>
        <v>15000</v>
      </c>
      <c r="BF169" s="234">
        <f>IF(N169="snížená",J169,0)</f>
        <v>0</v>
      </c>
      <c r="BG169" s="234">
        <f>IF(N169="zákl. přenesená",J169,0)</f>
        <v>0</v>
      </c>
      <c r="BH169" s="234">
        <f>IF(N169="sníž. přenesená",J169,0)</f>
        <v>0</v>
      </c>
      <c r="BI169" s="234">
        <f>IF(N169="nulová",J169,0)</f>
        <v>0</v>
      </c>
      <c r="BJ169" s="18" t="s">
        <v>81</v>
      </c>
      <c r="BK169" s="234">
        <f>ROUND(I169*H169,2)</f>
        <v>15000</v>
      </c>
      <c r="BL169" s="18" t="s">
        <v>2319</v>
      </c>
      <c r="BM169" s="233" t="s">
        <v>2446</v>
      </c>
    </row>
    <row r="170" s="2" customFormat="1" ht="16.5" customHeight="1">
      <c r="A170" s="33"/>
      <c r="B170" s="34"/>
      <c r="C170" s="222" t="s">
        <v>827</v>
      </c>
      <c r="D170" s="222" t="s">
        <v>280</v>
      </c>
      <c r="E170" s="223" t="s">
        <v>2447</v>
      </c>
      <c r="F170" s="224" t="s">
        <v>2448</v>
      </c>
      <c r="G170" s="225" t="s">
        <v>675</v>
      </c>
      <c r="H170" s="226">
        <v>15</v>
      </c>
      <c r="I170" s="227">
        <v>450</v>
      </c>
      <c r="J170" s="227">
        <f>ROUND(I170*H170,2)</f>
        <v>6750</v>
      </c>
      <c r="K170" s="228"/>
      <c r="L170" s="39"/>
      <c r="M170" s="229" t="s">
        <v>1</v>
      </c>
      <c r="N170" s="230" t="s">
        <v>39</v>
      </c>
      <c r="O170" s="231">
        <v>0</v>
      </c>
      <c r="P170" s="231">
        <f>O170*H170</f>
        <v>0</v>
      </c>
      <c r="Q170" s="231">
        <v>0</v>
      </c>
      <c r="R170" s="231">
        <f>Q170*H170</f>
        <v>0</v>
      </c>
      <c r="S170" s="231">
        <v>0</v>
      </c>
      <c r="T170" s="23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33" t="s">
        <v>2319</v>
      </c>
      <c r="AT170" s="233" t="s">
        <v>280</v>
      </c>
      <c r="AU170" s="233" t="s">
        <v>81</v>
      </c>
      <c r="AY170" s="18" t="s">
        <v>278</v>
      </c>
      <c r="BE170" s="234">
        <f>IF(N170="základní",J170,0)</f>
        <v>6750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8" t="s">
        <v>81</v>
      </c>
      <c r="BK170" s="234">
        <f>ROUND(I170*H170,2)</f>
        <v>6750</v>
      </c>
      <c r="BL170" s="18" t="s">
        <v>2319</v>
      </c>
      <c r="BM170" s="233" t="s">
        <v>2449</v>
      </c>
    </row>
    <row r="171" s="2" customFormat="1" ht="16.5" customHeight="1">
      <c r="A171" s="33"/>
      <c r="B171" s="34"/>
      <c r="C171" s="222" t="s">
        <v>913</v>
      </c>
      <c r="D171" s="222" t="s">
        <v>280</v>
      </c>
      <c r="E171" s="223" t="s">
        <v>2450</v>
      </c>
      <c r="F171" s="224" t="s">
        <v>2451</v>
      </c>
      <c r="G171" s="225" t="s">
        <v>675</v>
      </c>
      <c r="H171" s="226">
        <v>10</v>
      </c>
      <c r="I171" s="227">
        <v>450</v>
      </c>
      <c r="J171" s="227">
        <f>ROUND(I171*H171,2)</f>
        <v>4500</v>
      </c>
      <c r="K171" s="228"/>
      <c r="L171" s="39"/>
      <c r="M171" s="229" t="s">
        <v>1</v>
      </c>
      <c r="N171" s="230" t="s">
        <v>39</v>
      </c>
      <c r="O171" s="231">
        <v>0</v>
      </c>
      <c r="P171" s="231">
        <f>O171*H171</f>
        <v>0</v>
      </c>
      <c r="Q171" s="231">
        <v>0</v>
      </c>
      <c r="R171" s="231">
        <f>Q171*H171</f>
        <v>0</v>
      </c>
      <c r="S171" s="231">
        <v>0</v>
      </c>
      <c r="T171" s="232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33" t="s">
        <v>2319</v>
      </c>
      <c r="AT171" s="233" t="s">
        <v>280</v>
      </c>
      <c r="AU171" s="233" t="s">
        <v>81</v>
      </c>
      <c r="AY171" s="18" t="s">
        <v>278</v>
      </c>
      <c r="BE171" s="234">
        <f>IF(N171="základní",J171,0)</f>
        <v>4500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8" t="s">
        <v>81</v>
      </c>
      <c r="BK171" s="234">
        <f>ROUND(I171*H171,2)</f>
        <v>4500</v>
      </c>
      <c r="BL171" s="18" t="s">
        <v>2319</v>
      </c>
      <c r="BM171" s="233" t="s">
        <v>2452</v>
      </c>
    </row>
    <row r="172" s="2" customFormat="1" ht="16.5" customHeight="1">
      <c r="A172" s="33"/>
      <c r="B172" s="34"/>
      <c r="C172" s="222" t="s">
        <v>1001</v>
      </c>
      <c r="D172" s="222" t="s">
        <v>280</v>
      </c>
      <c r="E172" s="223" t="s">
        <v>2453</v>
      </c>
      <c r="F172" s="224" t="s">
        <v>2454</v>
      </c>
      <c r="G172" s="225" t="s">
        <v>675</v>
      </c>
      <c r="H172" s="226">
        <v>20</v>
      </c>
      <c r="I172" s="227">
        <v>450</v>
      </c>
      <c r="J172" s="227">
        <f>ROUND(I172*H172,2)</f>
        <v>9000</v>
      </c>
      <c r="K172" s="228"/>
      <c r="L172" s="39"/>
      <c r="M172" s="229" t="s">
        <v>1</v>
      </c>
      <c r="N172" s="230" t="s">
        <v>39</v>
      </c>
      <c r="O172" s="231">
        <v>0</v>
      </c>
      <c r="P172" s="231">
        <f>O172*H172</f>
        <v>0</v>
      </c>
      <c r="Q172" s="231">
        <v>0</v>
      </c>
      <c r="R172" s="231">
        <f>Q172*H172</f>
        <v>0</v>
      </c>
      <c r="S172" s="231">
        <v>0</v>
      </c>
      <c r="T172" s="23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33" t="s">
        <v>2319</v>
      </c>
      <c r="AT172" s="233" t="s">
        <v>280</v>
      </c>
      <c r="AU172" s="233" t="s">
        <v>81</v>
      </c>
      <c r="AY172" s="18" t="s">
        <v>278</v>
      </c>
      <c r="BE172" s="234">
        <f>IF(N172="základní",J172,0)</f>
        <v>9000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8" t="s">
        <v>81</v>
      </c>
      <c r="BK172" s="234">
        <f>ROUND(I172*H172,2)</f>
        <v>9000</v>
      </c>
      <c r="BL172" s="18" t="s">
        <v>2319</v>
      </c>
      <c r="BM172" s="233" t="s">
        <v>2455</v>
      </c>
    </row>
    <row r="173" s="2" customFormat="1" ht="16.5" customHeight="1">
      <c r="A173" s="33"/>
      <c r="B173" s="34"/>
      <c r="C173" s="222" t="s">
        <v>659</v>
      </c>
      <c r="D173" s="222" t="s">
        <v>280</v>
      </c>
      <c r="E173" s="223" t="s">
        <v>2456</v>
      </c>
      <c r="F173" s="224" t="s">
        <v>2457</v>
      </c>
      <c r="G173" s="225" t="s">
        <v>675</v>
      </c>
      <c r="H173" s="226">
        <v>5</v>
      </c>
      <c r="I173" s="227">
        <v>450</v>
      </c>
      <c r="J173" s="227">
        <f>ROUND(I173*H173,2)</f>
        <v>2250</v>
      </c>
      <c r="K173" s="228"/>
      <c r="L173" s="39"/>
      <c r="M173" s="229" t="s">
        <v>1</v>
      </c>
      <c r="N173" s="230" t="s">
        <v>39</v>
      </c>
      <c r="O173" s="231">
        <v>0</v>
      </c>
      <c r="P173" s="231">
        <f>O173*H173</f>
        <v>0</v>
      </c>
      <c r="Q173" s="231">
        <v>0</v>
      </c>
      <c r="R173" s="231">
        <f>Q173*H173</f>
        <v>0</v>
      </c>
      <c r="S173" s="231">
        <v>0</v>
      </c>
      <c r="T173" s="232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33" t="s">
        <v>2319</v>
      </c>
      <c r="AT173" s="233" t="s">
        <v>280</v>
      </c>
      <c r="AU173" s="233" t="s">
        <v>81</v>
      </c>
      <c r="AY173" s="18" t="s">
        <v>278</v>
      </c>
      <c r="BE173" s="234">
        <f>IF(N173="základní",J173,0)</f>
        <v>2250</v>
      </c>
      <c r="BF173" s="234">
        <f>IF(N173="snížená",J173,0)</f>
        <v>0</v>
      </c>
      <c r="BG173" s="234">
        <f>IF(N173="zákl. přenesená",J173,0)</f>
        <v>0</v>
      </c>
      <c r="BH173" s="234">
        <f>IF(N173="sníž. přenesená",J173,0)</f>
        <v>0</v>
      </c>
      <c r="BI173" s="234">
        <f>IF(N173="nulová",J173,0)</f>
        <v>0</v>
      </c>
      <c r="BJ173" s="18" t="s">
        <v>81</v>
      </c>
      <c r="BK173" s="234">
        <f>ROUND(I173*H173,2)</f>
        <v>2250</v>
      </c>
      <c r="BL173" s="18" t="s">
        <v>2319</v>
      </c>
      <c r="BM173" s="233" t="s">
        <v>2458</v>
      </c>
    </row>
    <row r="174" s="2" customFormat="1" ht="16.5" customHeight="1">
      <c r="A174" s="33"/>
      <c r="B174" s="34"/>
      <c r="C174" s="222" t="s">
        <v>645</v>
      </c>
      <c r="D174" s="222" t="s">
        <v>280</v>
      </c>
      <c r="E174" s="223" t="s">
        <v>2459</v>
      </c>
      <c r="F174" s="224" t="s">
        <v>2460</v>
      </c>
      <c r="G174" s="225" t="s">
        <v>675</v>
      </c>
      <c r="H174" s="226">
        <v>10</v>
      </c>
      <c r="I174" s="227">
        <v>450</v>
      </c>
      <c r="J174" s="227">
        <f>ROUND(I174*H174,2)</f>
        <v>4500</v>
      </c>
      <c r="K174" s="228"/>
      <c r="L174" s="39"/>
      <c r="M174" s="229" t="s">
        <v>1</v>
      </c>
      <c r="N174" s="230" t="s">
        <v>39</v>
      </c>
      <c r="O174" s="231">
        <v>0</v>
      </c>
      <c r="P174" s="231">
        <f>O174*H174</f>
        <v>0</v>
      </c>
      <c r="Q174" s="231">
        <v>0</v>
      </c>
      <c r="R174" s="231">
        <f>Q174*H174</f>
        <v>0</v>
      </c>
      <c r="S174" s="231">
        <v>0</v>
      </c>
      <c r="T174" s="232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33" t="s">
        <v>2319</v>
      </c>
      <c r="AT174" s="233" t="s">
        <v>280</v>
      </c>
      <c r="AU174" s="233" t="s">
        <v>81</v>
      </c>
      <c r="AY174" s="18" t="s">
        <v>278</v>
      </c>
      <c r="BE174" s="234">
        <f>IF(N174="základní",J174,0)</f>
        <v>4500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8" t="s">
        <v>81</v>
      </c>
      <c r="BK174" s="234">
        <f>ROUND(I174*H174,2)</f>
        <v>4500</v>
      </c>
      <c r="BL174" s="18" t="s">
        <v>2319</v>
      </c>
      <c r="BM174" s="233" t="s">
        <v>2461</v>
      </c>
    </row>
    <row r="175" s="2" customFormat="1" ht="16.5" customHeight="1">
      <c r="A175" s="33"/>
      <c r="B175" s="34"/>
      <c r="C175" s="222" t="s">
        <v>1429</v>
      </c>
      <c r="D175" s="222" t="s">
        <v>280</v>
      </c>
      <c r="E175" s="223" t="s">
        <v>2462</v>
      </c>
      <c r="F175" s="224" t="s">
        <v>2463</v>
      </c>
      <c r="G175" s="225" t="s">
        <v>675</v>
      </c>
      <c r="H175" s="226">
        <v>10</v>
      </c>
      <c r="I175" s="227">
        <v>550</v>
      </c>
      <c r="J175" s="227">
        <f>ROUND(I175*H175,2)</f>
        <v>5500</v>
      </c>
      <c r="K175" s="228"/>
      <c r="L175" s="39"/>
      <c r="M175" s="291" t="s">
        <v>1</v>
      </c>
      <c r="N175" s="292" t="s">
        <v>39</v>
      </c>
      <c r="O175" s="293">
        <v>0</v>
      </c>
      <c r="P175" s="293">
        <f>O175*H175</f>
        <v>0</v>
      </c>
      <c r="Q175" s="293">
        <v>0</v>
      </c>
      <c r="R175" s="293">
        <f>Q175*H175</f>
        <v>0</v>
      </c>
      <c r="S175" s="293">
        <v>0</v>
      </c>
      <c r="T175" s="294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33" t="s">
        <v>2319</v>
      </c>
      <c r="AT175" s="233" t="s">
        <v>280</v>
      </c>
      <c r="AU175" s="233" t="s">
        <v>81</v>
      </c>
      <c r="AY175" s="18" t="s">
        <v>278</v>
      </c>
      <c r="BE175" s="234">
        <f>IF(N175="základní",J175,0)</f>
        <v>5500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8" t="s">
        <v>81</v>
      </c>
      <c r="BK175" s="234">
        <f>ROUND(I175*H175,2)</f>
        <v>5500</v>
      </c>
      <c r="BL175" s="18" t="s">
        <v>2319</v>
      </c>
      <c r="BM175" s="233" t="s">
        <v>2464</v>
      </c>
    </row>
    <row r="176" s="2" customFormat="1" ht="6.96" customHeight="1">
      <c r="A176" s="33"/>
      <c r="B176" s="60"/>
      <c r="C176" s="61"/>
      <c r="D176" s="61"/>
      <c r="E176" s="61"/>
      <c r="F176" s="61"/>
      <c r="G176" s="61"/>
      <c r="H176" s="61"/>
      <c r="I176" s="61"/>
      <c r="J176" s="61"/>
      <c r="K176" s="61"/>
      <c r="L176" s="39"/>
      <c r="M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</row>
  </sheetData>
  <sheetProtection sheet="1" autoFilter="0" formatColumns="0" formatRows="0" objects="1" scenarios="1" spinCount="100000" saltValue="R5koVtGc8UR6vwnvM8S2cQSlSn5LLoO3ifyvZRRKuD6FEdtw6boVVwal0swJ3UVicK+08u5y3Kxf3sGA2bvnNA==" hashValue="IZWj70nvSYqpM1GcWK4NTeryL7I+ITsbTVzsAxvaFBK3EE9rdPuSAb4Xt1cCXzueApIwLh+nwm1fbyh8Oyhsow==" algorithmName="SHA-512" password="CC35"/>
  <autoFilter ref="C124:K17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83</v>
      </c>
    </row>
    <row r="4" s="1" customFormat="1" ht="24.96" customHeight="1">
      <c r="B4" s="21"/>
      <c r="D4" s="143" t="s">
        <v>230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Cheb - Onkologie a zubní klinika rev.11.02.2025</v>
      </c>
      <c r="F7" s="145"/>
      <c r="G7" s="145"/>
      <c r="H7" s="145"/>
      <c r="L7" s="21"/>
    </row>
    <row r="8">
      <c r="B8" s="21"/>
      <c r="D8" s="145" t="s">
        <v>231</v>
      </c>
      <c r="L8" s="21"/>
    </row>
    <row r="9" s="1" customFormat="1" ht="16.5" customHeight="1">
      <c r="B9" s="21"/>
      <c r="E9" s="146" t="s">
        <v>232</v>
      </c>
      <c r="F9" s="1"/>
      <c r="G9" s="1"/>
      <c r="H9" s="1"/>
      <c r="L9" s="21"/>
    </row>
    <row r="10" s="1" customFormat="1" ht="12" customHeight="1">
      <c r="B10" s="21"/>
      <c r="D10" s="145" t="s">
        <v>233</v>
      </c>
      <c r="L10" s="21"/>
    </row>
    <row r="11" s="2" customFormat="1" ht="16.5" customHeight="1">
      <c r="A11" s="33"/>
      <c r="B11" s="39"/>
      <c r="C11" s="33"/>
      <c r="D11" s="33"/>
      <c r="E11" s="147" t="s">
        <v>2075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9"/>
      <c r="C12" s="33"/>
      <c r="D12" s="145" t="s">
        <v>235</v>
      </c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6.5" customHeight="1">
      <c r="A13" s="33"/>
      <c r="B13" s="39"/>
      <c r="C13" s="33"/>
      <c r="D13" s="33"/>
      <c r="E13" s="148" t="s">
        <v>2465</v>
      </c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>
      <c r="A14" s="33"/>
      <c r="B14" s="39"/>
      <c r="C14" s="33"/>
      <c r="D14" s="33"/>
      <c r="E14" s="33"/>
      <c r="F14" s="33"/>
      <c r="G14" s="33"/>
      <c r="H14" s="33"/>
      <c r="I14" s="33"/>
      <c r="J14" s="33"/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9"/>
      <c r="C15" s="33"/>
      <c r="D15" s="145" t="s">
        <v>16</v>
      </c>
      <c r="E15" s="33"/>
      <c r="F15" s="135" t="s">
        <v>1</v>
      </c>
      <c r="G15" s="33"/>
      <c r="H15" s="33"/>
      <c r="I15" s="145" t="s">
        <v>17</v>
      </c>
      <c r="J15" s="135" t="s">
        <v>1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18</v>
      </c>
      <c r="E16" s="33"/>
      <c r="F16" s="135" t="s">
        <v>19</v>
      </c>
      <c r="G16" s="33"/>
      <c r="H16" s="33"/>
      <c r="I16" s="145" t="s">
        <v>20</v>
      </c>
      <c r="J16" s="149" t="str">
        <f>'Rekapitulace stavby'!AN8</f>
        <v>10. 12. 2024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0.8" customHeight="1">
      <c r="A17" s="33"/>
      <c r="B17" s="39"/>
      <c r="C17" s="33"/>
      <c r="D17" s="33"/>
      <c r="E17" s="33"/>
      <c r="F17" s="33"/>
      <c r="G17" s="33"/>
      <c r="H17" s="33"/>
      <c r="I17" s="33"/>
      <c r="J17" s="33"/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9"/>
      <c r="C18" s="33"/>
      <c r="D18" s="145" t="s">
        <v>22</v>
      </c>
      <c r="E18" s="33"/>
      <c r="F18" s="33"/>
      <c r="G18" s="33"/>
      <c r="H18" s="33"/>
      <c r="I18" s="145" t="s">
        <v>23</v>
      </c>
      <c r="J18" s="135" t="s">
        <v>1</v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9"/>
      <c r="C19" s="33"/>
      <c r="D19" s="33"/>
      <c r="E19" s="135" t="s">
        <v>237</v>
      </c>
      <c r="F19" s="33"/>
      <c r="G19" s="33"/>
      <c r="H19" s="33"/>
      <c r="I19" s="145" t="s">
        <v>25</v>
      </c>
      <c r="J19" s="135" t="s">
        <v>1</v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9"/>
      <c r="C20" s="33"/>
      <c r="D20" s="33"/>
      <c r="E20" s="33"/>
      <c r="F20" s="33"/>
      <c r="G20" s="33"/>
      <c r="H20" s="33"/>
      <c r="I20" s="33"/>
      <c r="J20" s="33"/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9"/>
      <c r="C21" s="33"/>
      <c r="D21" s="145" t="s">
        <v>26</v>
      </c>
      <c r="E21" s="33"/>
      <c r="F21" s="33"/>
      <c r="G21" s="33"/>
      <c r="H21" s="33"/>
      <c r="I21" s="145" t="s">
        <v>23</v>
      </c>
      <c r="J21" s="135" t="str">
        <f>'Rekapitulace stavby'!AN13</f>
        <v/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9"/>
      <c r="C22" s="33"/>
      <c r="D22" s="33"/>
      <c r="E22" s="135" t="str">
        <f>'Rekapitulace stavby'!E14</f>
        <v xml:space="preserve"> </v>
      </c>
      <c r="F22" s="135"/>
      <c r="G22" s="135"/>
      <c r="H22" s="135"/>
      <c r="I22" s="145" t="s">
        <v>25</v>
      </c>
      <c r="J22" s="135" t="str">
        <f>'Rekapitulace stavby'!AN14</f>
        <v/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9"/>
      <c r="C23" s="33"/>
      <c r="D23" s="33"/>
      <c r="E23" s="33"/>
      <c r="F23" s="33"/>
      <c r="G23" s="33"/>
      <c r="H23" s="33"/>
      <c r="I23" s="33"/>
      <c r="J23" s="33"/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9"/>
      <c r="C24" s="33"/>
      <c r="D24" s="145" t="s">
        <v>27</v>
      </c>
      <c r="E24" s="33"/>
      <c r="F24" s="33"/>
      <c r="G24" s="33"/>
      <c r="H24" s="33"/>
      <c r="I24" s="145" t="s">
        <v>23</v>
      </c>
      <c r="J24" s="135" t="s">
        <v>28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8" customHeight="1">
      <c r="A25" s="33"/>
      <c r="B25" s="39"/>
      <c r="C25" s="33"/>
      <c r="D25" s="33"/>
      <c r="E25" s="135" t="s">
        <v>29</v>
      </c>
      <c r="F25" s="33"/>
      <c r="G25" s="33"/>
      <c r="H25" s="33"/>
      <c r="I25" s="145" t="s">
        <v>25</v>
      </c>
      <c r="J25" s="135" t="s">
        <v>1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6.96" customHeight="1">
      <c r="A26" s="33"/>
      <c r="B26" s="39"/>
      <c r="C26" s="33"/>
      <c r="D26" s="33"/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12" customHeight="1">
      <c r="A27" s="33"/>
      <c r="B27" s="39"/>
      <c r="C27" s="33"/>
      <c r="D27" s="145" t="s">
        <v>31</v>
      </c>
      <c r="E27" s="33"/>
      <c r="F27" s="33"/>
      <c r="G27" s="33"/>
      <c r="H27" s="33"/>
      <c r="I27" s="145" t="s">
        <v>23</v>
      </c>
      <c r="J27" s="135" t="str">
        <f>IF('Rekapitulace stavby'!AN19="","",'Rekapitulace stavby'!AN19)</f>
        <v/>
      </c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8" customHeight="1">
      <c r="A28" s="33"/>
      <c r="B28" s="39"/>
      <c r="C28" s="33"/>
      <c r="D28" s="33"/>
      <c r="E28" s="135" t="str">
        <f>IF('Rekapitulace stavby'!E20="","",'Rekapitulace stavby'!E20)</f>
        <v xml:space="preserve"> </v>
      </c>
      <c r="F28" s="33"/>
      <c r="G28" s="33"/>
      <c r="H28" s="33"/>
      <c r="I28" s="145" t="s">
        <v>25</v>
      </c>
      <c r="J28" s="135" t="str">
        <f>IF('Rekapitulace stavby'!AN20="","",'Rekapitulace stavby'!AN20)</f>
        <v/>
      </c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9"/>
      <c r="C29" s="33"/>
      <c r="D29" s="33"/>
      <c r="E29" s="33"/>
      <c r="F29" s="33"/>
      <c r="G29" s="33"/>
      <c r="H29" s="33"/>
      <c r="I29" s="33"/>
      <c r="J29" s="33"/>
      <c r="K29" s="3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2" customHeight="1">
      <c r="A30" s="33"/>
      <c r="B30" s="39"/>
      <c r="C30" s="33"/>
      <c r="D30" s="145" t="s">
        <v>32</v>
      </c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8" customFormat="1" ht="16.5" customHeight="1">
      <c r="A31" s="150"/>
      <c r="B31" s="151"/>
      <c r="C31" s="150"/>
      <c r="D31" s="150"/>
      <c r="E31" s="152" t="s">
        <v>1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3"/>
      <c r="B32" s="39"/>
      <c r="C32" s="33"/>
      <c r="D32" s="33"/>
      <c r="E32" s="33"/>
      <c r="F32" s="33"/>
      <c r="G32" s="33"/>
      <c r="H32" s="33"/>
      <c r="I32" s="33"/>
      <c r="J32" s="33"/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4"/>
      <c r="E33" s="154"/>
      <c r="F33" s="154"/>
      <c r="G33" s="154"/>
      <c r="H33" s="154"/>
      <c r="I33" s="154"/>
      <c r="J33" s="154"/>
      <c r="K33" s="154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25.44" customHeight="1">
      <c r="A34" s="33"/>
      <c r="B34" s="39"/>
      <c r="C34" s="33"/>
      <c r="D34" s="155" t="s">
        <v>34</v>
      </c>
      <c r="E34" s="33"/>
      <c r="F34" s="33"/>
      <c r="G34" s="33"/>
      <c r="H34" s="33"/>
      <c r="I34" s="33"/>
      <c r="J34" s="156">
        <f>ROUND(J137, 2)</f>
        <v>8522933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6.96" customHeight="1">
      <c r="A35" s="33"/>
      <c r="B35" s="39"/>
      <c r="C35" s="33"/>
      <c r="D35" s="154"/>
      <c r="E35" s="154"/>
      <c r="F35" s="154"/>
      <c r="G35" s="154"/>
      <c r="H35" s="154"/>
      <c r="I35" s="154"/>
      <c r="J35" s="154"/>
      <c r="K35" s="154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33"/>
      <c r="F36" s="157" t="s">
        <v>36</v>
      </c>
      <c r="G36" s="33"/>
      <c r="H36" s="33"/>
      <c r="I36" s="157" t="s">
        <v>35</v>
      </c>
      <c r="J36" s="157" t="s">
        <v>37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14.4" customHeight="1">
      <c r="A37" s="33"/>
      <c r="B37" s="39"/>
      <c r="C37" s="33"/>
      <c r="D37" s="147" t="s">
        <v>38</v>
      </c>
      <c r="E37" s="145" t="s">
        <v>39</v>
      </c>
      <c r="F37" s="158">
        <f>ROUND((SUM(BE137:BE444)),  2)</f>
        <v>8522933</v>
      </c>
      <c r="G37" s="33"/>
      <c r="H37" s="33"/>
      <c r="I37" s="159">
        <v>0.20999999999999999</v>
      </c>
      <c r="J37" s="158">
        <f>ROUND(((SUM(BE137:BE444))*I37),  2)</f>
        <v>1789815.9299999999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39"/>
      <c r="C38" s="33"/>
      <c r="D38" s="33"/>
      <c r="E38" s="145" t="s">
        <v>40</v>
      </c>
      <c r="F38" s="158">
        <f>ROUND((SUM(BF137:BF444)),  2)</f>
        <v>0</v>
      </c>
      <c r="G38" s="33"/>
      <c r="H38" s="33"/>
      <c r="I38" s="159">
        <v>0.12</v>
      </c>
      <c r="J38" s="158">
        <f>ROUND(((SUM(BF137:BF444))*I38),  2)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41</v>
      </c>
      <c r="F39" s="158">
        <f>ROUND((SUM(BG137:BG444)),  2)</f>
        <v>0</v>
      </c>
      <c r="G39" s="33"/>
      <c r="H39" s="33"/>
      <c r="I39" s="159">
        <v>0.20999999999999999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9"/>
      <c r="C40" s="33"/>
      <c r="D40" s="33"/>
      <c r="E40" s="145" t="s">
        <v>42</v>
      </c>
      <c r="F40" s="158">
        <f>ROUND((SUM(BH137:BH444)),  2)</f>
        <v>0</v>
      </c>
      <c r="G40" s="33"/>
      <c r="H40" s="33"/>
      <c r="I40" s="159">
        <v>0.12</v>
      </c>
      <c r="J40" s="158">
        <f>0</f>
        <v>0</v>
      </c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2" customFormat="1" ht="14.4" customHeight="1">
      <c r="A41" s="33"/>
      <c r="B41" s="39"/>
      <c r="C41" s="33"/>
      <c r="D41" s="33"/>
      <c r="E41" s="145" t="s">
        <v>43</v>
      </c>
      <c r="F41" s="158">
        <f>ROUND((SUM(BI137:BI444)),  2)</f>
        <v>0</v>
      </c>
      <c r="G41" s="33"/>
      <c r="H41" s="33"/>
      <c r="I41" s="159">
        <v>0</v>
      </c>
      <c r="J41" s="158">
        <f>0</f>
        <v>0</v>
      </c>
      <c r="K41" s="33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6.96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5.44" customHeight="1">
      <c r="A43" s="33"/>
      <c r="B43" s="39"/>
      <c r="C43" s="160"/>
      <c r="D43" s="161" t="s">
        <v>44</v>
      </c>
      <c r="E43" s="162"/>
      <c r="F43" s="162"/>
      <c r="G43" s="163" t="s">
        <v>45</v>
      </c>
      <c r="H43" s="164" t="s">
        <v>46</v>
      </c>
      <c r="I43" s="162"/>
      <c r="J43" s="165">
        <f>SUM(J34:J41)</f>
        <v>10312748.93</v>
      </c>
      <c r="K43" s="166"/>
      <c r="L43" s="57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14.4" customHeight="1">
      <c r="A44" s="33"/>
      <c r="B44" s="39"/>
      <c r="C44" s="33"/>
      <c r="D44" s="33"/>
      <c r="E44" s="33"/>
      <c r="F44" s="33"/>
      <c r="G44" s="33"/>
      <c r="H44" s="33"/>
      <c r="I44" s="33"/>
      <c r="J44" s="33"/>
      <c r="K44" s="33"/>
      <c r="L44" s="57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47</v>
      </c>
      <c r="E50" s="168"/>
      <c r="F50" s="168"/>
      <c r="G50" s="167" t="s">
        <v>48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49</v>
      </c>
      <c r="E61" s="170"/>
      <c r="F61" s="171" t="s">
        <v>50</v>
      </c>
      <c r="G61" s="169" t="s">
        <v>49</v>
      </c>
      <c r="H61" s="170"/>
      <c r="I61" s="170"/>
      <c r="J61" s="172" t="s">
        <v>50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51</v>
      </c>
      <c r="E65" s="173"/>
      <c r="F65" s="173"/>
      <c r="G65" s="167" t="s">
        <v>52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49</v>
      </c>
      <c r="E76" s="170"/>
      <c r="F76" s="171" t="s">
        <v>50</v>
      </c>
      <c r="G76" s="169" t="s">
        <v>49</v>
      </c>
      <c r="H76" s="170"/>
      <c r="I76" s="170"/>
      <c r="J76" s="172" t="s">
        <v>50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hidden="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hidden="1" s="2" customFormat="1" ht="24.96" customHeight="1">
      <c r="A82" s="33"/>
      <c r="B82" s="34"/>
      <c r="C82" s="24" t="s">
        <v>238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hidden="1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hidden="1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hidden="1" s="2" customFormat="1" ht="16.5" customHeight="1">
      <c r="A85" s="33"/>
      <c r="B85" s="34"/>
      <c r="C85" s="35"/>
      <c r="D85" s="35"/>
      <c r="E85" s="178" t="str">
        <f>E7</f>
        <v>Cheb - Onkologie a zubní klinika rev.11.02.2025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hidden="1" s="1" customFormat="1" ht="12" customHeight="1">
      <c r="B86" s="22"/>
      <c r="C86" s="30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78" t="s">
        <v>232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0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3"/>
      <c r="B89" s="34"/>
      <c r="C89" s="35"/>
      <c r="D89" s="35"/>
      <c r="E89" s="179" t="s">
        <v>2075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hidden="1" s="2" customFormat="1" ht="12" customHeight="1">
      <c r="A90" s="33"/>
      <c r="B90" s="34"/>
      <c r="C90" s="30" t="s">
        <v>235</v>
      </c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hidden="1" s="2" customFormat="1" ht="16.5" customHeight="1">
      <c r="A91" s="33"/>
      <c r="B91" s="34"/>
      <c r="C91" s="35"/>
      <c r="D91" s="35"/>
      <c r="E91" s="70" t="str">
        <f>E13</f>
        <v>I.1.2.4b - Vzduchotechnika</v>
      </c>
      <c r="F91" s="35"/>
      <c r="G91" s="35"/>
      <c r="H91" s="35"/>
      <c r="I91" s="35"/>
      <c r="J91" s="35"/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hidden="1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hidden="1" s="2" customFormat="1" ht="12" customHeight="1">
      <c r="A93" s="33"/>
      <c r="B93" s="34"/>
      <c r="C93" s="30" t="s">
        <v>18</v>
      </c>
      <c r="D93" s="35"/>
      <c r="E93" s="35"/>
      <c r="F93" s="27" t="str">
        <f>F16</f>
        <v>Cheb</v>
      </c>
      <c r="G93" s="35"/>
      <c r="H93" s="35"/>
      <c r="I93" s="30" t="s">
        <v>20</v>
      </c>
      <c r="J93" s="73" t="str">
        <f>IF(J16="","",J16)</f>
        <v>10. 12. 2024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hidden="1" s="2" customFormat="1" ht="6.96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hidden="1" s="2" customFormat="1" ht="15.15" customHeight="1">
      <c r="A95" s="33"/>
      <c r="B95" s="34"/>
      <c r="C95" s="30" t="s">
        <v>22</v>
      </c>
      <c r="D95" s="35"/>
      <c r="E95" s="35"/>
      <c r="F95" s="27" t="str">
        <f>E19</f>
        <v>Karlovarská krajská nemocnice a.s.</v>
      </c>
      <c r="G95" s="35"/>
      <c r="H95" s="35"/>
      <c r="I95" s="30" t="s">
        <v>27</v>
      </c>
      <c r="J95" s="31" t="str">
        <f>E25</f>
        <v>M Projekt Cheb</v>
      </c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hidden="1" s="2" customFormat="1" ht="15.15" customHeight="1">
      <c r="A96" s="33"/>
      <c r="B96" s="34"/>
      <c r="C96" s="30" t="s">
        <v>26</v>
      </c>
      <c r="D96" s="35"/>
      <c r="E96" s="35"/>
      <c r="F96" s="27" t="str">
        <f>IF(E22="","",E22)</f>
        <v xml:space="preserve"> </v>
      </c>
      <c r="G96" s="35"/>
      <c r="H96" s="35"/>
      <c r="I96" s="30" t="s">
        <v>31</v>
      </c>
      <c r="J96" s="31" t="str">
        <f>E28</f>
        <v xml:space="preserve"> 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hidden="1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hidden="1" s="2" customFormat="1" ht="29.28" customHeight="1">
      <c r="A98" s="33"/>
      <c r="B98" s="34"/>
      <c r="C98" s="180" t="s">
        <v>239</v>
      </c>
      <c r="D98" s="181"/>
      <c r="E98" s="181"/>
      <c r="F98" s="181"/>
      <c r="G98" s="181"/>
      <c r="H98" s="181"/>
      <c r="I98" s="181"/>
      <c r="J98" s="182" t="s">
        <v>240</v>
      </c>
      <c r="K98" s="181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hidden="1" s="2" customFormat="1" ht="10.32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7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hidden="1" s="2" customFormat="1" ht="22.8" customHeight="1">
      <c r="A100" s="33"/>
      <c r="B100" s="34"/>
      <c r="C100" s="183" t="s">
        <v>241</v>
      </c>
      <c r="D100" s="35"/>
      <c r="E100" s="35"/>
      <c r="F100" s="35"/>
      <c r="G100" s="35"/>
      <c r="H100" s="35"/>
      <c r="I100" s="35"/>
      <c r="J100" s="104">
        <f>J137</f>
        <v>8522933</v>
      </c>
      <c r="K100" s="35"/>
      <c r="L100" s="57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242</v>
      </c>
    </row>
    <row r="101" hidden="1" s="9" customFormat="1" ht="24.96" customHeight="1">
      <c r="A101" s="9"/>
      <c r="B101" s="184"/>
      <c r="C101" s="185"/>
      <c r="D101" s="186" t="s">
        <v>2466</v>
      </c>
      <c r="E101" s="187"/>
      <c r="F101" s="187"/>
      <c r="G101" s="187"/>
      <c r="H101" s="187"/>
      <c r="I101" s="187"/>
      <c r="J101" s="188">
        <f>J138</f>
        <v>6999314</v>
      </c>
      <c r="K101" s="185"/>
      <c r="L101" s="18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90"/>
      <c r="C102" s="126"/>
      <c r="D102" s="191" t="s">
        <v>2467</v>
      </c>
      <c r="E102" s="192"/>
      <c r="F102" s="192"/>
      <c r="G102" s="192"/>
      <c r="H102" s="192"/>
      <c r="I102" s="192"/>
      <c r="J102" s="193">
        <f>J139</f>
        <v>867943</v>
      </c>
      <c r="K102" s="126"/>
      <c r="L102" s="19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0"/>
      <c r="C103" s="126"/>
      <c r="D103" s="191" t="s">
        <v>2468</v>
      </c>
      <c r="E103" s="192"/>
      <c r="F103" s="192"/>
      <c r="G103" s="192"/>
      <c r="H103" s="192"/>
      <c r="I103" s="192"/>
      <c r="J103" s="193">
        <f>J180</f>
        <v>631397</v>
      </c>
      <c r="K103" s="126"/>
      <c r="L103" s="19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0"/>
      <c r="C104" s="126"/>
      <c r="D104" s="191" t="s">
        <v>2469</v>
      </c>
      <c r="E104" s="192"/>
      <c r="F104" s="192"/>
      <c r="G104" s="192"/>
      <c r="H104" s="192"/>
      <c r="I104" s="192"/>
      <c r="J104" s="193">
        <f>J212</f>
        <v>320878</v>
      </c>
      <c r="K104" s="126"/>
      <c r="L104" s="19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90"/>
      <c r="C105" s="126"/>
      <c r="D105" s="191" t="s">
        <v>2470</v>
      </c>
      <c r="E105" s="192"/>
      <c r="F105" s="192"/>
      <c r="G105" s="192"/>
      <c r="H105" s="192"/>
      <c r="I105" s="192"/>
      <c r="J105" s="193">
        <f>J235</f>
        <v>2378379</v>
      </c>
      <c r="K105" s="126"/>
      <c r="L105" s="19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90"/>
      <c r="C106" s="126"/>
      <c r="D106" s="191" t="s">
        <v>2471</v>
      </c>
      <c r="E106" s="192"/>
      <c r="F106" s="192"/>
      <c r="G106" s="192"/>
      <c r="H106" s="192"/>
      <c r="I106" s="192"/>
      <c r="J106" s="193">
        <f>J287</f>
        <v>2512765</v>
      </c>
      <c r="K106" s="126"/>
      <c r="L106" s="19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90"/>
      <c r="C107" s="126"/>
      <c r="D107" s="191" t="s">
        <v>2472</v>
      </c>
      <c r="E107" s="192"/>
      <c r="F107" s="192"/>
      <c r="G107" s="192"/>
      <c r="H107" s="192"/>
      <c r="I107" s="192"/>
      <c r="J107" s="193">
        <f>J339</f>
        <v>54033</v>
      </c>
      <c r="K107" s="126"/>
      <c r="L107" s="19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90"/>
      <c r="C108" s="126"/>
      <c r="D108" s="191" t="s">
        <v>2473</v>
      </c>
      <c r="E108" s="192"/>
      <c r="F108" s="192"/>
      <c r="G108" s="192"/>
      <c r="H108" s="192"/>
      <c r="I108" s="192"/>
      <c r="J108" s="193">
        <f>J347</f>
        <v>89723</v>
      </c>
      <c r="K108" s="126"/>
      <c r="L108" s="19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90"/>
      <c r="C109" s="126"/>
      <c r="D109" s="191" t="s">
        <v>2474</v>
      </c>
      <c r="E109" s="192"/>
      <c r="F109" s="192"/>
      <c r="G109" s="192"/>
      <c r="H109" s="192"/>
      <c r="I109" s="192"/>
      <c r="J109" s="193">
        <f>J362</f>
        <v>89723</v>
      </c>
      <c r="K109" s="126"/>
      <c r="L109" s="19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90"/>
      <c r="C110" s="126"/>
      <c r="D110" s="191" t="s">
        <v>2475</v>
      </c>
      <c r="E110" s="192"/>
      <c r="F110" s="192"/>
      <c r="G110" s="192"/>
      <c r="H110" s="192"/>
      <c r="I110" s="192"/>
      <c r="J110" s="193">
        <f>J377</f>
        <v>54473</v>
      </c>
      <c r="K110" s="126"/>
      <c r="L110" s="19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9" customFormat="1" ht="24.96" customHeight="1">
      <c r="A111" s="9"/>
      <c r="B111" s="184"/>
      <c r="C111" s="185"/>
      <c r="D111" s="186" t="s">
        <v>2476</v>
      </c>
      <c r="E111" s="187"/>
      <c r="F111" s="187"/>
      <c r="G111" s="187"/>
      <c r="H111" s="187"/>
      <c r="I111" s="187"/>
      <c r="J111" s="188">
        <f>J388</f>
        <v>307585</v>
      </c>
      <c r="K111" s="185"/>
      <c r="L111" s="18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hidden="1" s="9" customFormat="1" ht="24.96" customHeight="1">
      <c r="A112" s="9"/>
      <c r="B112" s="184"/>
      <c r="C112" s="185"/>
      <c r="D112" s="186" t="s">
        <v>2477</v>
      </c>
      <c r="E112" s="187"/>
      <c r="F112" s="187"/>
      <c r="G112" s="187"/>
      <c r="H112" s="187"/>
      <c r="I112" s="187"/>
      <c r="J112" s="188">
        <f>J400</f>
        <v>209619</v>
      </c>
      <c r="K112" s="185"/>
      <c r="L112" s="18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hidden="1" s="9" customFormat="1" ht="24.96" customHeight="1">
      <c r="A113" s="9"/>
      <c r="B113" s="184"/>
      <c r="C113" s="185"/>
      <c r="D113" s="186" t="s">
        <v>2478</v>
      </c>
      <c r="E113" s="187"/>
      <c r="F113" s="187"/>
      <c r="G113" s="187"/>
      <c r="H113" s="187"/>
      <c r="I113" s="187"/>
      <c r="J113" s="188">
        <f>J414</f>
        <v>1006415</v>
      </c>
      <c r="K113" s="185"/>
      <c r="L113" s="18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hidden="1" s="2" customFormat="1" ht="21.84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7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hidden="1" s="2" customFormat="1" ht="6.96" customHeight="1">
      <c r="A115" s="33"/>
      <c r="B115" s="60"/>
      <c r="C115" s="61"/>
      <c r="D115" s="61"/>
      <c r="E115" s="61"/>
      <c r="F115" s="61"/>
      <c r="G115" s="61"/>
      <c r="H115" s="61"/>
      <c r="I115" s="61"/>
      <c r="J115" s="61"/>
      <c r="K115" s="61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hidden="1"/>
    <row r="117" hidden="1"/>
    <row r="118" hidden="1"/>
    <row r="119" s="2" customFormat="1" ht="6.96" customHeight="1">
      <c r="A119" s="33"/>
      <c r="B119" s="62"/>
      <c r="C119" s="63"/>
      <c r="D119" s="63"/>
      <c r="E119" s="63"/>
      <c r="F119" s="63"/>
      <c r="G119" s="63"/>
      <c r="H119" s="63"/>
      <c r="I119" s="63"/>
      <c r="J119" s="63"/>
      <c r="K119" s="63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24.96" customHeight="1">
      <c r="A120" s="33"/>
      <c r="B120" s="34"/>
      <c r="C120" s="24" t="s">
        <v>263</v>
      </c>
      <c r="D120" s="35"/>
      <c r="E120" s="35"/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6.96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2" customHeight="1">
      <c r="A122" s="33"/>
      <c r="B122" s="34"/>
      <c r="C122" s="30" t="s">
        <v>14</v>
      </c>
      <c r="D122" s="35"/>
      <c r="E122" s="35"/>
      <c r="F122" s="35"/>
      <c r="G122" s="35"/>
      <c r="H122" s="35"/>
      <c r="I122" s="35"/>
      <c r="J122" s="35"/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6.5" customHeight="1">
      <c r="A123" s="33"/>
      <c r="B123" s="34"/>
      <c r="C123" s="35"/>
      <c r="D123" s="35"/>
      <c r="E123" s="178" t="str">
        <f>E7</f>
        <v>Cheb - Onkologie a zubní klinika rev.11.02.2025</v>
      </c>
      <c r="F123" s="30"/>
      <c r="G123" s="30"/>
      <c r="H123" s="30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1" customFormat="1" ht="12" customHeight="1">
      <c r="B124" s="22"/>
      <c r="C124" s="30" t="s">
        <v>231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1" customFormat="1" ht="16.5" customHeight="1">
      <c r="B125" s="22"/>
      <c r="C125" s="23"/>
      <c r="D125" s="23"/>
      <c r="E125" s="178" t="s">
        <v>232</v>
      </c>
      <c r="F125" s="23"/>
      <c r="G125" s="23"/>
      <c r="H125" s="23"/>
      <c r="I125" s="23"/>
      <c r="J125" s="23"/>
      <c r="K125" s="23"/>
      <c r="L125" s="21"/>
    </row>
    <row r="126" s="1" customFormat="1" ht="12" customHeight="1">
      <c r="B126" s="22"/>
      <c r="C126" s="30" t="s">
        <v>233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2" customFormat="1" ht="16.5" customHeight="1">
      <c r="A127" s="33"/>
      <c r="B127" s="34"/>
      <c r="C127" s="35"/>
      <c r="D127" s="35"/>
      <c r="E127" s="179" t="s">
        <v>2075</v>
      </c>
      <c r="F127" s="35"/>
      <c r="G127" s="35"/>
      <c r="H127" s="35"/>
      <c r="I127" s="35"/>
      <c r="J127" s="35"/>
      <c r="K127" s="35"/>
      <c r="L127" s="57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="2" customFormat="1" ht="12" customHeight="1">
      <c r="A128" s="33"/>
      <c r="B128" s="34"/>
      <c r="C128" s="30" t="s">
        <v>235</v>
      </c>
      <c r="D128" s="35"/>
      <c r="E128" s="35"/>
      <c r="F128" s="35"/>
      <c r="G128" s="35"/>
      <c r="H128" s="35"/>
      <c r="I128" s="35"/>
      <c r="J128" s="35"/>
      <c r="K128" s="35"/>
      <c r="L128" s="57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="2" customFormat="1" ht="16.5" customHeight="1">
      <c r="A129" s="33"/>
      <c r="B129" s="34"/>
      <c r="C129" s="35"/>
      <c r="D129" s="35"/>
      <c r="E129" s="70" t="str">
        <f>E13</f>
        <v>I.1.2.4b - Vzduchotechnika</v>
      </c>
      <c r="F129" s="35"/>
      <c r="G129" s="35"/>
      <c r="H129" s="35"/>
      <c r="I129" s="35"/>
      <c r="J129" s="35"/>
      <c r="K129" s="35"/>
      <c r="L129" s="57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="2" customFormat="1" ht="6.96" customHeight="1">
      <c r="A130" s="33"/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57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="2" customFormat="1" ht="12" customHeight="1">
      <c r="A131" s="33"/>
      <c r="B131" s="34"/>
      <c r="C131" s="30" t="s">
        <v>18</v>
      </c>
      <c r="D131" s="35"/>
      <c r="E131" s="35"/>
      <c r="F131" s="27" t="str">
        <f>F16</f>
        <v>Cheb</v>
      </c>
      <c r="G131" s="35"/>
      <c r="H131" s="35"/>
      <c r="I131" s="30" t="s">
        <v>20</v>
      </c>
      <c r="J131" s="73" t="str">
        <f>IF(J16="","",J16)</f>
        <v>10. 12. 2024</v>
      </c>
      <c r="K131" s="35"/>
      <c r="L131" s="57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="2" customFormat="1" ht="6.96" customHeight="1">
      <c r="A132" s="33"/>
      <c r="B132" s="34"/>
      <c r="C132" s="35"/>
      <c r="D132" s="35"/>
      <c r="E132" s="35"/>
      <c r="F132" s="35"/>
      <c r="G132" s="35"/>
      <c r="H132" s="35"/>
      <c r="I132" s="35"/>
      <c r="J132" s="35"/>
      <c r="K132" s="35"/>
      <c r="L132" s="57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="2" customFormat="1" ht="15.15" customHeight="1">
      <c r="A133" s="33"/>
      <c r="B133" s="34"/>
      <c r="C133" s="30" t="s">
        <v>22</v>
      </c>
      <c r="D133" s="35"/>
      <c r="E133" s="35"/>
      <c r="F133" s="27" t="str">
        <f>E19</f>
        <v>Karlovarská krajská nemocnice a.s.</v>
      </c>
      <c r="G133" s="35"/>
      <c r="H133" s="35"/>
      <c r="I133" s="30" t="s">
        <v>27</v>
      </c>
      <c r="J133" s="31" t="str">
        <f>E25</f>
        <v>M Projekt Cheb</v>
      </c>
      <c r="K133" s="35"/>
      <c r="L133" s="57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="2" customFormat="1" ht="15.15" customHeight="1">
      <c r="A134" s="33"/>
      <c r="B134" s="34"/>
      <c r="C134" s="30" t="s">
        <v>26</v>
      </c>
      <c r="D134" s="35"/>
      <c r="E134" s="35"/>
      <c r="F134" s="27" t="str">
        <f>IF(E22="","",E22)</f>
        <v xml:space="preserve"> </v>
      </c>
      <c r="G134" s="35"/>
      <c r="H134" s="35"/>
      <c r="I134" s="30" t="s">
        <v>31</v>
      </c>
      <c r="J134" s="31" t="str">
        <f>E28</f>
        <v xml:space="preserve"> </v>
      </c>
      <c r="K134" s="35"/>
      <c r="L134" s="57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="2" customFormat="1" ht="10.32" customHeight="1">
      <c r="A135" s="33"/>
      <c r="B135" s="34"/>
      <c r="C135" s="35"/>
      <c r="D135" s="35"/>
      <c r="E135" s="35"/>
      <c r="F135" s="35"/>
      <c r="G135" s="35"/>
      <c r="H135" s="35"/>
      <c r="I135" s="35"/>
      <c r="J135" s="35"/>
      <c r="K135" s="35"/>
      <c r="L135" s="57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="11" customFormat="1" ht="29.28" customHeight="1">
      <c r="A136" s="195"/>
      <c r="B136" s="196"/>
      <c r="C136" s="197" t="s">
        <v>264</v>
      </c>
      <c r="D136" s="198" t="s">
        <v>59</v>
      </c>
      <c r="E136" s="198" t="s">
        <v>55</v>
      </c>
      <c r="F136" s="198" t="s">
        <v>56</v>
      </c>
      <c r="G136" s="198" t="s">
        <v>265</v>
      </c>
      <c r="H136" s="198" t="s">
        <v>266</v>
      </c>
      <c r="I136" s="198" t="s">
        <v>267</v>
      </c>
      <c r="J136" s="199" t="s">
        <v>240</v>
      </c>
      <c r="K136" s="200" t="s">
        <v>268</v>
      </c>
      <c r="L136" s="201"/>
      <c r="M136" s="94" t="s">
        <v>1</v>
      </c>
      <c r="N136" s="95" t="s">
        <v>38</v>
      </c>
      <c r="O136" s="95" t="s">
        <v>269</v>
      </c>
      <c r="P136" s="95" t="s">
        <v>270</v>
      </c>
      <c r="Q136" s="95" t="s">
        <v>271</v>
      </c>
      <c r="R136" s="95" t="s">
        <v>272</v>
      </c>
      <c r="S136" s="95" t="s">
        <v>273</v>
      </c>
      <c r="T136" s="96" t="s">
        <v>274</v>
      </c>
      <c r="U136" s="195"/>
      <c r="V136" s="195"/>
      <c r="W136" s="195"/>
      <c r="X136" s="195"/>
      <c r="Y136" s="195"/>
      <c r="Z136" s="195"/>
      <c r="AA136" s="195"/>
      <c r="AB136" s="195"/>
      <c r="AC136" s="195"/>
      <c r="AD136" s="195"/>
      <c r="AE136" s="195"/>
    </row>
    <row r="137" s="2" customFormat="1" ht="22.8" customHeight="1">
      <c r="A137" s="33"/>
      <c r="B137" s="34"/>
      <c r="C137" s="101" t="s">
        <v>275</v>
      </c>
      <c r="D137" s="35"/>
      <c r="E137" s="35"/>
      <c r="F137" s="35"/>
      <c r="G137" s="35"/>
      <c r="H137" s="35"/>
      <c r="I137" s="35"/>
      <c r="J137" s="202">
        <f>BK137</f>
        <v>8522933</v>
      </c>
      <c r="K137" s="35"/>
      <c r="L137" s="39"/>
      <c r="M137" s="97"/>
      <c r="N137" s="203"/>
      <c r="O137" s="98"/>
      <c r="P137" s="204">
        <f>P138+P388+P400+P414</f>
        <v>0</v>
      </c>
      <c r="Q137" s="98"/>
      <c r="R137" s="204">
        <f>R138+R388+R400+R414</f>
        <v>0</v>
      </c>
      <c r="S137" s="98"/>
      <c r="T137" s="205">
        <f>T138+T388+T400+T414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8" t="s">
        <v>73</v>
      </c>
      <c r="AU137" s="18" t="s">
        <v>242</v>
      </c>
      <c r="BK137" s="206">
        <f>BK138+BK388+BK400+BK414</f>
        <v>8522933</v>
      </c>
    </row>
    <row r="138" s="12" customFormat="1" ht="25.92" customHeight="1">
      <c r="A138" s="12"/>
      <c r="B138" s="207"/>
      <c r="C138" s="208"/>
      <c r="D138" s="209" t="s">
        <v>73</v>
      </c>
      <c r="E138" s="210" t="s">
        <v>81</v>
      </c>
      <c r="F138" s="210" t="s">
        <v>106</v>
      </c>
      <c r="G138" s="208"/>
      <c r="H138" s="208"/>
      <c r="I138" s="208"/>
      <c r="J138" s="211">
        <f>BK138</f>
        <v>6999314</v>
      </c>
      <c r="K138" s="208"/>
      <c r="L138" s="212"/>
      <c r="M138" s="213"/>
      <c r="N138" s="214"/>
      <c r="O138" s="214"/>
      <c r="P138" s="215">
        <f>P139+P180+P212+P235+P287+P339+P347+P362+P377</f>
        <v>0</v>
      </c>
      <c r="Q138" s="214"/>
      <c r="R138" s="215">
        <f>R139+R180+R212+R235+R287+R339+R347+R362+R377</f>
        <v>0</v>
      </c>
      <c r="S138" s="214"/>
      <c r="T138" s="216">
        <f>T139+T180+T212+T235+T287+T339+T347+T362+T377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7" t="s">
        <v>81</v>
      </c>
      <c r="AT138" s="218" t="s">
        <v>73</v>
      </c>
      <c r="AU138" s="218" t="s">
        <v>74</v>
      </c>
      <c r="AY138" s="217" t="s">
        <v>278</v>
      </c>
      <c r="BK138" s="219">
        <f>BK139+BK180+BK212+BK235+BK287+BK339+BK347+BK362+BK377</f>
        <v>6999314</v>
      </c>
    </row>
    <row r="139" s="12" customFormat="1" ht="22.8" customHeight="1">
      <c r="A139" s="12"/>
      <c r="B139" s="207"/>
      <c r="C139" s="208"/>
      <c r="D139" s="209" t="s">
        <v>73</v>
      </c>
      <c r="E139" s="220" t="s">
        <v>2081</v>
      </c>
      <c r="F139" s="220" t="s">
        <v>2479</v>
      </c>
      <c r="G139" s="208"/>
      <c r="H139" s="208"/>
      <c r="I139" s="208"/>
      <c r="J139" s="221">
        <f>BK139</f>
        <v>867943</v>
      </c>
      <c r="K139" s="208"/>
      <c r="L139" s="212"/>
      <c r="M139" s="213"/>
      <c r="N139" s="214"/>
      <c r="O139" s="214"/>
      <c r="P139" s="215">
        <f>SUM(P140:P179)</f>
        <v>0</v>
      </c>
      <c r="Q139" s="214"/>
      <c r="R139" s="215">
        <f>SUM(R140:R179)</f>
        <v>0</v>
      </c>
      <c r="S139" s="214"/>
      <c r="T139" s="216">
        <f>SUM(T140:T179)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7" t="s">
        <v>81</v>
      </c>
      <c r="AT139" s="218" t="s">
        <v>73</v>
      </c>
      <c r="AU139" s="218" t="s">
        <v>81</v>
      </c>
      <c r="AY139" s="217" t="s">
        <v>278</v>
      </c>
      <c r="BK139" s="219">
        <f>SUM(BK140:BK179)</f>
        <v>867943</v>
      </c>
    </row>
    <row r="140" s="2" customFormat="1" ht="66.75" customHeight="1">
      <c r="A140" s="33"/>
      <c r="B140" s="34"/>
      <c r="C140" s="222" t="s">
        <v>81</v>
      </c>
      <c r="D140" s="222" t="s">
        <v>280</v>
      </c>
      <c r="E140" s="223" t="s">
        <v>2480</v>
      </c>
      <c r="F140" s="224" t="s">
        <v>2481</v>
      </c>
      <c r="G140" s="225" t="s">
        <v>1673</v>
      </c>
      <c r="H140" s="226">
        <v>1</v>
      </c>
      <c r="I140" s="227">
        <v>211945</v>
      </c>
      <c r="J140" s="227">
        <f>ROUND(I140*H140,2)</f>
        <v>211945</v>
      </c>
      <c r="K140" s="228"/>
      <c r="L140" s="39"/>
      <c r="M140" s="229" t="s">
        <v>1</v>
      </c>
      <c r="N140" s="230" t="s">
        <v>39</v>
      </c>
      <c r="O140" s="231">
        <v>0</v>
      </c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33" t="s">
        <v>116</v>
      </c>
      <c r="AT140" s="233" t="s">
        <v>280</v>
      </c>
      <c r="AU140" s="233" t="s">
        <v>83</v>
      </c>
      <c r="AY140" s="18" t="s">
        <v>278</v>
      </c>
      <c r="BE140" s="234">
        <f>IF(N140="základní",J140,0)</f>
        <v>211945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8" t="s">
        <v>81</v>
      </c>
      <c r="BK140" s="234">
        <f>ROUND(I140*H140,2)</f>
        <v>211945</v>
      </c>
      <c r="BL140" s="18" t="s">
        <v>116</v>
      </c>
      <c r="BM140" s="233" t="s">
        <v>2482</v>
      </c>
    </row>
    <row r="141" s="2" customFormat="1" ht="33" customHeight="1">
      <c r="A141" s="33"/>
      <c r="B141" s="34"/>
      <c r="C141" s="222" t="s">
        <v>83</v>
      </c>
      <c r="D141" s="222" t="s">
        <v>280</v>
      </c>
      <c r="E141" s="223" t="s">
        <v>2483</v>
      </c>
      <c r="F141" s="224" t="s">
        <v>2484</v>
      </c>
      <c r="G141" s="225" t="s">
        <v>1673</v>
      </c>
      <c r="H141" s="226">
        <v>1</v>
      </c>
      <c r="I141" s="227">
        <v>45042</v>
      </c>
      <c r="J141" s="227">
        <f>ROUND(I141*H141,2)</f>
        <v>45042</v>
      </c>
      <c r="K141" s="228"/>
      <c r="L141" s="39"/>
      <c r="M141" s="229" t="s">
        <v>1</v>
      </c>
      <c r="N141" s="230" t="s">
        <v>39</v>
      </c>
      <c r="O141" s="231">
        <v>0</v>
      </c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33" t="s">
        <v>116</v>
      </c>
      <c r="AT141" s="233" t="s">
        <v>280</v>
      </c>
      <c r="AU141" s="233" t="s">
        <v>83</v>
      </c>
      <c r="AY141" s="18" t="s">
        <v>278</v>
      </c>
      <c r="BE141" s="234">
        <f>IF(N141="základní",J141,0)</f>
        <v>45042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8" t="s">
        <v>81</v>
      </c>
      <c r="BK141" s="234">
        <f>ROUND(I141*H141,2)</f>
        <v>45042</v>
      </c>
      <c r="BL141" s="18" t="s">
        <v>116</v>
      </c>
      <c r="BM141" s="233" t="s">
        <v>2485</v>
      </c>
    </row>
    <row r="142" s="2" customFormat="1" ht="24.15" customHeight="1">
      <c r="A142" s="33"/>
      <c r="B142" s="34"/>
      <c r="C142" s="222" t="s">
        <v>91</v>
      </c>
      <c r="D142" s="222" t="s">
        <v>280</v>
      </c>
      <c r="E142" s="223" t="s">
        <v>2486</v>
      </c>
      <c r="F142" s="224" t="s">
        <v>2487</v>
      </c>
      <c r="G142" s="225" t="s">
        <v>1694</v>
      </c>
      <c r="H142" s="226">
        <v>45</v>
      </c>
      <c r="I142" s="227">
        <v>1288</v>
      </c>
      <c r="J142" s="227">
        <f>ROUND(I142*H142,2)</f>
        <v>57960</v>
      </c>
      <c r="K142" s="228"/>
      <c r="L142" s="39"/>
      <c r="M142" s="229" t="s">
        <v>1</v>
      </c>
      <c r="N142" s="230" t="s">
        <v>39</v>
      </c>
      <c r="O142" s="231">
        <v>0</v>
      </c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33" t="s">
        <v>116</v>
      </c>
      <c r="AT142" s="233" t="s">
        <v>280</v>
      </c>
      <c r="AU142" s="233" t="s">
        <v>83</v>
      </c>
      <c r="AY142" s="18" t="s">
        <v>278</v>
      </c>
      <c r="BE142" s="234">
        <f>IF(N142="základní",J142,0)</f>
        <v>57960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8" t="s">
        <v>81</v>
      </c>
      <c r="BK142" s="234">
        <f>ROUND(I142*H142,2)</f>
        <v>57960</v>
      </c>
      <c r="BL142" s="18" t="s">
        <v>116</v>
      </c>
      <c r="BM142" s="233" t="s">
        <v>2488</v>
      </c>
    </row>
    <row r="143" s="2" customFormat="1" ht="16.5" customHeight="1">
      <c r="A143" s="33"/>
      <c r="B143" s="34"/>
      <c r="C143" s="222" t="s">
        <v>116</v>
      </c>
      <c r="D143" s="222" t="s">
        <v>280</v>
      </c>
      <c r="E143" s="223" t="s">
        <v>2489</v>
      </c>
      <c r="F143" s="224" t="s">
        <v>2490</v>
      </c>
      <c r="G143" s="225" t="s">
        <v>2491</v>
      </c>
      <c r="H143" s="226">
        <v>1</v>
      </c>
      <c r="I143" s="227">
        <v>3049</v>
      </c>
      <c r="J143" s="227">
        <f>ROUND(I143*H143,2)</f>
        <v>3049</v>
      </c>
      <c r="K143" s="228"/>
      <c r="L143" s="39"/>
      <c r="M143" s="229" t="s">
        <v>1</v>
      </c>
      <c r="N143" s="230" t="s">
        <v>39</v>
      </c>
      <c r="O143" s="231">
        <v>0</v>
      </c>
      <c r="P143" s="231">
        <f>O143*H143</f>
        <v>0</v>
      </c>
      <c r="Q143" s="231">
        <v>0</v>
      </c>
      <c r="R143" s="231">
        <f>Q143*H143</f>
        <v>0</v>
      </c>
      <c r="S143" s="231">
        <v>0</v>
      </c>
      <c r="T143" s="23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33" t="s">
        <v>116</v>
      </c>
      <c r="AT143" s="233" t="s">
        <v>280</v>
      </c>
      <c r="AU143" s="233" t="s">
        <v>83</v>
      </c>
      <c r="AY143" s="18" t="s">
        <v>278</v>
      </c>
      <c r="BE143" s="234">
        <f>IF(N143="základní",J143,0)</f>
        <v>3049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8" t="s">
        <v>81</v>
      </c>
      <c r="BK143" s="234">
        <f>ROUND(I143*H143,2)</f>
        <v>3049</v>
      </c>
      <c r="BL143" s="18" t="s">
        <v>116</v>
      </c>
      <c r="BM143" s="233" t="s">
        <v>2492</v>
      </c>
    </row>
    <row r="144" s="2" customFormat="1" ht="16.5" customHeight="1">
      <c r="A144" s="33"/>
      <c r="B144" s="34"/>
      <c r="C144" s="222" t="s">
        <v>298</v>
      </c>
      <c r="D144" s="222" t="s">
        <v>280</v>
      </c>
      <c r="E144" s="223" t="s">
        <v>2493</v>
      </c>
      <c r="F144" s="224" t="s">
        <v>2494</v>
      </c>
      <c r="G144" s="225" t="s">
        <v>1673</v>
      </c>
      <c r="H144" s="226">
        <v>4</v>
      </c>
      <c r="I144" s="227">
        <v>2007</v>
      </c>
      <c r="J144" s="227">
        <f>ROUND(I144*H144,2)</f>
        <v>8028</v>
      </c>
      <c r="K144" s="228"/>
      <c r="L144" s="39"/>
      <c r="M144" s="229" t="s">
        <v>1</v>
      </c>
      <c r="N144" s="230" t="s">
        <v>39</v>
      </c>
      <c r="O144" s="231">
        <v>0</v>
      </c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33" t="s">
        <v>116</v>
      </c>
      <c r="AT144" s="233" t="s">
        <v>280</v>
      </c>
      <c r="AU144" s="233" t="s">
        <v>83</v>
      </c>
      <c r="AY144" s="18" t="s">
        <v>278</v>
      </c>
      <c r="BE144" s="234">
        <f>IF(N144="základní",J144,0)</f>
        <v>8028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8" t="s">
        <v>81</v>
      </c>
      <c r="BK144" s="234">
        <f>ROUND(I144*H144,2)</f>
        <v>8028</v>
      </c>
      <c r="BL144" s="18" t="s">
        <v>116</v>
      </c>
      <c r="BM144" s="233" t="s">
        <v>2495</v>
      </c>
    </row>
    <row r="145" s="2" customFormat="1" ht="16.5" customHeight="1">
      <c r="A145" s="33"/>
      <c r="B145" s="34"/>
      <c r="C145" s="222" t="s">
        <v>304</v>
      </c>
      <c r="D145" s="222" t="s">
        <v>280</v>
      </c>
      <c r="E145" s="223" t="s">
        <v>2496</v>
      </c>
      <c r="F145" s="224" t="s">
        <v>2497</v>
      </c>
      <c r="G145" s="225" t="s">
        <v>1673</v>
      </c>
      <c r="H145" s="226">
        <v>1</v>
      </c>
      <c r="I145" s="227">
        <v>6882</v>
      </c>
      <c r="J145" s="227">
        <f>ROUND(I145*H145,2)</f>
        <v>6882</v>
      </c>
      <c r="K145" s="228"/>
      <c r="L145" s="39"/>
      <c r="M145" s="229" t="s">
        <v>1</v>
      </c>
      <c r="N145" s="230" t="s">
        <v>39</v>
      </c>
      <c r="O145" s="231">
        <v>0</v>
      </c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33" t="s">
        <v>116</v>
      </c>
      <c r="AT145" s="233" t="s">
        <v>280</v>
      </c>
      <c r="AU145" s="233" t="s">
        <v>83</v>
      </c>
      <c r="AY145" s="18" t="s">
        <v>278</v>
      </c>
      <c r="BE145" s="234">
        <f>IF(N145="základní",J145,0)</f>
        <v>6882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8" t="s">
        <v>81</v>
      </c>
      <c r="BK145" s="234">
        <f>ROUND(I145*H145,2)</f>
        <v>6882</v>
      </c>
      <c r="BL145" s="18" t="s">
        <v>116</v>
      </c>
      <c r="BM145" s="233" t="s">
        <v>2498</v>
      </c>
    </row>
    <row r="146" s="2" customFormat="1" ht="16.5" customHeight="1">
      <c r="A146" s="33"/>
      <c r="B146" s="34"/>
      <c r="C146" s="222" t="s">
        <v>310</v>
      </c>
      <c r="D146" s="222" t="s">
        <v>280</v>
      </c>
      <c r="E146" s="223" t="s">
        <v>2499</v>
      </c>
      <c r="F146" s="224" t="s">
        <v>2500</v>
      </c>
      <c r="G146" s="225" t="s">
        <v>1673</v>
      </c>
      <c r="H146" s="226">
        <v>2</v>
      </c>
      <c r="I146" s="227">
        <v>1242</v>
      </c>
      <c r="J146" s="227">
        <f>ROUND(I146*H146,2)</f>
        <v>2484</v>
      </c>
      <c r="K146" s="228"/>
      <c r="L146" s="39"/>
      <c r="M146" s="229" t="s">
        <v>1</v>
      </c>
      <c r="N146" s="230" t="s">
        <v>39</v>
      </c>
      <c r="O146" s="231">
        <v>0</v>
      </c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33" t="s">
        <v>116</v>
      </c>
      <c r="AT146" s="233" t="s">
        <v>280</v>
      </c>
      <c r="AU146" s="233" t="s">
        <v>83</v>
      </c>
      <c r="AY146" s="18" t="s">
        <v>278</v>
      </c>
      <c r="BE146" s="234">
        <f>IF(N146="základní",J146,0)</f>
        <v>2484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8" t="s">
        <v>81</v>
      </c>
      <c r="BK146" s="234">
        <f>ROUND(I146*H146,2)</f>
        <v>2484</v>
      </c>
      <c r="BL146" s="18" t="s">
        <v>116</v>
      </c>
      <c r="BM146" s="233" t="s">
        <v>2501</v>
      </c>
    </row>
    <row r="147" s="2" customFormat="1" ht="24.15" customHeight="1">
      <c r="A147" s="33"/>
      <c r="B147" s="34"/>
      <c r="C147" s="222" t="s">
        <v>315</v>
      </c>
      <c r="D147" s="222" t="s">
        <v>280</v>
      </c>
      <c r="E147" s="223" t="s">
        <v>2502</v>
      </c>
      <c r="F147" s="224" t="s">
        <v>2503</v>
      </c>
      <c r="G147" s="225" t="s">
        <v>1673</v>
      </c>
      <c r="H147" s="226">
        <v>3</v>
      </c>
      <c r="I147" s="227">
        <v>2163</v>
      </c>
      <c r="J147" s="227">
        <f>ROUND(I147*H147,2)</f>
        <v>6489</v>
      </c>
      <c r="K147" s="228"/>
      <c r="L147" s="39"/>
      <c r="M147" s="229" t="s">
        <v>1</v>
      </c>
      <c r="N147" s="230" t="s">
        <v>39</v>
      </c>
      <c r="O147" s="231">
        <v>0</v>
      </c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33" t="s">
        <v>116</v>
      </c>
      <c r="AT147" s="233" t="s">
        <v>280</v>
      </c>
      <c r="AU147" s="233" t="s">
        <v>83</v>
      </c>
      <c r="AY147" s="18" t="s">
        <v>278</v>
      </c>
      <c r="BE147" s="234">
        <f>IF(N147="základní",J147,0)</f>
        <v>6489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8" t="s">
        <v>81</v>
      </c>
      <c r="BK147" s="234">
        <f>ROUND(I147*H147,2)</f>
        <v>6489</v>
      </c>
      <c r="BL147" s="18" t="s">
        <v>116</v>
      </c>
      <c r="BM147" s="233" t="s">
        <v>2504</v>
      </c>
    </row>
    <row r="148" s="2" customFormat="1" ht="16.5" customHeight="1">
      <c r="A148" s="33"/>
      <c r="B148" s="34"/>
      <c r="C148" s="222" t="s">
        <v>308</v>
      </c>
      <c r="D148" s="222" t="s">
        <v>280</v>
      </c>
      <c r="E148" s="223" t="s">
        <v>2505</v>
      </c>
      <c r="F148" s="224" t="s">
        <v>2506</v>
      </c>
      <c r="G148" s="225" t="s">
        <v>1673</v>
      </c>
      <c r="H148" s="226">
        <v>1</v>
      </c>
      <c r="I148" s="227">
        <v>252</v>
      </c>
      <c r="J148" s="227">
        <f>ROUND(I148*H148,2)</f>
        <v>252</v>
      </c>
      <c r="K148" s="228"/>
      <c r="L148" s="39"/>
      <c r="M148" s="229" t="s">
        <v>1</v>
      </c>
      <c r="N148" s="230" t="s">
        <v>39</v>
      </c>
      <c r="O148" s="231">
        <v>0</v>
      </c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33" t="s">
        <v>116</v>
      </c>
      <c r="AT148" s="233" t="s">
        <v>280</v>
      </c>
      <c r="AU148" s="233" t="s">
        <v>83</v>
      </c>
      <c r="AY148" s="18" t="s">
        <v>278</v>
      </c>
      <c r="BE148" s="234">
        <f>IF(N148="základní",J148,0)</f>
        <v>252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8" t="s">
        <v>81</v>
      </c>
      <c r="BK148" s="234">
        <f>ROUND(I148*H148,2)</f>
        <v>252</v>
      </c>
      <c r="BL148" s="18" t="s">
        <v>116</v>
      </c>
      <c r="BM148" s="233" t="s">
        <v>2507</v>
      </c>
    </row>
    <row r="149" s="2" customFormat="1" ht="24.15" customHeight="1">
      <c r="A149" s="33"/>
      <c r="B149" s="34"/>
      <c r="C149" s="222" t="s">
        <v>325</v>
      </c>
      <c r="D149" s="222" t="s">
        <v>280</v>
      </c>
      <c r="E149" s="223" t="s">
        <v>2508</v>
      </c>
      <c r="F149" s="224" t="s">
        <v>2509</v>
      </c>
      <c r="G149" s="225" t="s">
        <v>1673</v>
      </c>
      <c r="H149" s="226">
        <v>1</v>
      </c>
      <c r="I149" s="227">
        <v>100671</v>
      </c>
      <c r="J149" s="227">
        <f>ROUND(I149*H149,2)</f>
        <v>100671</v>
      </c>
      <c r="K149" s="228"/>
      <c r="L149" s="39"/>
      <c r="M149" s="229" t="s">
        <v>1</v>
      </c>
      <c r="N149" s="230" t="s">
        <v>39</v>
      </c>
      <c r="O149" s="231">
        <v>0</v>
      </c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33" t="s">
        <v>116</v>
      </c>
      <c r="AT149" s="233" t="s">
        <v>280</v>
      </c>
      <c r="AU149" s="233" t="s">
        <v>83</v>
      </c>
      <c r="AY149" s="18" t="s">
        <v>278</v>
      </c>
      <c r="BE149" s="234">
        <f>IF(N149="základní",J149,0)</f>
        <v>100671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8" t="s">
        <v>81</v>
      </c>
      <c r="BK149" s="234">
        <f>ROUND(I149*H149,2)</f>
        <v>100671</v>
      </c>
      <c r="BL149" s="18" t="s">
        <v>116</v>
      </c>
      <c r="BM149" s="233" t="s">
        <v>2510</v>
      </c>
    </row>
    <row r="150" s="2" customFormat="1" ht="24.15" customHeight="1">
      <c r="A150" s="33"/>
      <c r="B150" s="34"/>
      <c r="C150" s="222" t="s">
        <v>372</v>
      </c>
      <c r="D150" s="222" t="s">
        <v>280</v>
      </c>
      <c r="E150" s="223" t="s">
        <v>2511</v>
      </c>
      <c r="F150" s="224" t="s">
        <v>2512</v>
      </c>
      <c r="G150" s="225" t="s">
        <v>1673</v>
      </c>
      <c r="H150" s="226">
        <v>1</v>
      </c>
      <c r="I150" s="227">
        <v>16385</v>
      </c>
      <c r="J150" s="227">
        <f>ROUND(I150*H150,2)</f>
        <v>16385</v>
      </c>
      <c r="K150" s="228"/>
      <c r="L150" s="39"/>
      <c r="M150" s="229" t="s">
        <v>1</v>
      </c>
      <c r="N150" s="230" t="s">
        <v>39</v>
      </c>
      <c r="O150" s="231">
        <v>0</v>
      </c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33" t="s">
        <v>116</v>
      </c>
      <c r="AT150" s="233" t="s">
        <v>280</v>
      </c>
      <c r="AU150" s="233" t="s">
        <v>83</v>
      </c>
      <c r="AY150" s="18" t="s">
        <v>278</v>
      </c>
      <c r="BE150" s="234">
        <f>IF(N150="základní",J150,0)</f>
        <v>16385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8" t="s">
        <v>81</v>
      </c>
      <c r="BK150" s="234">
        <f>ROUND(I150*H150,2)</f>
        <v>16385</v>
      </c>
      <c r="BL150" s="18" t="s">
        <v>116</v>
      </c>
      <c r="BM150" s="233" t="s">
        <v>2513</v>
      </c>
    </row>
    <row r="151" s="2" customFormat="1" ht="24.15" customHeight="1">
      <c r="A151" s="33"/>
      <c r="B151" s="34"/>
      <c r="C151" s="222" t="s">
        <v>8</v>
      </c>
      <c r="D151" s="222" t="s">
        <v>280</v>
      </c>
      <c r="E151" s="223" t="s">
        <v>2514</v>
      </c>
      <c r="F151" s="224" t="s">
        <v>2515</v>
      </c>
      <c r="G151" s="225" t="s">
        <v>1673</v>
      </c>
      <c r="H151" s="226">
        <v>2</v>
      </c>
      <c r="I151" s="227">
        <v>24569</v>
      </c>
      <c r="J151" s="227">
        <f>ROUND(I151*H151,2)</f>
        <v>49138</v>
      </c>
      <c r="K151" s="228"/>
      <c r="L151" s="39"/>
      <c r="M151" s="229" t="s">
        <v>1</v>
      </c>
      <c r="N151" s="230" t="s">
        <v>39</v>
      </c>
      <c r="O151" s="231">
        <v>0</v>
      </c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33" t="s">
        <v>116</v>
      </c>
      <c r="AT151" s="233" t="s">
        <v>280</v>
      </c>
      <c r="AU151" s="233" t="s">
        <v>83</v>
      </c>
      <c r="AY151" s="18" t="s">
        <v>278</v>
      </c>
      <c r="BE151" s="234">
        <f>IF(N151="základní",J151,0)</f>
        <v>49138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8" t="s">
        <v>81</v>
      </c>
      <c r="BK151" s="234">
        <f>ROUND(I151*H151,2)</f>
        <v>49138</v>
      </c>
      <c r="BL151" s="18" t="s">
        <v>116</v>
      </c>
      <c r="BM151" s="233" t="s">
        <v>2516</v>
      </c>
    </row>
    <row r="152" s="2" customFormat="1" ht="16.5" customHeight="1">
      <c r="A152" s="33"/>
      <c r="B152" s="34"/>
      <c r="C152" s="222" t="s">
        <v>404</v>
      </c>
      <c r="D152" s="222" t="s">
        <v>280</v>
      </c>
      <c r="E152" s="223" t="s">
        <v>2517</v>
      </c>
      <c r="F152" s="224" t="s">
        <v>2518</v>
      </c>
      <c r="G152" s="225" t="s">
        <v>1673</v>
      </c>
      <c r="H152" s="226">
        <v>3</v>
      </c>
      <c r="I152" s="227">
        <v>3320</v>
      </c>
      <c r="J152" s="227">
        <f>ROUND(I152*H152,2)</f>
        <v>9960</v>
      </c>
      <c r="K152" s="228"/>
      <c r="L152" s="39"/>
      <c r="M152" s="229" t="s">
        <v>1</v>
      </c>
      <c r="N152" s="230" t="s">
        <v>39</v>
      </c>
      <c r="O152" s="231">
        <v>0</v>
      </c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33" t="s">
        <v>116</v>
      </c>
      <c r="AT152" s="233" t="s">
        <v>280</v>
      </c>
      <c r="AU152" s="233" t="s">
        <v>83</v>
      </c>
      <c r="AY152" s="18" t="s">
        <v>278</v>
      </c>
      <c r="BE152" s="234">
        <f>IF(N152="základní",J152,0)</f>
        <v>9960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8" t="s">
        <v>81</v>
      </c>
      <c r="BK152" s="234">
        <f>ROUND(I152*H152,2)</f>
        <v>9960</v>
      </c>
      <c r="BL152" s="18" t="s">
        <v>116</v>
      </c>
      <c r="BM152" s="233" t="s">
        <v>2519</v>
      </c>
    </row>
    <row r="153" s="2" customFormat="1" ht="16.5" customHeight="1">
      <c r="A153" s="33"/>
      <c r="B153" s="34"/>
      <c r="C153" s="222" t="s">
        <v>410</v>
      </c>
      <c r="D153" s="222" t="s">
        <v>280</v>
      </c>
      <c r="E153" s="223" t="s">
        <v>2520</v>
      </c>
      <c r="F153" s="224" t="s">
        <v>2521</v>
      </c>
      <c r="G153" s="225" t="s">
        <v>2491</v>
      </c>
      <c r="H153" s="226">
        <v>1</v>
      </c>
      <c r="I153" s="227">
        <v>3762</v>
      </c>
      <c r="J153" s="227">
        <f>ROUND(I153*H153,2)</f>
        <v>3762</v>
      </c>
      <c r="K153" s="228"/>
      <c r="L153" s="39"/>
      <c r="M153" s="229" t="s">
        <v>1</v>
      </c>
      <c r="N153" s="230" t="s">
        <v>39</v>
      </c>
      <c r="O153" s="231">
        <v>0</v>
      </c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33" t="s">
        <v>116</v>
      </c>
      <c r="AT153" s="233" t="s">
        <v>280</v>
      </c>
      <c r="AU153" s="233" t="s">
        <v>83</v>
      </c>
      <c r="AY153" s="18" t="s">
        <v>278</v>
      </c>
      <c r="BE153" s="234">
        <f>IF(N153="základní",J153,0)</f>
        <v>3762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8" t="s">
        <v>81</v>
      </c>
      <c r="BK153" s="234">
        <f>ROUND(I153*H153,2)</f>
        <v>3762</v>
      </c>
      <c r="BL153" s="18" t="s">
        <v>116</v>
      </c>
      <c r="BM153" s="233" t="s">
        <v>2522</v>
      </c>
    </row>
    <row r="154" s="2" customFormat="1" ht="16.5" customHeight="1">
      <c r="A154" s="33"/>
      <c r="B154" s="34"/>
      <c r="C154" s="222" t="s">
        <v>415</v>
      </c>
      <c r="D154" s="222" t="s">
        <v>280</v>
      </c>
      <c r="E154" s="223" t="s">
        <v>2523</v>
      </c>
      <c r="F154" s="224" t="s">
        <v>2524</v>
      </c>
      <c r="G154" s="225" t="s">
        <v>1673</v>
      </c>
      <c r="H154" s="226">
        <v>2</v>
      </c>
      <c r="I154" s="227">
        <v>3479</v>
      </c>
      <c r="J154" s="227">
        <f>ROUND(I154*H154,2)</f>
        <v>6958</v>
      </c>
      <c r="K154" s="228"/>
      <c r="L154" s="39"/>
      <c r="M154" s="229" t="s">
        <v>1</v>
      </c>
      <c r="N154" s="230" t="s">
        <v>39</v>
      </c>
      <c r="O154" s="231">
        <v>0</v>
      </c>
      <c r="P154" s="231">
        <f>O154*H154</f>
        <v>0</v>
      </c>
      <c r="Q154" s="231">
        <v>0</v>
      </c>
      <c r="R154" s="231">
        <f>Q154*H154</f>
        <v>0</v>
      </c>
      <c r="S154" s="231">
        <v>0</v>
      </c>
      <c r="T154" s="23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33" t="s">
        <v>116</v>
      </c>
      <c r="AT154" s="233" t="s">
        <v>280</v>
      </c>
      <c r="AU154" s="233" t="s">
        <v>83</v>
      </c>
      <c r="AY154" s="18" t="s">
        <v>278</v>
      </c>
      <c r="BE154" s="234">
        <f>IF(N154="základní",J154,0)</f>
        <v>6958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8" t="s">
        <v>81</v>
      </c>
      <c r="BK154" s="234">
        <f>ROUND(I154*H154,2)</f>
        <v>6958</v>
      </c>
      <c r="BL154" s="18" t="s">
        <v>116</v>
      </c>
      <c r="BM154" s="233" t="s">
        <v>2525</v>
      </c>
    </row>
    <row r="155" s="2" customFormat="1" ht="16.5" customHeight="1">
      <c r="A155" s="33"/>
      <c r="B155" s="34"/>
      <c r="C155" s="222" t="s">
        <v>602</v>
      </c>
      <c r="D155" s="222" t="s">
        <v>280</v>
      </c>
      <c r="E155" s="223" t="s">
        <v>2526</v>
      </c>
      <c r="F155" s="224" t="s">
        <v>2527</v>
      </c>
      <c r="G155" s="225" t="s">
        <v>2491</v>
      </c>
      <c r="H155" s="226">
        <v>1</v>
      </c>
      <c r="I155" s="227">
        <v>231</v>
      </c>
      <c r="J155" s="227">
        <f>ROUND(I155*H155,2)</f>
        <v>231</v>
      </c>
      <c r="K155" s="228"/>
      <c r="L155" s="39"/>
      <c r="M155" s="229" t="s">
        <v>1</v>
      </c>
      <c r="N155" s="230" t="s">
        <v>39</v>
      </c>
      <c r="O155" s="231">
        <v>0</v>
      </c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33" t="s">
        <v>116</v>
      </c>
      <c r="AT155" s="233" t="s">
        <v>280</v>
      </c>
      <c r="AU155" s="233" t="s">
        <v>83</v>
      </c>
      <c r="AY155" s="18" t="s">
        <v>278</v>
      </c>
      <c r="BE155" s="234">
        <f>IF(N155="základní",J155,0)</f>
        <v>231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8" t="s">
        <v>81</v>
      </c>
      <c r="BK155" s="234">
        <f>ROUND(I155*H155,2)</f>
        <v>231</v>
      </c>
      <c r="BL155" s="18" t="s">
        <v>116</v>
      </c>
      <c r="BM155" s="233" t="s">
        <v>2528</v>
      </c>
    </row>
    <row r="156" s="2" customFormat="1" ht="24.15" customHeight="1">
      <c r="A156" s="33"/>
      <c r="B156" s="34"/>
      <c r="C156" s="222" t="s">
        <v>607</v>
      </c>
      <c r="D156" s="222" t="s">
        <v>280</v>
      </c>
      <c r="E156" s="223" t="s">
        <v>2529</v>
      </c>
      <c r="F156" s="224" t="s">
        <v>2530</v>
      </c>
      <c r="G156" s="225" t="s">
        <v>1694</v>
      </c>
      <c r="H156" s="226">
        <v>65</v>
      </c>
      <c r="I156" s="227">
        <v>1923</v>
      </c>
      <c r="J156" s="227">
        <f>ROUND(I156*H156,2)</f>
        <v>124995</v>
      </c>
      <c r="K156" s="228"/>
      <c r="L156" s="39"/>
      <c r="M156" s="229" t="s">
        <v>1</v>
      </c>
      <c r="N156" s="230" t="s">
        <v>39</v>
      </c>
      <c r="O156" s="231">
        <v>0</v>
      </c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33" t="s">
        <v>116</v>
      </c>
      <c r="AT156" s="233" t="s">
        <v>280</v>
      </c>
      <c r="AU156" s="233" t="s">
        <v>83</v>
      </c>
      <c r="AY156" s="18" t="s">
        <v>278</v>
      </c>
      <c r="BE156" s="234">
        <f>IF(N156="základní",J156,0)</f>
        <v>124995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8" t="s">
        <v>81</v>
      </c>
      <c r="BK156" s="234">
        <f>ROUND(I156*H156,2)</f>
        <v>124995</v>
      </c>
      <c r="BL156" s="18" t="s">
        <v>116</v>
      </c>
      <c r="BM156" s="233" t="s">
        <v>2531</v>
      </c>
    </row>
    <row r="157" s="2" customFormat="1" ht="16.5" customHeight="1">
      <c r="A157" s="33"/>
      <c r="B157" s="34"/>
      <c r="C157" s="222" t="s">
        <v>611</v>
      </c>
      <c r="D157" s="222" t="s">
        <v>280</v>
      </c>
      <c r="E157" s="223" t="s">
        <v>2532</v>
      </c>
      <c r="F157" s="224" t="s">
        <v>2533</v>
      </c>
      <c r="G157" s="225" t="s">
        <v>2491</v>
      </c>
      <c r="H157" s="226">
        <v>3</v>
      </c>
      <c r="I157" s="227">
        <v>0</v>
      </c>
      <c r="J157" s="227">
        <f>ROUND(I157*H157,2)</f>
        <v>0</v>
      </c>
      <c r="K157" s="228"/>
      <c r="L157" s="39"/>
      <c r="M157" s="229" t="s">
        <v>1</v>
      </c>
      <c r="N157" s="230" t="s">
        <v>39</v>
      </c>
      <c r="O157" s="231">
        <v>0</v>
      </c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33" t="s">
        <v>116</v>
      </c>
      <c r="AT157" s="233" t="s">
        <v>280</v>
      </c>
      <c r="AU157" s="233" t="s">
        <v>83</v>
      </c>
      <c r="AY157" s="18" t="s">
        <v>278</v>
      </c>
      <c r="BE157" s="234">
        <f>IF(N157="základní",J157,0)</f>
        <v>0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8" t="s">
        <v>81</v>
      </c>
      <c r="BK157" s="234">
        <f>ROUND(I157*H157,2)</f>
        <v>0</v>
      </c>
      <c r="BL157" s="18" t="s">
        <v>116</v>
      </c>
      <c r="BM157" s="233" t="s">
        <v>2534</v>
      </c>
    </row>
    <row r="158" s="2" customFormat="1" ht="16.5" customHeight="1">
      <c r="A158" s="33"/>
      <c r="B158" s="34"/>
      <c r="C158" s="222" t="s">
        <v>616</v>
      </c>
      <c r="D158" s="222" t="s">
        <v>280</v>
      </c>
      <c r="E158" s="223" t="s">
        <v>2535</v>
      </c>
      <c r="F158" s="224" t="s">
        <v>2536</v>
      </c>
      <c r="G158" s="225" t="s">
        <v>2491</v>
      </c>
      <c r="H158" s="226">
        <v>1</v>
      </c>
      <c r="I158" s="227">
        <v>0</v>
      </c>
      <c r="J158" s="227">
        <f>ROUND(I158*H158,2)</f>
        <v>0</v>
      </c>
      <c r="K158" s="228"/>
      <c r="L158" s="39"/>
      <c r="M158" s="229" t="s">
        <v>1</v>
      </c>
      <c r="N158" s="230" t="s">
        <v>39</v>
      </c>
      <c r="O158" s="231">
        <v>0</v>
      </c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33" t="s">
        <v>116</v>
      </c>
      <c r="AT158" s="233" t="s">
        <v>280</v>
      </c>
      <c r="AU158" s="233" t="s">
        <v>83</v>
      </c>
      <c r="AY158" s="18" t="s">
        <v>278</v>
      </c>
      <c r="BE158" s="234">
        <f>IF(N158="základní",J158,0)</f>
        <v>0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8" t="s">
        <v>81</v>
      </c>
      <c r="BK158" s="234">
        <f>ROUND(I158*H158,2)</f>
        <v>0</v>
      </c>
      <c r="BL158" s="18" t="s">
        <v>116</v>
      </c>
      <c r="BM158" s="233" t="s">
        <v>2537</v>
      </c>
    </row>
    <row r="159" s="2" customFormat="1" ht="37.8" customHeight="1">
      <c r="A159" s="33"/>
      <c r="B159" s="34"/>
      <c r="C159" s="222" t="s">
        <v>621</v>
      </c>
      <c r="D159" s="222" t="s">
        <v>280</v>
      </c>
      <c r="E159" s="223" t="s">
        <v>2538</v>
      </c>
      <c r="F159" s="224" t="s">
        <v>2539</v>
      </c>
      <c r="G159" s="225" t="s">
        <v>2540</v>
      </c>
      <c r="H159" s="226">
        <v>25</v>
      </c>
      <c r="I159" s="227">
        <v>809</v>
      </c>
      <c r="J159" s="227">
        <f>ROUND(I159*H159,2)</f>
        <v>20225</v>
      </c>
      <c r="K159" s="228"/>
      <c r="L159" s="39"/>
      <c r="M159" s="229" t="s">
        <v>1</v>
      </c>
      <c r="N159" s="230" t="s">
        <v>39</v>
      </c>
      <c r="O159" s="231">
        <v>0</v>
      </c>
      <c r="P159" s="231">
        <f>O159*H159</f>
        <v>0</v>
      </c>
      <c r="Q159" s="231">
        <v>0</v>
      </c>
      <c r="R159" s="231">
        <f>Q159*H159</f>
        <v>0</v>
      </c>
      <c r="S159" s="231">
        <v>0</v>
      </c>
      <c r="T159" s="23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33" t="s">
        <v>116</v>
      </c>
      <c r="AT159" s="233" t="s">
        <v>280</v>
      </c>
      <c r="AU159" s="233" t="s">
        <v>83</v>
      </c>
      <c r="AY159" s="18" t="s">
        <v>278</v>
      </c>
      <c r="BE159" s="234">
        <f>IF(N159="základní",J159,0)</f>
        <v>20225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8" t="s">
        <v>81</v>
      </c>
      <c r="BK159" s="234">
        <f>ROUND(I159*H159,2)</f>
        <v>20225</v>
      </c>
      <c r="BL159" s="18" t="s">
        <v>116</v>
      </c>
      <c r="BM159" s="233" t="s">
        <v>2541</v>
      </c>
    </row>
    <row r="160" s="2" customFormat="1" ht="37.8" customHeight="1">
      <c r="A160" s="33"/>
      <c r="B160" s="34"/>
      <c r="C160" s="222" t="s">
        <v>7</v>
      </c>
      <c r="D160" s="222" t="s">
        <v>280</v>
      </c>
      <c r="E160" s="223" t="s">
        <v>2542</v>
      </c>
      <c r="F160" s="224" t="s">
        <v>2543</v>
      </c>
      <c r="G160" s="225" t="s">
        <v>2540</v>
      </c>
      <c r="H160" s="226">
        <v>17</v>
      </c>
      <c r="I160" s="227">
        <v>1037</v>
      </c>
      <c r="J160" s="227">
        <f>ROUND(I160*H160,2)</f>
        <v>17629</v>
      </c>
      <c r="K160" s="228"/>
      <c r="L160" s="39"/>
      <c r="M160" s="229" t="s">
        <v>1</v>
      </c>
      <c r="N160" s="230" t="s">
        <v>39</v>
      </c>
      <c r="O160" s="231">
        <v>0</v>
      </c>
      <c r="P160" s="231">
        <f>O160*H160</f>
        <v>0</v>
      </c>
      <c r="Q160" s="231">
        <v>0</v>
      </c>
      <c r="R160" s="231">
        <f>Q160*H160</f>
        <v>0</v>
      </c>
      <c r="S160" s="231">
        <v>0</v>
      </c>
      <c r="T160" s="232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33" t="s">
        <v>116</v>
      </c>
      <c r="AT160" s="233" t="s">
        <v>280</v>
      </c>
      <c r="AU160" s="233" t="s">
        <v>83</v>
      </c>
      <c r="AY160" s="18" t="s">
        <v>278</v>
      </c>
      <c r="BE160" s="234">
        <f>IF(N160="základní",J160,0)</f>
        <v>17629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8" t="s">
        <v>81</v>
      </c>
      <c r="BK160" s="234">
        <f>ROUND(I160*H160,2)</f>
        <v>17629</v>
      </c>
      <c r="BL160" s="18" t="s">
        <v>116</v>
      </c>
      <c r="BM160" s="233" t="s">
        <v>2544</v>
      </c>
    </row>
    <row r="161" s="2" customFormat="1" ht="24.15" customHeight="1">
      <c r="A161" s="33"/>
      <c r="B161" s="34"/>
      <c r="C161" s="222" t="s">
        <v>630</v>
      </c>
      <c r="D161" s="222" t="s">
        <v>280</v>
      </c>
      <c r="E161" s="223" t="s">
        <v>2545</v>
      </c>
      <c r="F161" s="224" t="s">
        <v>2546</v>
      </c>
      <c r="G161" s="225" t="s">
        <v>2547</v>
      </c>
      <c r="H161" s="226">
        <v>48</v>
      </c>
      <c r="I161" s="227">
        <v>512</v>
      </c>
      <c r="J161" s="227">
        <f>ROUND(I161*H161,2)</f>
        <v>24576</v>
      </c>
      <c r="K161" s="228"/>
      <c r="L161" s="39"/>
      <c r="M161" s="229" t="s">
        <v>1</v>
      </c>
      <c r="N161" s="230" t="s">
        <v>39</v>
      </c>
      <c r="O161" s="231">
        <v>0</v>
      </c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33" t="s">
        <v>116</v>
      </c>
      <c r="AT161" s="233" t="s">
        <v>280</v>
      </c>
      <c r="AU161" s="233" t="s">
        <v>83</v>
      </c>
      <c r="AY161" s="18" t="s">
        <v>278</v>
      </c>
      <c r="BE161" s="234">
        <f>IF(N161="základní",J161,0)</f>
        <v>24576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8" t="s">
        <v>81</v>
      </c>
      <c r="BK161" s="234">
        <f>ROUND(I161*H161,2)</f>
        <v>24576</v>
      </c>
      <c r="BL161" s="18" t="s">
        <v>116</v>
      </c>
      <c r="BM161" s="233" t="s">
        <v>2548</v>
      </c>
    </row>
    <row r="162" s="2" customFormat="1" ht="24.15" customHeight="1">
      <c r="A162" s="33"/>
      <c r="B162" s="34"/>
      <c r="C162" s="222" t="s">
        <v>635</v>
      </c>
      <c r="D162" s="222" t="s">
        <v>280</v>
      </c>
      <c r="E162" s="223" t="s">
        <v>2549</v>
      </c>
      <c r="F162" s="224" t="s">
        <v>2550</v>
      </c>
      <c r="G162" s="225" t="s">
        <v>2547</v>
      </c>
      <c r="H162" s="226">
        <v>23</v>
      </c>
      <c r="I162" s="227">
        <v>619</v>
      </c>
      <c r="J162" s="227">
        <f>ROUND(I162*H162,2)</f>
        <v>14237</v>
      </c>
      <c r="K162" s="228"/>
      <c r="L162" s="39"/>
      <c r="M162" s="229" t="s">
        <v>1</v>
      </c>
      <c r="N162" s="230" t="s">
        <v>39</v>
      </c>
      <c r="O162" s="231">
        <v>0</v>
      </c>
      <c r="P162" s="231">
        <f>O162*H162</f>
        <v>0</v>
      </c>
      <c r="Q162" s="231">
        <v>0</v>
      </c>
      <c r="R162" s="231">
        <f>Q162*H162</f>
        <v>0</v>
      </c>
      <c r="S162" s="231">
        <v>0</v>
      </c>
      <c r="T162" s="232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33" t="s">
        <v>116</v>
      </c>
      <c r="AT162" s="233" t="s">
        <v>280</v>
      </c>
      <c r="AU162" s="233" t="s">
        <v>83</v>
      </c>
      <c r="AY162" s="18" t="s">
        <v>278</v>
      </c>
      <c r="BE162" s="234">
        <f>IF(N162="základní",J162,0)</f>
        <v>14237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8" t="s">
        <v>81</v>
      </c>
      <c r="BK162" s="234">
        <f>ROUND(I162*H162,2)</f>
        <v>14237</v>
      </c>
      <c r="BL162" s="18" t="s">
        <v>116</v>
      </c>
      <c r="BM162" s="233" t="s">
        <v>2551</v>
      </c>
    </row>
    <row r="163" s="2" customFormat="1" ht="24.15" customHeight="1">
      <c r="A163" s="33"/>
      <c r="B163" s="34"/>
      <c r="C163" s="222" t="s">
        <v>640</v>
      </c>
      <c r="D163" s="222" t="s">
        <v>280</v>
      </c>
      <c r="E163" s="223" t="s">
        <v>2552</v>
      </c>
      <c r="F163" s="224" t="s">
        <v>2553</v>
      </c>
      <c r="G163" s="225" t="s">
        <v>2547</v>
      </c>
      <c r="H163" s="226">
        <v>6</v>
      </c>
      <c r="I163" s="227">
        <v>986</v>
      </c>
      <c r="J163" s="227">
        <f>ROUND(I163*H163,2)</f>
        <v>5916</v>
      </c>
      <c r="K163" s="228"/>
      <c r="L163" s="39"/>
      <c r="M163" s="229" t="s">
        <v>1</v>
      </c>
      <c r="N163" s="230" t="s">
        <v>39</v>
      </c>
      <c r="O163" s="231">
        <v>0</v>
      </c>
      <c r="P163" s="231">
        <f>O163*H163</f>
        <v>0</v>
      </c>
      <c r="Q163" s="231">
        <v>0</v>
      </c>
      <c r="R163" s="231">
        <f>Q163*H163</f>
        <v>0</v>
      </c>
      <c r="S163" s="231">
        <v>0</v>
      </c>
      <c r="T163" s="232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33" t="s">
        <v>116</v>
      </c>
      <c r="AT163" s="233" t="s">
        <v>280</v>
      </c>
      <c r="AU163" s="233" t="s">
        <v>83</v>
      </c>
      <c r="AY163" s="18" t="s">
        <v>278</v>
      </c>
      <c r="BE163" s="234">
        <f>IF(N163="základní",J163,0)</f>
        <v>5916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8" t="s">
        <v>81</v>
      </c>
      <c r="BK163" s="234">
        <f>ROUND(I163*H163,2)</f>
        <v>5916</v>
      </c>
      <c r="BL163" s="18" t="s">
        <v>116</v>
      </c>
      <c r="BM163" s="233" t="s">
        <v>2554</v>
      </c>
    </row>
    <row r="164" s="2" customFormat="1" ht="24.15" customHeight="1">
      <c r="A164" s="33"/>
      <c r="B164" s="34"/>
      <c r="C164" s="222" t="s">
        <v>650</v>
      </c>
      <c r="D164" s="222" t="s">
        <v>280</v>
      </c>
      <c r="E164" s="223" t="s">
        <v>2555</v>
      </c>
      <c r="F164" s="224" t="s">
        <v>2556</v>
      </c>
      <c r="G164" s="225" t="s">
        <v>2547</v>
      </c>
      <c r="H164" s="226">
        <v>15</v>
      </c>
      <c r="I164" s="227">
        <v>942</v>
      </c>
      <c r="J164" s="227">
        <f>ROUND(I164*H164,2)</f>
        <v>14130</v>
      </c>
      <c r="K164" s="228"/>
      <c r="L164" s="39"/>
      <c r="M164" s="229" t="s">
        <v>1</v>
      </c>
      <c r="N164" s="230" t="s">
        <v>39</v>
      </c>
      <c r="O164" s="231">
        <v>0</v>
      </c>
      <c r="P164" s="231">
        <f>O164*H164</f>
        <v>0</v>
      </c>
      <c r="Q164" s="231">
        <v>0</v>
      </c>
      <c r="R164" s="231">
        <f>Q164*H164</f>
        <v>0</v>
      </c>
      <c r="S164" s="231">
        <v>0</v>
      </c>
      <c r="T164" s="232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33" t="s">
        <v>116</v>
      </c>
      <c r="AT164" s="233" t="s">
        <v>280</v>
      </c>
      <c r="AU164" s="233" t="s">
        <v>83</v>
      </c>
      <c r="AY164" s="18" t="s">
        <v>278</v>
      </c>
      <c r="BE164" s="234">
        <f>IF(N164="základní",J164,0)</f>
        <v>14130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8" t="s">
        <v>81</v>
      </c>
      <c r="BK164" s="234">
        <f>ROUND(I164*H164,2)</f>
        <v>14130</v>
      </c>
      <c r="BL164" s="18" t="s">
        <v>116</v>
      </c>
      <c r="BM164" s="233" t="s">
        <v>2557</v>
      </c>
    </row>
    <row r="165" s="2" customFormat="1" ht="16.5" customHeight="1">
      <c r="A165" s="33"/>
      <c r="B165" s="34"/>
      <c r="C165" s="222" t="s">
        <v>666</v>
      </c>
      <c r="D165" s="222" t="s">
        <v>280</v>
      </c>
      <c r="E165" s="223" t="s">
        <v>2558</v>
      </c>
      <c r="F165" s="224" t="s">
        <v>2559</v>
      </c>
      <c r="G165" s="225" t="s">
        <v>2547</v>
      </c>
      <c r="H165" s="226">
        <v>3</v>
      </c>
      <c r="I165" s="227">
        <v>314</v>
      </c>
      <c r="J165" s="227">
        <f>ROUND(I165*H165,2)</f>
        <v>942</v>
      </c>
      <c r="K165" s="228"/>
      <c r="L165" s="39"/>
      <c r="M165" s="229" t="s">
        <v>1</v>
      </c>
      <c r="N165" s="230" t="s">
        <v>39</v>
      </c>
      <c r="O165" s="231">
        <v>0</v>
      </c>
      <c r="P165" s="231">
        <f>O165*H165</f>
        <v>0</v>
      </c>
      <c r="Q165" s="231">
        <v>0</v>
      </c>
      <c r="R165" s="231">
        <f>Q165*H165</f>
        <v>0</v>
      </c>
      <c r="S165" s="231">
        <v>0</v>
      </c>
      <c r="T165" s="232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33" t="s">
        <v>116</v>
      </c>
      <c r="AT165" s="233" t="s">
        <v>280</v>
      </c>
      <c r="AU165" s="233" t="s">
        <v>83</v>
      </c>
      <c r="AY165" s="18" t="s">
        <v>278</v>
      </c>
      <c r="BE165" s="234">
        <f>IF(N165="základní",J165,0)</f>
        <v>942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8" t="s">
        <v>81</v>
      </c>
      <c r="BK165" s="234">
        <f>ROUND(I165*H165,2)</f>
        <v>942</v>
      </c>
      <c r="BL165" s="18" t="s">
        <v>116</v>
      </c>
      <c r="BM165" s="233" t="s">
        <v>2560</v>
      </c>
    </row>
    <row r="166" s="2" customFormat="1" ht="16.5" customHeight="1">
      <c r="A166" s="33"/>
      <c r="B166" s="34"/>
      <c r="C166" s="222" t="s">
        <v>672</v>
      </c>
      <c r="D166" s="222" t="s">
        <v>280</v>
      </c>
      <c r="E166" s="223" t="s">
        <v>2561</v>
      </c>
      <c r="F166" s="224" t="s">
        <v>2562</v>
      </c>
      <c r="G166" s="225" t="s">
        <v>2547</v>
      </c>
      <c r="H166" s="226">
        <v>3</v>
      </c>
      <c r="I166" s="227">
        <v>387</v>
      </c>
      <c r="J166" s="227">
        <f>ROUND(I166*H166,2)</f>
        <v>1161</v>
      </c>
      <c r="K166" s="228"/>
      <c r="L166" s="39"/>
      <c r="M166" s="229" t="s">
        <v>1</v>
      </c>
      <c r="N166" s="230" t="s">
        <v>39</v>
      </c>
      <c r="O166" s="231">
        <v>0</v>
      </c>
      <c r="P166" s="231">
        <f>O166*H166</f>
        <v>0</v>
      </c>
      <c r="Q166" s="231">
        <v>0</v>
      </c>
      <c r="R166" s="231">
        <f>Q166*H166</f>
        <v>0</v>
      </c>
      <c r="S166" s="231">
        <v>0</v>
      </c>
      <c r="T166" s="232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33" t="s">
        <v>116</v>
      </c>
      <c r="AT166" s="233" t="s">
        <v>280</v>
      </c>
      <c r="AU166" s="233" t="s">
        <v>83</v>
      </c>
      <c r="AY166" s="18" t="s">
        <v>278</v>
      </c>
      <c r="BE166" s="234">
        <f>IF(N166="základní",J166,0)</f>
        <v>1161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8" t="s">
        <v>81</v>
      </c>
      <c r="BK166" s="234">
        <f>ROUND(I166*H166,2)</f>
        <v>1161</v>
      </c>
      <c r="BL166" s="18" t="s">
        <v>116</v>
      </c>
      <c r="BM166" s="233" t="s">
        <v>2563</v>
      </c>
    </row>
    <row r="167" s="2" customFormat="1" ht="24.15" customHeight="1">
      <c r="A167" s="33"/>
      <c r="B167" s="34"/>
      <c r="C167" s="222" t="s">
        <v>679</v>
      </c>
      <c r="D167" s="222" t="s">
        <v>280</v>
      </c>
      <c r="E167" s="223" t="s">
        <v>2564</v>
      </c>
      <c r="F167" s="224" t="s">
        <v>2565</v>
      </c>
      <c r="G167" s="225" t="s">
        <v>2540</v>
      </c>
      <c r="H167" s="226">
        <v>5</v>
      </c>
      <c r="I167" s="227">
        <v>663</v>
      </c>
      <c r="J167" s="227">
        <f>ROUND(I167*H167,2)</f>
        <v>3315</v>
      </c>
      <c r="K167" s="228"/>
      <c r="L167" s="39"/>
      <c r="M167" s="229" t="s">
        <v>1</v>
      </c>
      <c r="N167" s="230" t="s">
        <v>39</v>
      </c>
      <c r="O167" s="231">
        <v>0</v>
      </c>
      <c r="P167" s="231">
        <f>O167*H167</f>
        <v>0</v>
      </c>
      <c r="Q167" s="231">
        <v>0</v>
      </c>
      <c r="R167" s="231">
        <f>Q167*H167</f>
        <v>0</v>
      </c>
      <c r="S167" s="231">
        <v>0</v>
      </c>
      <c r="T167" s="23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33" t="s">
        <v>116</v>
      </c>
      <c r="AT167" s="233" t="s">
        <v>280</v>
      </c>
      <c r="AU167" s="233" t="s">
        <v>83</v>
      </c>
      <c r="AY167" s="18" t="s">
        <v>278</v>
      </c>
      <c r="BE167" s="234">
        <f>IF(N167="základní",J167,0)</f>
        <v>3315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8" t="s">
        <v>81</v>
      </c>
      <c r="BK167" s="234">
        <f>ROUND(I167*H167,2)</f>
        <v>3315</v>
      </c>
      <c r="BL167" s="18" t="s">
        <v>116</v>
      </c>
      <c r="BM167" s="233" t="s">
        <v>2566</v>
      </c>
    </row>
    <row r="168" s="2" customFormat="1" ht="21.75" customHeight="1">
      <c r="A168" s="33"/>
      <c r="B168" s="34"/>
      <c r="C168" s="222" t="s">
        <v>685</v>
      </c>
      <c r="D168" s="222" t="s">
        <v>280</v>
      </c>
      <c r="E168" s="223" t="s">
        <v>2567</v>
      </c>
      <c r="F168" s="224" t="s">
        <v>2568</v>
      </c>
      <c r="G168" s="225" t="s">
        <v>2540</v>
      </c>
      <c r="H168" s="226">
        <v>20</v>
      </c>
      <c r="I168" s="227">
        <v>629</v>
      </c>
      <c r="J168" s="227">
        <f>ROUND(I168*H168,2)</f>
        <v>12580</v>
      </c>
      <c r="K168" s="228"/>
      <c r="L168" s="39"/>
      <c r="M168" s="229" t="s">
        <v>1</v>
      </c>
      <c r="N168" s="230" t="s">
        <v>39</v>
      </c>
      <c r="O168" s="231">
        <v>0</v>
      </c>
      <c r="P168" s="231">
        <f>O168*H168</f>
        <v>0</v>
      </c>
      <c r="Q168" s="231">
        <v>0</v>
      </c>
      <c r="R168" s="231">
        <f>Q168*H168</f>
        <v>0</v>
      </c>
      <c r="S168" s="231">
        <v>0</v>
      </c>
      <c r="T168" s="23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33" t="s">
        <v>116</v>
      </c>
      <c r="AT168" s="233" t="s">
        <v>280</v>
      </c>
      <c r="AU168" s="233" t="s">
        <v>83</v>
      </c>
      <c r="AY168" s="18" t="s">
        <v>278</v>
      </c>
      <c r="BE168" s="234">
        <f>IF(N168="základní",J168,0)</f>
        <v>12580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8" t="s">
        <v>81</v>
      </c>
      <c r="BK168" s="234">
        <f>ROUND(I168*H168,2)</f>
        <v>12580</v>
      </c>
      <c r="BL168" s="18" t="s">
        <v>116</v>
      </c>
      <c r="BM168" s="233" t="s">
        <v>2569</v>
      </c>
    </row>
    <row r="169" s="2" customFormat="1" ht="21.75" customHeight="1">
      <c r="A169" s="33"/>
      <c r="B169" s="34"/>
      <c r="C169" s="222" t="s">
        <v>691</v>
      </c>
      <c r="D169" s="222" t="s">
        <v>280</v>
      </c>
      <c r="E169" s="223" t="s">
        <v>2570</v>
      </c>
      <c r="F169" s="224" t="s">
        <v>2571</v>
      </c>
      <c r="G169" s="225" t="s">
        <v>2540</v>
      </c>
      <c r="H169" s="226">
        <v>46</v>
      </c>
      <c r="I169" s="227">
        <v>559</v>
      </c>
      <c r="J169" s="227">
        <f>ROUND(I169*H169,2)</f>
        <v>25714</v>
      </c>
      <c r="K169" s="228"/>
      <c r="L169" s="39"/>
      <c r="M169" s="229" t="s">
        <v>1</v>
      </c>
      <c r="N169" s="230" t="s">
        <v>39</v>
      </c>
      <c r="O169" s="231">
        <v>0</v>
      </c>
      <c r="P169" s="231">
        <f>O169*H169</f>
        <v>0</v>
      </c>
      <c r="Q169" s="231">
        <v>0</v>
      </c>
      <c r="R169" s="231">
        <f>Q169*H169</f>
        <v>0</v>
      </c>
      <c r="S169" s="231">
        <v>0</v>
      </c>
      <c r="T169" s="232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33" t="s">
        <v>116</v>
      </c>
      <c r="AT169" s="233" t="s">
        <v>280</v>
      </c>
      <c r="AU169" s="233" t="s">
        <v>83</v>
      </c>
      <c r="AY169" s="18" t="s">
        <v>278</v>
      </c>
      <c r="BE169" s="234">
        <f>IF(N169="základní",J169,0)</f>
        <v>25714</v>
      </c>
      <c r="BF169" s="234">
        <f>IF(N169="snížená",J169,0)</f>
        <v>0</v>
      </c>
      <c r="BG169" s="234">
        <f>IF(N169="zákl. přenesená",J169,0)</f>
        <v>0</v>
      </c>
      <c r="BH169" s="234">
        <f>IF(N169="sníž. přenesená",J169,0)</f>
        <v>0</v>
      </c>
      <c r="BI169" s="234">
        <f>IF(N169="nulová",J169,0)</f>
        <v>0</v>
      </c>
      <c r="BJ169" s="18" t="s">
        <v>81</v>
      </c>
      <c r="BK169" s="234">
        <f>ROUND(I169*H169,2)</f>
        <v>25714</v>
      </c>
      <c r="BL169" s="18" t="s">
        <v>116</v>
      </c>
      <c r="BM169" s="233" t="s">
        <v>2572</v>
      </c>
    </row>
    <row r="170" s="2" customFormat="1" ht="16.5" customHeight="1">
      <c r="A170" s="33"/>
      <c r="B170" s="34"/>
      <c r="C170" s="222" t="s">
        <v>697</v>
      </c>
      <c r="D170" s="222" t="s">
        <v>280</v>
      </c>
      <c r="E170" s="223" t="s">
        <v>2573</v>
      </c>
      <c r="F170" s="224" t="s">
        <v>2574</v>
      </c>
      <c r="G170" s="225" t="s">
        <v>2491</v>
      </c>
      <c r="H170" s="226">
        <v>1</v>
      </c>
      <c r="I170" s="227">
        <v>13650</v>
      </c>
      <c r="J170" s="227">
        <f>ROUND(I170*H170,2)</f>
        <v>13650</v>
      </c>
      <c r="K170" s="228"/>
      <c r="L170" s="39"/>
      <c r="M170" s="229" t="s">
        <v>1</v>
      </c>
      <c r="N170" s="230" t="s">
        <v>39</v>
      </c>
      <c r="O170" s="231">
        <v>0</v>
      </c>
      <c r="P170" s="231">
        <f>O170*H170</f>
        <v>0</v>
      </c>
      <c r="Q170" s="231">
        <v>0</v>
      </c>
      <c r="R170" s="231">
        <f>Q170*H170</f>
        <v>0</v>
      </c>
      <c r="S170" s="231">
        <v>0</v>
      </c>
      <c r="T170" s="23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33" t="s">
        <v>116</v>
      </c>
      <c r="AT170" s="233" t="s">
        <v>280</v>
      </c>
      <c r="AU170" s="233" t="s">
        <v>83</v>
      </c>
      <c r="AY170" s="18" t="s">
        <v>278</v>
      </c>
      <c r="BE170" s="234">
        <f>IF(N170="základní",J170,0)</f>
        <v>13650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8" t="s">
        <v>81</v>
      </c>
      <c r="BK170" s="234">
        <f>ROUND(I170*H170,2)</f>
        <v>13650</v>
      </c>
      <c r="BL170" s="18" t="s">
        <v>116</v>
      </c>
      <c r="BM170" s="233" t="s">
        <v>2575</v>
      </c>
    </row>
    <row r="171" s="2" customFormat="1" ht="16.5" customHeight="1">
      <c r="A171" s="33"/>
      <c r="B171" s="34"/>
      <c r="C171" s="222" t="s">
        <v>703</v>
      </c>
      <c r="D171" s="222" t="s">
        <v>280</v>
      </c>
      <c r="E171" s="223" t="s">
        <v>2576</v>
      </c>
      <c r="F171" s="224" t="s">
        <v>2494</v>
      </c>
      <c r="G171" s="225" t="s">
        <v>1673</v>
      </c>
      <c r="H171" s="226">
        <v>4</v>
      </c>
      <c r="I171" s="227">
        <v>2007</v>
      </c>
      <c r="J171" s="227">
        <f>ROUND(I171*H171,2)</f>
        <v>8028</v>
      </c>
      <c r="K171" s="228"/>
      <c r="L171" s="39"/>
      <c r="M171" s="229" t="s">
        <v>1</v>
      </c>
      <c r="N171" s="230" t="s">
        <v>39</v>
      </c>
      <c r="O171" s="231">
        <v>0</v>
      </c>
      <c r="P171" s="231">
        <f>O171*H171</f>
        <v>0</v>
      </c>
      <c r="Q171" s="231">
        <v>0</v>
      </c>
      <c r="R171" s="231">
        <f>Q171*H171</f>
        <v>0</v>
      </c>
      <c r="S171" s="231">
        <v>0</v>
      </c>
      <c r="T171" s="232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33" t="s">
        <v>116</v>
      </c>
      <c r="AT171" s="233" t="s">
        <v>280</v>
      </c>
      <c r="AU171" s="233" t="s">
        <v>83</v>
      </c>
      <c r="AY171" s="18" t="s">
        <v>278</v>
      </c>
      <c r="BE171" s="234">
        <f>IF(N171="základní",J171,0)</f>
        <v>8028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8" t="s">
        <v>81</v>
      </c>
      <c r="BK171" s="234">
        <f>ROUND(I171*H171,2)</f>
        <v>8028</v>
      </c>
      <c r="BL171" s="18" t="s">
        <v>116</v>
      </c>
      <c r="BM171" s="233" t="s">
        <v>2577</v>
      </c>
    </row>
    <row r="172" s="2" customFormat="1" ht="16.5" customHeight="1">
      <c r="A172" s="33"/>
      <c r="B172" s="34"/>
      <c r="C172" s="222" t="s">
        <v>709</v>
      </c>
      <c r="D172" s="222" t="s">
        <v>280</v>
      </c>
      <c r="E172" s="223" t="s">
        <v>2578</v>
      </c>
      <c r="F172" s="224" t="s">
        <v>2497</v>
      </c>
      <c r="G172" s="225" t="s">
        <v>1673</v>
      </c>
      <c r="H172" s="226">
        <v>1</v>
      </c>
      <c r="I172" s="227">
        <v>6882</v>
      </c>
      <c r="J172" s="227">
        <f>ROUND(I172*H172,2)</f>
        <v>6882</v>
      </c>
      <c r="K172" s="228"/>
      <c r="L172" s="39"/>
      <c r="M172" s="229" t="s">
        <v>1</v>
      </c>
      <c r="N172" s="230" t="s">
        <v>39</v>
      </c>
      <c r="O172" s="231">
        <v>0</v>
      </c>
      <c r="P172" s="231">
        <f>O172*H172</f>
        <v>0</v>
      </c>
      <c r="Q172" s="231">
        <v>0</v>
      </c>
      <c r="R172" s="231">
        <f>Q172*H172</f>
        <v>0</v>
      </c>
      <c r="S172" s="231">
        <v>0</v>
      </c>
      <c r="T172" s="23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33" t="s">
        <v>116</v>
      </c>
      <c r="AT172" s="233" t="s">
        <v>280</v>
      </c>
      <c r="AU172" s="233" t="s">
        <v>83</v>
      </c>
      <c r="AY172" s="18" t="s">
        <v>278</v>
      </c>
      <c r="BE172" s="234">
        <f>IF(N172="základní",J172,0)</f>
        <v>6882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8" t="s">
        <v>81</v>
      </c>
      <c r="BK172" s="234">
        <f>ROUND(I172*H172,2)</f>
        <v>6882</v>
      </c>
      <c r="BL172" s="18" t="s">
        <v>116</v>
      </c>
      <c r="BM172" s="233" t="s">
        <v>2579</v>
      </c>
    </row>
    <row r="173" s="2" customFormat="1" ht="16.5" customHeight="1">
      <c r="A173" s="33"/>
      <c r="B173" s="34"/>
      <c r="C173" s="222" t="s">
        <v>713</v>
      </c>
      <c r="D173" s="222" t="s">
        <v>280</v>
      </c>
      <c r="E173" s="223" t="s">
        <v>2580</v>
      </c>
      <c r="F173" s="224" t="s">
        <v>2581</v>
      </c>
      <c r="G173" s="225" t="s">
        <v>1673</v>
      </c>
      <c r="H173" s="226">
        <v>1</v>
      </c>
      <c r="I173" s="227">
        <v>7722</v>
      </c>
      <c r="J173" s="227">
        <f>ROUND(I173*H173,2)</f>
        <v>7722</v>
      </c>
      <c r="K173" s="228"/>
      <c r="L173" s="39"/>
      <c r="M173" s="229" t="s">
        <v>1</v>
      </c>
      <c r="N173" s="230" t="s">
        <v>39</v>
      </c>
      <c r="O173" s="231">
        <v>0</v>
      </c>
      <c r="P173" s="231">
        <f>O173*H173</f>
        <v>0</v>
      </c>
      <c r="Q173" s="231">
        <v>0</v>
      </c>
      <c r="R173" s="231">
        <f>Q173*H173</f>
        <v>0</v>
      </c>
      <c r="S173" s="231">
        <v>0</v>
      </c>
      <c r="T173" s="232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33" t="s">
        <v>116</v>
      </c>
      <c r="AT173" s="233" t="s">
        <v>280</v>
      </c>
      <c r="AU173" s="233" t="s">
        <v>83</v>
      </c>
      <c r="AY173" s="18" t="s">
        <v>278</v>
      </c>
      <c r="BE173" s="234">
        <f>IF(N173="základní",J173,0)</f>
        <v>7722</v>
      </c>
      <c r="BF173" s="234">
        <f>IF(N173="snížená",J173,0)</f>
        <v>0</v>
      </c>
      <c r="BG173" s="234">
        <f>IF(N173="zákl. přenesená",J173,0)</f>
        <v>0</v>
      </c>
      <c r="BH173" s="234">
        <f>IF(N173="sníž. přenesená",J173,0)</f>
        <v>0</v>
      </c>
      <c r="BI173" s="234">
        <f>IF(N173="nulová",J173,0)</f>
        <v>0</v>
      </c>
      <c r="BJ173" s="18" t="s">
        <v>81</v>
      </c>
      <c r="BK173" s="234">
        <f>ROUND(I173*H173,2)</f>
        <v>7722</v>
      </c>
      <c r="BL173" s="18" t="s">
        <v>116</v>
      </c>
      <c r="BM173" s="233" t="s">
        <v>2582</v>
      </c>
    </row>
    <row r="174" s="2" customFormat="1" ht="16.5" customHeight="1">
      <c r="A174" s="33"/>
      <c r="B174" s="34"/>
      <c r="C174" s="222" t="s">
        <v>717</v>
      </c>
      <c r="D174" s="222" t="s">
        <v>280</v>
      </c>
      <c r="E174" s="223" t="s">
        <v>2583</v>
      </c>
      <c r="F174" s="224" t="s">
        <v>2584</v>
      </c>
      <c r="G174" s="225" t="s">
        <v>1673</v>
      </c>
      <c r="H174" s="226">
        <v>1</v>
      </c>
      <c r="I174" s="227">
        <v>1190</v>
      </c>
      <c r="J174" s="227">
        <f>ROUND(I174*H174,2)</f>
        <v>1190</v>
      </c>
      <c r="K174" s="228"/>
      <c r="L174" s="39"/>
      <c r="M174" s="229" t="s">
        <v>1</v>
      </c>
      <c r="N174" s="230" t="s">
        <v>39</v>
      </c>
      <c r="O174" s="231">
        <v>0</v>
      </c>
      <c r="P174" s="231">
        <f>O174*H174</f>
        <v>0</v>
      </c>
      <c r="Q174" s="231">
        <v>0</v>
      </c>
      <c r="R174" s="231">
        <f>Q174*H174</f>
        <v>0</v>
      </c>
      <c r="S174" s="231">
        <v>0</v>
      </c>
      <c r="T174" s="232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33" t="s">
        <v>116</v>
      </c>
      <c r="AT174" s="233" t="s">
        <v>280</v>
      </c>
      <c r="AU174" s="233" t="s">
        <v>83</v>
      </c>
      <c r="AY174" s="18" t="s">
        <v>278</v>
      </c>
      <c r="BE174" s="234">
        <f>IF(N174="základní",J174,0)</f>
        <v>1190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8" t="s">
        <v>81</v>
      </c>
      <c r="BK174" s="234">
        <f>ROUND(I174*H174,2)</f>
        <v>1190</v>
      </c>
      <c r="BL174" s="18" t="s">
        <v>116</v>
      </c>
      <c r="BM174" s="233" t="s">
        <v>2585</v>
      </c>
    </row>
    <row r="175" s="2" customFormat="1" ht="16.5" customHeight="1">
      <c r="A175" s="33"/>
      <c r="B175" s="34"/>
      <c r="C175" s="222" t="s">
        <v>721</v>
      </c>
      <c r="D175" s="222" t="s">
        <v>280</v>
      </c>
      <c r="E175" s="223" t="s">
        <v>2586</v>
      </c>
      <c r="F175" s="224" t="s">
        <v>2500</v>
      </c>
      <c r="G175" s="225" t="s">
        <v>1673</v>
      </c>
      <c r="H175" s="226">
        <v>1</v>
      </c>
      <c r="I175" s="227">
        <v>1242</v>
      </c>
      <c r="J175" s="227">
        <f>ROUND(I175*H175,2)</f>
        <v>1242</v>
      </c>
      <c r="K175" s="228"/>
      <c r="L175" s="39"/>
      <c r="M175" s="229" t="s">
        <v>1</v>
      </c>
      <c r="N175" s="230" t="s">
        <v>39</v>
      </c>
      <c r="O175" s="231">
        <v>0</v>
      </c>
      <c r="P175" s="231">
        <f>O175*H175</f>
        <v>0</v>
      </c>
      <c r="Q175" s="231">
        <v>0</v>
      </c>
      <c r="R175" s="231">
        <f>Q175*H175</f>
        <v>0</v>
      </c>
      <c r="S175" s="231">
        <v>0</v>
      </c>
      <c r="T175" s="232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33" t="s">
        <v>116</v>
      </c>
      <c r="AT175" s="233" t="s">
        <v>280</v>
      </c>
      <c r="AU175" s="233" t="s">
        <v>83</v>
      </c>
      <c r="AY175" s="18" t="s">
        <v>278</v>
      </c>
      <c r="BE175" s="234">
        <f>IF(N175="základní",J175,0)</f>
        <v>1242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8" t="s">
        <v>81</v>
      </c>
      <c r="BK175" s="234">
        <f>ROUND(I175*H175,2)</f>
        <v>1242</v>
      </c>
      <c r="BL175" s="18" t="s">
        <v>116</v>
      </c>
      <c r="BM175" s="233" t="s">
        <v>2587</v>
      </c>
    </row>
    <row r="176" s="2" customFormat="1" ht="24.15" customHeight="1">
      <c r="A176" s="33"/>
      <c r="B176" s="34"/>
      <c r="C176" s="222" t="s">
        <v>726</v>
      </c>
      <c r="D176" s="222" t="s">
        <v>280</v>
      </c>
      <c r="E176" s="223" t="s">
        <v>2588</v>
      </c>
      <c r="F176" s="224" t="s">
        <v>2589</v>
      </c>
      <c r="G176" s="225" t="s">
        <v>1673</v>
      </c>
      <c r="H176" s="226">
        <v>2</v>
      </c>
      <c r="I176" s="227">
        <v>1731</v>
      </c>
      <c r="J176" s="227">
        <f>ROUND(I176*H176,2)</f>
        <v>3462</v>
      </c>
      <c r="K176" s="228"/>
      <c r="L176" s="39"/>
      <c r="M176" s="229" t="s">
        <v>1</v>
      </c>
      <c r="N176" s="230" t="s">
        <v>39</v>
      </c>
      <c r="O176" s="231">
        <v>0</v>
      </c>
      <c r="P176" s="231">
        <f>O176*H176</f>
        <v>0</v>
      </c>
      <c r="Q176" s="231">
        <v>0</v>
      </c>
      <c r="R176" s="231">
        <f>Q176*H176</f>
        <v>0</v>
      </c>
      <c r="S176" s="231">
        <v>0</v>
      </c>
      <c r="T176" s="232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33" t="s">
        <v>116</v>
      </c>
      <c r="AT176" s="233" t="s">
        <v>280</v>
      </c>
      <c r="AU176" s="233" t="s">
        <v>83</v>
      </c>
      <c r="AY176" s="18" t="s">
        <v>278</v>
      </c>
      <c r="BE176" s="234">
        <f>IF(N176="základní",J176,0)</f>
        <v>3462</v>
      </c>
      <c r="BF176" s="234">
        <f>IF(N176="snížená",J176,0)</f>
        <v>0</v>
      </c>
      <c r="BG176" s="234">
        <f>IF(N176="zákl. přenesená",J176,0)</f>
        <v>0</v>
      </c>
      <c r="BH176" s="234">
        <f>IF(N176="sníž. přenesená",J176,0)</f>
        <v>0</v>
      </c>
      <c r="BI176" s="234">
        <f>IF(N176="nulová",J176,0)</f>
        <v>0</v>
      </c>
      <c r="BJ176" s="18" t="s">
        <v>81</v>
      </c>
      <c r="BK176" s="234">
        <f>ROUND(I176*H176,2)</f>
        <v>3462</v>
      </c>
      <c r="BL176" s="18" t="s">
        <v>116</v>
      </c>
      <c r="BM176" s="233" t="s">
        <v>2590</v>
      </c>
    </row>
    <row r="177" s="2" customFormat="1" ht="16.5" customHeight="1">
      <c r="A177" s="33"/>
      <c r="B177" s="34"/>
      <c r="C177" s="222" t="s">
        <v>730</v>
      </c>
      <c r="D177" s="222" t="s">
        <v>280</v>
      </c>
      <c r="E177" s="223" t="s">
        <v>2591</v>
      </c>
      <c r="F177" s="224" t="s">
        <v>2592</v>
      </c>
      <c r="G177" s="225" t="s">
        <v>1673</v>
      </c>
      <c r="H177" s="226">
        <v>5</v>
      </c>
      <c r="I177" s="227">
        <v>252</v>
      </c>
      <c r="J177" s="227">
        <f>ROUND(I177*H177,2)</f>
        <v>1260</v>
      </c>
      <c r="K177" s="228"/>
      <c r="L177" s="39"/>
      <c r="M177" s="229" t="s">
        <v>1</v>
      </c>
      <c r="N177" s="230" t="s">
        <v>39</v>
      </c>
      <c r="O177" s="231">
        <v>0</v>
      </c>
      <c r="P177" s="231">
        <f>O177*H177</f>
        <v>0</v>
      </c>
      <c r="Q177" s="231">
        <v>0</v>
      </c>
      <c r="R177" s="231">
        <f>Q177*H177</f>
        <v>0</v>
      </c>
      <c r="S177" s="231">
        <v>0</v>
      </c>
      <c r="T177" s="232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33" t="s">
        <v>116</v>
      </c>
      <c r="AT177" s="233" t="s">
        <v>280</v>
      </c>
      <c r="AU177" s="233" t="s">
        <v>83</v>
      </c>
      <c r="AY177" s="18" t="s">
        <v>278</v>
      </c>
      <c r="BE177" s="234">
        <f>IF(N177="základní",J177,0)</f>
        <v>1260</v>
      </c>
      <c r="BF177" s="234">
        <f>IF(N177="snížená",J177,0)</f>
        <v>0</v>
      </c>
      <c r="BG177" s="234">
        <f>IF(N177="zákl. přenesená",J177,0)</f>
        <v>0</v>
      </c>
      <c r="BH177" s="234">
        <f>IF(N177="sníž. přenesená",J177,0)</f>
        <v>0</v>
      </c>
      <c r="BI177" s="234">
        <f>IF(N177="nulová",J177,0)</f>
        <v>0</v>
      </c>
      <c r="BJ177" s="18" t="s">
        <v>81</v>
      </c>
      <c r="BK177" s="234">
        <f>ROUND(I177*H177,2)</f>
        <v>1260</v>
      </c>
      <c r="BL177" s="18" t="s">
        <v>116</v>
      </c>
      <c r="BM177" s="233" t="s">
        <v>2593</v>
      </c>
    </row>
    <row r="178" s="2" customFormat="1" ht="24.15" customHeight="1">
      <c r="A178" s="33"/>
      <c r="B178" s="34"/>
      <c r="C178" s="222" t="s">
        <v>734</v>
      </c>
      <c r="D178" s="222" t="s">
        <v>280</v>
      </c>
      <c r="E178" s="223" t="s">
        <v>2594</v>
      </c>
      <c r="F178" s="224" t="s">
        <v>2595</v>
      </c>
      <c r="G178" s="225" t="s">
        <v>2491</v>
      </c>
      <c r="H178" s="226">
        <v>1</v>
      </c>
      <c r="I178" s="227">
        <v>18982</v>
      </c>
      <c r="J178" s="227">
        <f>ROUND(I178*H178,2)</f>
        <v>18982</v>
      </c>
      <c r="K178" s="228"/>
      <c r="L178" s="39"/>
      <c r="M178" s="229" t="s">
        <v>1</v>
      </c>
      <c r="N178" s="230" t="s">
        <v>39</v>
      </c>
      <c r="O178" s="231">
        <v>0</v>
      </c>
      <c r="P178" s="231">
        <f>O178*H178</f>
        <v>0</v>
      </c>
      <c r="Q178" s="231">
        <v>0</v>
      </c>
      <c r="R178" s="231">
        <f>Q178*H178</f>
        <v>0</v>
      </c>
      <c r="S178" s="231">
        <v>0</v>
      </c>
      <c r="T178" s="232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33" t="s">
        <v>116</v>
      </c>
      <c r="AT178" s="233" t="s">
        <v>280</v>
      </c>
      <c r="AU178" s="233" t="s">
        <v>83</v>
      </c>
      <c r="AY178" s="18" t="s">
        <v>278</v>
      </c>
      <c r="BE178" s="234">
        <f>IF(N178="základní",J178,0)</f>
        <v>18982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8" t="s">
        <v>81</v>
      </c>
      <c r="BK178" s="234">
        <f>ROUND(I178*H178,2)</f>
        <v>18982</v>
      </c>
      <c r="BL178" s="18" t="s">
        <v>116</v>
      </c>
      <c r="BM178" s="233" t="s">
        <v>2596</v>
      </c>
    </row>
    <row r="179" s="2" customFormat="1" ht="16.5" customHeight="1">
      <c r="A179" s="33"/>
      <c r="B179" s="34"/>
      <c r="C179" s="222" t="s">
        <v>740</v>
      </c>
      <c r="D179" s="222" t="s">
        <v>280</v>
      </c>
      <c r="E179" s="223" t="s">
        <v>2597</v>
      </c>
      <c r="F179" s="224" t="s">
        <v>2598</v>
      </c>
      <c r="G179" s="225" t="s">
        <v>1673</v>
      </c>
      <c r="H179" s="226">
        <v>1</v>
      </c>
      <c r="I179" s="227">
        <v>10869</v>
      </c>
      <c r="J179" s="227">
        <f>ROUND(I179*H179,2)</f>
        <v>10869</v>
      </c>
      <c r="K179" s="228"/>
      <c r="L179" s="39"/>
      <c r="M179" s="229" t="s">
        <v>1</v>
      </c>
      <c r="N179" s="230" t="s">
        <v>39</v>
      </c>
      <c r="O179" s="231">
        <v>0</v>
      </c>
      <c r="P179" s="231">
        <f>O179*H179</f>
        <v>0</v>
      </c>
      <c r="Q179" s="231">
        <v>0</v>
      </c>
      <c r="R179" s="231">
        <f>Q179*H179</f>
        <v>0</v>
      </c>
      <c r="S179" s="231">
        <v>0</v>
      </c>
      <c r="T179" s="232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33" t="s">
        <v>116</v>
      </c>
      <c r="AT179" s="233" t="s">
        <v>280</v>
      </c>
      <c r="AU179" s="233" t="s">
        <v>83</v>
      </c>
      <c r="AY179" s="18" t="s">
        <v>278</v>
      </c>
      <c r="BE179" s="234">
        <f>IF(N179="základní",J179,0)</f>
        <v>10869</v>
      </c>
      <c r="BF179" s="234">
        <f>IF(N179="snížená",J179,0)</f>
        <v>0</v>
      </c>
      <c r="BG179" s="234">
        <f>IF(N179="zákl. přenesená",J179,0)</f>
        <v>0</v>
      </c>
      <c r="BH179" s="234">
        <f>IF(N179="sníž. přenesená",J179,0)</f>
        <v>0</v>
      </c>
      <c r="BI179" s="234">
        <f>IF(N179="nulová",J179,0)</f>
        <v>0</v>
      </c>
      <c r="BJ179" s="18" t="s">
        <v>81</v>
      </c>
      <c r="BK179" s="234">
        <f>ROUND(I179*H179,2)</f>
        <v>10869</v>
      </c>
      <c r="BL179" s="18" t="s">
        <v>116</v>
      </c>
      <c r="BM179" s="233" t="s">
        <v>2599</v>
      </c>
    </row>
    <row r="180" s="12" customFormat="1" ht="22.8" customHeight="1">
      <c r="A180" s="12"/>
      <c r="B180" s="207"/>
      <c r="C180" s="208"/>
      <c r="D180" s="209" t="s">
        <v>73</v>
      </c>
      <c r="E180" s="220" t="s">
        <v>2082</v>
      </c>
      <c r="F180" s="220" t="s">
        <v>2600</v>
      </c>
      <c r="G180" s="208"/>
      <c r="H180" s="208"/>
      <c r="I180" s="208"/>
      <c r="J180" s="221">
        <f>BK180</f>
        <v>631397</v>
      </c>
      <c r="K180" s="208"/>
      <c r="L180" s="212"/>
      <c r="M180" s="213"/>
      <c r="N180" s="214"/>
      <c r="O180" s="214"/>
      <c r="P180" s="215">
        <f>SUM(P181:P211)</f>
        <v>0</v>
      </c>
      <c r="Q180" s="214"/>
      <c r="R180" s="215">
        <f>SUM(R181:R211)</f>
        <v>0</v>
      </c>
      <c r="S180" s="214"/>
      <c r="T180" s="216">
        <f>SUM(T181:T211)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7" t="s">
        <v>81</v>
      </c>
      <c r="AT180" s="218" t="s">
        <v>73</v>
      </c>
      <c r="AU180" s="218" t="s">
        <v>81</v>
      </c>
      <c r="AY180" s="217" t="s">
        <v>278</v>
      </c>
      <c r="BK180" s="219">
        <f>SUM(BK181:BK211)</f>
        <v>631397</v>
      </c>
    </row>
    <row r="181" s="2" customFormat="1" ht="66.75" customHeight="1">
      <c r="A181" s="33"/>
      <c r="B181" s="34"/>
      <c r="C181" s="222" t="s">
        <v>746</v>
      </c>
      <c r="D181" s="222" t="s">
        <v>280</v>
      </c>
      <c r="E181" s="223" t="s">
        <v>2601</v>
      </c>
      <c r="F181" s="224" t="s">
        <v>2602</v>
      </c>
      <c r="G181" s="225" t="s">
        <v>1673</v>
      </c>
      <c r="H181" s="226">
        <v>1</v>
      </c>
      <c r="I181" s="227">
        <v>99616</v>
      </c>
      <c r="J181" s="227">
        <f>ROUND(I181*H181,2)</f>
        <v>99616</v>
      </c>
      <c r="K181" s="228"/>
      <c r="L181" s="39"/>
      <c r="M181" s="229" t="s">
        <v>1</v>
      </c>
      <c r="N181" s="230" t="s">
        <v>39</v>
      </c>
      <c r="O181" s="231">
        <v>0</v>
      </c>
      <c r="P181" s="231">
        <f>O181*H181</f>
        <v>0</v>
      </c>
      <c r="Q181" s="231">
        <v>0</v>
      </c>
      <c r="R181" s="231">
        <f>Q181*H181</f>
        <v>0</v>
      </c>
      <c r="S181" s="231">
        <v>0</v>
      </c>
      <c r="T181" s="232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33" t="s">
        <v>116</v>
      </c>
      <c r="AT181" s="233" t="s">
        <v>280</v>
      </c>
      <c r="AU181" s="233" t="s">
        <v>83</v>
      </c>
      <c r="AY181" s="18" t="s">
        <v>278</v>
      </c>
      <c r="BE181" s="234">
        <f>IF(N181="základní",J181,0)</f>
        <v>99616</v>
      </c>
      <c r="BF181" s="234">
        <f>IF(N181="snížená",J181,0)</f>
        <v>0</v>
      </c>
      <c r="BG181" s="234">
        <f>IF(N181="zákl. přenesená",J181,0)</f>
        <v>0</v>
      </c>
      <c r="BH181" s="234">
        <f>IF(N181="sníž. přenesená",J181,0)</f>
        <v>0</v>
      </c>
      <c r="BI181" s="234">
        <f>IF(N181="nulová",J181,0)</f>
        <v>0</v>
      </c>
      <c r="BJ181" s="18" t="s">
        <v>81</v>
      </c>
      <c r="BK181" s="234">
        <f>ROUND(I181*H181,2)</f>
        <v>99616</v>
      </c>
      <c r="BL181" s="18" t="s">
        <v>116</v>
      </c>
      <c r="BM181" s="233" t="s">
        <v>2603</v>
      </c>
    </row>
    <row r="182" s="2" customFormat="1" ht="78" customHeight="1">
      <c r="A182" s="33"/>
      <c r="B182" s="34"/>
      <c r="C182" s="222" t="s">
        <v>765</v>
      </c>
      <c r="D182" s="222" t="s">
        <v>280</v>
      </c>
      <c r="E182" s="223" t="s">
        <v>2604</v>
      </c>
      <c r="F182" s="224" t="s">
        <v>2605</v>
      </c>
      <c r="G182" s="225" t="s">
        <v>1673</v>
      </c>
      <c r="H182" s="226">
        <v>1</v>
      </c>
      <c r="I182" s="227">
        <v>242327</v>
      </c>
      <c r="J182" s="227">
        <f>ROUND(I182*H182,2)</f>
        <v>242327</v>
      </c>
      <c r="K182" s="228"/>
      <c r="L182" s="39"/>
      <c r="M182" s="229" t="s">
        <v>1</v>
      </c>
      <c r="N182" s="230" t="s">
        <v>39</v>
      </c>
      <c r="O182" s="231">
        <v>0</v>
      </c>
      <c r="P182" s="231">
        <f>O182*H182</f>
        <v>0</v>
      </c>
      <c r="Q182" s="231">
        <v>0</v>
      </c>
      <c r="R182" s="231">
        <f>Q182*H182</f>
        <v>0</v>
      </c>
      <c r="S182" s="231">
        <v>0</v>
      </c>
      <c r="T182" s="232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33" t="s">
        <v>116</v>
      </c>
      <c r="AT182" s="233" t="s">
        <v>280</v>
      </c>
      <c r="AU182" s="233" t="s">
        <v>83</v>
      </c>
      <c r="AY182" s="18" t="s">
        <v>278</v>
      </c>
      <c r="BE182" s="234">
        <f>IF(N182="základní",J182,0)</f>
        <v>242327</v>
      </c>
      <c r="BF182" s="234">
        <f>IF(N182="snížená",J182,0)</f>
        <v>0</v>
      </c>
      <c r="BG182" s="234">
        <f>IF(N182="zákl. přenesená",J182,0)</f>
        <v>0</v>
      </c>
      <c r="BH182" s="234">
        <f>IF(N182="sníž. přenesená",J182,0)</f>
        <v>0</v>
      </c>
      <c r="BI182" s="234">
        <f>IF(N182="nulová",J182,0)</f>
        <v>0</v>
      </c>
      <c r="BJ182" s="18" t="s">
        <v>81</v>
      </c>
      <c r="BK182" s="234">
        <f>ROUND(I182*H182,2)</f>
        <v>242327</v>
      </c>
      <c r="BL182" s="18" t="s">
        <v>116</v>
      </c>
      <c r="BM182" s="233" t="s">
        <v>2606</v>
      </c>
    </row>
    <row r="183" s="2" customFormat="1" ht="16.5" customHeight="1">
      <c r="A183" s="33"/>
      <c r="B183" s="34"/>
      <c r="C183" s="222" t="s">
        <v>782</v>
      </c>
      <c r="D183" s="222" t="s">
        <v>280</v>
      </c>
      <c r="E183" s="223" t="s">
        <v>2607</v>
      </c>
      <c r="F183" s="224" t="s">
        <v>2608</v>
      </c>
      <c r="G183" s="225" t="s">
        <v>1673</v>
      </c>
      <c r="H183" s="226">
        <v>4</v>
      </c>
      <c r="I183" s="227">
        <v>2376</v>
      </c>
      <c r="J183" s="227">
        <f>ROUND(I183*H183,2)</f>
        <v>9504</v>
      </c>
      <c r="K183" s="228"/>
      <c r="L183" s="39"/>
      <c r="M183" s="229" t="s">
        <v>1</v>
      </c>
      <c r="N183" s="230" t="s">
        <v>39</v>
      </c>
      <c r="O183" s="231">
        <v>0</v>
      </c>
      <c r="P183" s="231">
        <f>O183*H183</f>
        <v>0</v>
      </c>
      <c r="Q183" s="231">
        <v>0</v>
      </c>
      <c r="R183" s="231">
        <f>Q183*H183</f>
        <v>0</v>
      </c>
      <c r="S183" s="231">
        <v>0</v>
      </c>
      <c r="T183" s="232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33" t="s">
        <v>116</v>
      </c>
      <c r="AT183" s="233" t="s">
        <v>280</v>
      </c>
      <c r="AU183" s="233" t="s">
        <v>83</v>
      </c>
      <c r="AY183" s="18" t="s">
        <v>278</v>
      </c>
      <c r="BE183" s="234">
        <f>IF(N183="základní",J183,0)</f>
        <v>9504</v>
      </c>
      <c r="BF183" s="234">
        <f>IF(N183="snížená",J183,0)</f>
        <v>0</v>
      </c>
      <c r="BG183" s="234">
        <f>IF(N183="zákl. přenesená",J183,0)</f>
        <v>0</v>
      </c>
      <c r="BH183" s="234">
        <f>IF(N183="sníž. přenesená",J183,0)</f>
        <v>0</v>
      </c>
      <c r="BI183" s="234">
        <f>IF(N183="nulová",J183,0)</f>
        <v>0</v>
      </c>
      <c r="BJ183" s="18" t="s">
        <v>81</v>
      </c>
      <c r="BK183" s="234">
        <f>ROUND(I183*H183,2)</f>
        <v>9504</v>
      </c>
      <c r="BL183" s="18" t="s">
        <v>116</v>
      </c>
      <c r="BM183" s="233" t="s">
        <v>2609</v>
      </c>
    </row>
    <row r="184" s="2" customFormat="1" ht="16.5" customHeight="1">
      <c r="A184" s="33"/>
      <c r="B184" s="34"/>
      <c r="C184" s="222" t="s">
        <v>827</v>
      </c>
      <c r="D184" s="222" t="s">
        <v>280</v>
      </c>
      <c r="E184" s="223" t="s">
        <v>2610</v>
      </c>
      <c r="F184" s="224" t="s">
        <v>2611</v>
      </c>
      <c r="G184" s="225" t="s">
        <v>1673</v>
      </c>
      <c r="H184" s="226">
        <v>2</v>
      </c>
      <c r="I184" s="227">
        <v>4607</v>
      </c>
      <c r="J184" s="227">
        <f>ROUND(I184*H184,2)</f>
        <v>9214</v>
      </c>
      <c r="K184" s="228"/>
      <c r="L184" s="39"/>
      <c r="M184" s="229" t="s">
        <v>1</v>
      </c>
      <c r="N184" s="230" t="s">
        <v>39</v>
      </c>
      <c r="O184" s="231">
        <v>0</v>
      </c>
      <c r="P184" s="231">
        <f>O184*H184</f>
        <v>0</v>
      </c>
      <c r="Q184" s="231">
        <v>0</v>
      </c>
      <c r="R184" s="231">
        <f>Q184*H184</f>
        <v>0</v>
      </c>
      <c r="S184" s="231">
        <v>0</v>
      </c>
      <c r="T184" s="232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33" t="s">
        <v>116</v>
      </c>
      <c r="AT184" s="233" t="s">
        <v>280</v>
      </c>
      <c r="AU184" s="233" t="s">
        <v>83</v>
      </c>
      <c r="AY184" s="18" t="s">
        <v>278</v>
      </c>
      <c r="BE184" s="234">
        <f>IF(N184="základní",J184,0)</f>
        <v>9214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8" t="s">
        <v>81</v>
      </c>
      <c r="BK184" s="234">
        <f>ROUND(I184*H184,2)</f>
        <v>9214</v>
      </c>
      <c r="BL184" s="18" t="s">
        <v>116</v>
      </c>
      <c r="BM184" s="233" t="s">
        <v>2612</v>
      </c>
    </row>
    <row r="185" s="2" customFormat="1" ht="16.5" customHeight="1">
      <c r="A185" s="33"/>
      <c r="B185" s="34"/>
      <c r="C185" s="222" t="s">
        <v>913</v>
      </c>
      <c r="D185" s="222" t="s">
        <v>280</v>
      </c>
      <c r="E185" s="223" t="s">
        <v>2613</v>
      </c>
      <c r="F185" s="224" t="s">
        <v>2614</v>
      </c>
      <c r="G185" s="225" t="s">
        <v>1673</v>
      </c>
      <c r="H185" s="226">
        <v>1</v>
      </c>
      <c r="I185" s="227">
        <v>7448</v>
      </c>
      <c r="J185" s="227">
        <f>ROUND(I185*H185,2)</f>
        <v>7448</v>
      </c>
      <c r="K185" s="228"/>
      <c r="L185" s="39"/>
      <c r="M185" s="229" t="s">
        <v>1</v>
      </c>
      <c r="N185" s="230" t="s">
        <v>39</v>
      </c>
      <c r="O185" s="231">
        <v>0</v>
      </c>
      <c r="P185" s="231">
        <f>O185*H185</f>
        <v>0</v>
      </c>
      <c r="Q185" s="231">
        <v>0</v>
      </c>
      <c r="R185" s="231">
        <f>Q185*H185</f>
        <v>0</v>
      </c>
      <c r="S185" s="231">
        <v>0</v>
      </c>
      <c r="T185" s="232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33" t="s">
        <v>116</v>
      </c>
      <c r="AT185" s="233" t="s">
        <v>280</v>
      </c>
      <c r="AU185" s="233" t="s">
        <v>83</v>
      </c>
      <c r="AY185" s="18" t="s">
        <v>278</v>
      </c>
      <c r="BE185" s="234">
        <f>IF(N185="základní",J185,0)</f>
        <v>7448</v>
      </c>
      <c r="BF185" s="234">
        <f>IF(N185="snížená",J185,0)</f>
        <v>0</v>
      </c>
      <c r="BG185" s="234">
        <f>IF(N185="zákl. přenesená",J185,0)</f>
        <v>0</v>
      </c>
      <c r="BH185" s="234">
        <f>IF(N185="sníž. přenesená",J185,0)</f>
        <v>0</v>
      </c>
      <c r="BI185" s="234">
        <f>IF(N185="nulová",J185,0)</f>
        <v>0</v>
      </c>
      <c r="BJ185" s="18" t="s">
        <v>81</v>
      </c>
      <c r="BK185" s="234">
        <f>ROUND(I185*H185,2)</f>
        <v>7448</v>
      </c>
      <c r="BL185" s="18" t="s">
        <v>116</v>
      </c>
      <c r="BM185" s="233" t="s">
        <v>2615</v>
      </c>
    </row>
    <row r="186" s="2" customFormat="1" ht="16.5" customHeight="1">
      <c r="A186" s="33"/>
      <c r="B186" s="34"/>
      <c r="C186" s="222" t="s">
        <v>1001</v>
      </c>
      <c r="D186" s="222" t="s">
        <v>280</v>
      </c>
      <c r="E186" s="223" t="s">
        <v>2616</v>
      </c>
      <c r="F186" s="224" t="s">
        <v>2617</v>
      </c>
      <c r="G186" s="225" t="s">
        <v>1673</v>
      </c>
      <c r="H186" s="226">
        <v>2</v>
      </c>
      <c r="I186" s="227">
        <v>1360</v>
      </c>
      <c r="J186" s="227">
        <f>ROUND(I186*H186,2)</f>
        <v>2720</v>
      </c>
      <c r="K186" s="228"/>
      <c r="L186" s="39"/>
      <c r="M186" s="229" t="s">
        <v>1</v>
      </c>
      <c r="N186" s="230" t="s">
        <v>39</v>
      </c>
      <c r="O186" s="231">
        <v>0</v>
      </c>
      <c r="P186" s="231">
        <f>O186*H186</f>
        <v>0</v>
      </c>
      <c r="Q186" s="231">
        <v>0</v>
      </c>
      <c r="R186" s="231">
        <f>Q186*H186</f>
        <v>0</v>
      </c>
      <c r="S186" s="231">
        <v>0</v>
      </c>
      <c r="T186" s="232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33" t="s">
        <v>116</v>
      </c>
      <c r="AT186" s="233" t="s">
        <v>280</v>
      </c>
      <c r="AU186" s="233" t="s">
        <v>83</v>
      </c>
      <c r="AY186" s="18" t="s">
        <v>278</v>
      </c>
      <c r="BE186" s="234">
        <f>IF(N186="základní",J186,0)</f>
        <v>2720</v>
      </c>
      <c r="BF186" s="234">
        <f>IF(N186="snížená",J186,0)</f>
        <v>0</v>
      </c>
      <c r="BG186" s="234">
        <f>IF(N186="zákl. přenesená",J186,0)</f>
        <v>0</v>
      </c>
      <c r="BH186" s="234">
        <f>IF(N186="sníž. přenesená",J186,0)</f>
        <v>0</v>
      </c>
      <c r="BI186" s="234">
        <f>IF(N186="nulová",J186,0)</f>
        <v>0</v>
      </c>
      <c r="BJ186" s="18" t="s">
        <v>81</v>
      </c>
      <c r="BK186" s="234">
        <f>ROUND(I186*H186,2)</f>
        <v>2720</v>
      </c>
      <c r="BL186" s="18" t="s">
        <v>116</v>
      </c>
      <c r="BM186" s="233" t="s">
        <v>2618</v>
      </c>
    </row>
    <row r="187" s="2" customFormat="1" ht="24.15" customHeight="1">
      <c r="A187" s="33"/>
      <c r="B187" s="34"/>
      <c r="C187" s="222" t="s">
        <v>659</v>
      </c>
      <c r="D187" s="222" t="s">
        <v>280</v>
      </c>
      <c r="E187" s="223" t="s">
        <v>2619</v>
      </c>
      <c r="F187" s="224" t="s">
        <v>2620</v>
      </c>
      <c r="G187" s="225" t="s">
        <v>1673</v>
      </c>
      <c r="H187" s="226">
        <v>2</v>
      </c>
      <c r="I187" s="227">
        <v>2563</v>
      </c>
      <c r="J187" s="227">
        <f>ROUND(I187*H187,2)</f>
        <v>5126</v>
      </c>
      <c r="K187" s="228"/>
      <c r="L187" s="39"/>
      <c r="M187" s="229" t="s">
        <v>1</v>
      </c>
      <c r="N187" s="230" t="s">
        <v>39</v>
      </c>
      <c r="O187" s="231">
        <v>0</v>
      </c>
      <c r="P187" s="231">
        <f>O187*H187</f>
        <v>0</v>
      </c>
      <c r="Q187" s="231">
        <v>0</v>
      </c>
      <c r="R187" s="231">
        <f>Q187*H187</f>
        <v>0</v>
      </c>
      <c r="S187" s="231">
        <v>0</v>
      </c>
      <c r="T187" s="232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33" t="s">
        <v>116</v>
      </c>
      <c r="AT187" s="233" t="s">
        <v>280</v>
      </c>
      <c r="AU187" s="233" t="s">
        <v>83</v>
      </c>
      <c r="AY187" s="18" t="s">
        <v>278</v>
      </c>
      <c r="BE187" s="234">
        <f>IF(N187="základní",J187,0)</f>
        <v>5126</v>
      </c>
      <c r="BF187" s="234">
        <f>IF(N187="snížená",J187,0)</f>
        <v>0</v>
      </c>
      <c r="BG187" s="234">
        <f>IF(N187="zákl. přenesená",J187,0)</f>
        <v>0</v>
      </c>
      <c r="BH187" s="234">
        <f>IF(N187="sníž. přenesená",J187,0)</f>
        <v>0</v>
      </c>
      <c r="BI187" s="234">
        <f>IF(N187="nulová",J187,0)</f>
        <v>0</v>
      </c>
      <c r="BJ187" s="18" t="s">
        <v>81</v>
      </c>
      <c r="BK187" s="234">
        <f>ROUND(I187*H187,2)</f>
        <v>5126</v>
      </c>
      <c r="BL187" s="18" t="s">
        <v>116</v>
      </c>
      <c r="BM187" s="233" t="s">
        <v>2621</v>
      </c>
    </row>
    <row r="188" s="2" customFormat="1" ht="24.15" customHeight="1">
      <c r="A188" s="33"/>
      <c r="B188" s="34"/>
      <c r="C188" s="222" t="s">
        <v>645</v>
      </c>
      <c r="D188" s="222" t="s">
        <v>280</v>
      </c>
      <c r="E188" s="223" t="s">
        <v>2622</v>
      </c>
      <c r="F188" s="224" t="s">
        <v>2623</v>
      </c>
      <c r="G188" s="225" t="s">
        <v>1673</v>
      </c>
      <c r="H188" s="226">
        <v>4</v>
      </c>
      <c r="I188" s="227">
        <v>2995</v>
      </c>
      <c r="J188" s="227">
        <f>ROUND(I188*H188,2)</f>
        <v>11980</v>
      </c>
      <c r="K188" s="228"/>
      <c r="L188" s="39"/>
      <c r="M188" s="229" t="s">
        <v>1</v>
      </c>
      <c r="N188" s="230" t="s">
        <v>39</v>
      </c>
      <c r="O188" s="231">
        <v>0</v>
      </c>
      <c r="P188" s="231">
        <f>O188*H188</f>
        <v>0</v>
      </c>
      <c r="Q188" s="231">
        <v>0</v>
      </c>
      <c r="R188" s="231">
        <f>Q188*H188</f>
        <v>0</v>
      </c>
      <c r="S188" s="231">
        <v>0</v>
      </c>
      <c r="T188" s="232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33" t="s">
        <v>116</v>
      </c>
      <c r="AT188" s="233" t="s">
        <v>280</v>
      </c>
      <c r="AU188" s="233" t="s">
        <v>83</v>
      </c>
      <c r="AY188" s="18" t="s">
        <v>278</v>
      </c>
      <c r="BE188" s="234">
        <f>IF(N188="základní",J188,0)</f>
        <v>11980</v>
      </c>
      <c r="BF188" s="234">
        <f>IF(N188="snížená",J188,0)</f>
        <v>0</v>
      </c>
      <c r="BG188" s="234">
        <f>IF(N188="zákl. přenesená",J188,0)</f>
        <v>0</v>
      </c>
      <c r="BH188" s="234">
        <f>IF(N188="sníž. přenesená",J188,0)</f>
        <v>0</v>
      </c>
      <c r="BI188" s="234">
        <f>IF(N188="nulová",J188,0)</f>
        <v>0</v>
      </c>
      <c r="BJ188" s="18" t="s">
        <v>81</v>
      </c>
      <c r="BK188" s="234">
        <f>ROUND(I188*H188,2)</f>
        <v>11980</v>
      </c>
      <c r="BL188" s="18" t="s">
        <v>116</v>
      </c>
      <c r="BM188" s="233" t="s">
        <v>2624</v>
      </c>
    </row>
    <row r="189" s="2" customFormat="1" ht="37.8" customHeight="1">
      <c r="A189" s="33"/>
      <c r="B189" s="34"/>
      <c r="C189" s="222" t="s">
        <v>1429</v>
      </c>
      <c r="D189" s="222" t="s">
        <v>280</v>
      </c>
      <c r="E189" s="223" t="s">
        <v>2625</v>
      </c>
      <c r="F189" s="224" t="s">
        <v>2539</v>
      </c>
      <c r="G189" s="225" t="s">
        <v>2540</v>
      </c>
      <c r="H189" s="226">
        <v>25</v>
      </c>
      <c r="I189" s="227">
        <v>809</v>
      </c>
      <c r="J189" s="227">
        <f>ROUND(I189*H189,2)</f>
        <v>20225</v>
      </c>
      <c r="K189" s="228"/>
      <c r="L189" s="39"/>
      <c r="M189" s="229" t="s">
        <v>1</v>
      </c>
      <c r="N189" s="230" t="s">
        <v>39</v>
      </c>
      <c r="O189" s="231">
        <v>0</v>
      </c>
      <c r="P189" s="231">
        <f>O189*H189</f>
        <v>0</v>
      </c>
      <c r="Q189" s="231">
        <v>0</v>
      </c>
      <c r="R189" s="231">
        <f>Q189*H189</f>
        <v>0</v>
      </c>
      <c r="S189" s="231">
        <v>0</v>
      </c>
      <c r="T189" s="232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33" t="s">
        <v>116</v>
      </c>
      <c r="AT189" s="233" t="s">
        <v>280</v>
      </c>
      <c r="AU189" s="233" t="s">
        <v>83</v>
      </c>
      <c r="AY189" s="18" t="s">
        <v>278</v>
      </c>
      <c r="BE189" s="234">
        <f>IF(N189="základní",J189,0)</f>
        <v>20225</v>
      </c>
      <c r="BF189" s="234">
        <f>IF(N189="snížená",J189,0)</f>
        <v>0</v>
      </c>
      <c r="BG189" s="234">
        <f>IF(N189="zákl. přenesená",J189,0)</f>
        <v>0</v>
      </c>
      <c r="BH189" s="234">
        <f>IF(N189="sníž. přenesená",J189,0)</f>
        <v>0</v>
      </c>
      <c r="BI189" s="234">
        <f>IF(N189="nulová",J189,0)</f>
        <v>0</v>
      </c>
      <c r="BJ189" s="18" t="s">
        <v>81</v>
      </c>
      <c r="BK189" s="234">
        <f>ROUND(I189*H189,2)</f>
        <v>20225</v>
      </c>
      <c r="BL189" s="18" t="s">
        <v>116</v>
      </c>
      <c r="BM189" s="233" t="s">
        <v>2626</v>
      </c>
    </row>
    <row r="190" s="2" customFormat="1" ht="37.8" customHeight="1">
      <c r="A190" s="33"/>
      <c r="B190" s="34"/>
      <c r="C190" s="222" t="s">
        <v>1433</v>
      </c>
      <c r="D190" s="222" t="s">
        <v>280</v>
      </c>
      <c r="E190" s="223" t="s">
        <v>2627</v>
      </c>
      <c r="F190" s="224" t="s">
        <v>2543</v>
      </c>
      <c r="G190" s="225" t="s">
        <v>2540</v>
      </c>
      <c r="H190" s="226">
        <v>8</v>
      </c>
      <c r="I190" s="227">
        <v>1037</v>
      </c>
      <c r="J190" s="227">
        <f>ROUND(I190*H190,2)</f>
        <v>8296</v>
      </c>
      <c r="K190" s="228"/>
      <c r="L190" s="39"/>
      <c r="M190" s="229" t="s">
        <v>1</v>
      </c>
      <c r="N190" s="230" t="s">
        <v>39</v>
      </c>
      <c r="O190" s="231">
        <v>0</v>
      </c>
      <c r="P190" s="231">
        <f>O190*H190</f>
        <v>0</v>
      </c>
      <c r="Q190" s="231">
        <v>0</v>
      </c>
      <c r="R190" s="231">
        <f>Q190*H190</f>
        <v>0</v>
      </c>
      <c r="S190" s="231">
        <v>0</v>
      </c>
      <c r="T190" s="232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33" t="s">
        <v>116</v>
      </c>
      <c r="AT190" s="233" t="s">
        <v>280</v>
      </c>
      <c r="AU190" s="233" t="s">
        <v>83</v>
      </c>
      <c r="AY190" s="18" t="s">
        <v>278</v>
      </c>
      <c r="BE190" s="234">
        <f>IF(N190="základní",J190,0)</f>
        <v>8296</v>
      </c>
      <c r="BF190" s="234">
        <f>IF(N190="snížená",J190,0)</f>
        <v>0</v>
      </c>
      <c r="BG190" s="234">
        <f>IF(N190="zákl. přenesená",J190,0)</f>
        <v>0</v>
      </c>
      <c r="BH190" s="234">
        <f>IF(N190="sníž. přenesená",J190,0)</f>
        <v>0</v>
      </c>
      <c r="BI190" s="234">
        <f>IF(N190="nulová",J190,0)</f>
        <v>0</v>
      </c>
      <c r="BJ190" s="18" t="s">
        <v>81</v>
      </c>
      <c r="BK190" s="234">
        <f>ROUND(I190*H190,2)</f>
        <v>8296</v>
      </c>
      <c r="BL190" s="18" t="s">
        <v>116</v>
      </c>
      <c r="BM190" s="233" t="s">
        <v>2628</v>
      </c>
    </row>
    <row r="191" s="2" customFormat="1" ht="24.15" customHeight="1">
      <c r="A191" s="33"/>
      <c r="B191" s="34"/>
      <c r="C191" s="222" t="s">
        <v>1437</v>
      </c>
      <c r="D191" s="222" t="s">
        <v>280</v>
      </c>
      <c r="E191" s="223" t="s">
        <v>2629</v>
      </c>
      <c r="F191" s="224" t="s">
        <v>2546</v>
      </c>
      <c r="G191" s="225" t="s">
        <v>2547</v>
      </c>
      <c r="H191" s="226">
        <v>6</v>
      </c>
      <c r="I191" s="227">
        <v>512</v>
      </c>
      <c r="J191" s="227">
        <f>ROUND(I191*H191,2)</f>
        <v>3072</v>
      </c>
      <c r="K191" s="228"/>
      <c r="L191" s="39"/>
      <c r="M191" s="229" t="s">
        <v>1</v>
      </c>
      <c r="N191" s="230" t="s">
        <v>39</v>
      </c>
      <c r="O191" s="231">
        <v>0</v>
      </c>
      <c r="P191" s="231">
        <f>O191*H191</f>
        <v>0</v>
      </c>
      <c r="Q191" s="231">
        <v>0</v>
      </c>
      <c r="R191" s="231">
        <f>Q191*H191</f>
        <v>0</v>
      </c>
      <c r="S191" s="231">
        <v>0</v>
      </c>
      <c r="T191" s="232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33" t="s">
        <v>116</v>
      </c>
      <c r="AT191" s="233" t="s">
        <v>280</v>
      </c>
      <c r="AU191" s="233" t="s">
        <v>83</v>
      </c>
      <c r="AY191" s="18" t="s">
        <v>278</v>
      </c>
      <c r="BE191" s="234">
        <f>IF(N191="základní",J191,0)</f>
        <v>3072</v>
      </c>
      <c r="BF191" s="234">
        <f>IF(N191="snížená",J191,0)</f>
        <v>0</v>
      </c>
      <c r="BG191" s="234">
        <f>IF(N191="zákl. přenesená",J191,0)</f>
        <v>0</v>
      </c>
      <c r="BH191" s="234">
        <f>IF(N191="sníž. přenesená",J191,0)</f>
        <v>0</v>
      </c>
      <c r="BI191" s="234">
        <f>IF(N191="nulová",J191,0)</f>
        <v>0</v>
      </c>
      <c r="BJ191" s="18" t="s">
        <v>81</v>
      </c>
      <c r="BK191" s="234">
        <f>ROUND(I191*H191,2)</f>
        <v>3072</v>
      </c>
      <c r="BL191" s="18" t="s">
        <v>116</v>
      </c>
      <c r="BM191" s="233" t="s">
        <v>2630</v>
      </c>
    </row>
    <row r="192" s="2" customFormat="1" ht="24.15" customHeight="1">
      <c r="A192" s="33"/>
      <c r="B192" s="34"/>
      <c r="C192" s="222" t="s">
        <v>1441</v>
      </c>
      <c r="D192" s="222" t="s">
        <v>280</v>
      </c>
      <c r="E192" s="223" t="s">
        <v>2631</v>
      </c>
      <c r="F192" s="224" t="s">
        <v>2632</v>
      </c>
      <c r="G192" s="225" t="s">
        <v>2547</v>
      </c>
      <c r="H192" s="226">
        <v>32</v>
      </c>
      <c r="I192" s="227">
        <v>702</v>
      </c>
      <c r="J192" s="227">
        <f>ROUND(I192*H192,2)</f>
        <v>22464</v>
      </c>
      <c r="K192" s="228"/>
      <c r="L192" s="39"/>
      <c r="M192" s="229" t="s">
        <v>1</v>
      </c>
      <c r="N192" s="230" t="s">
        <v>39</v>
      </c>
      <c r="O192" s="231">
        <v>0</v>
      </c>
      <c r="P192" s="231">
        <f>O192*H192</f>
        <v>0</v>
      </c>
      <c r="Q192" s="231">
        <v>0</v>
      </c>
      <c r="R192" s="231">
        <f>Q192*H192</f>
        <v>0</v>
      </c>
      <c r="S192" s="231">
        <v>0</v>
      </c>
      <c r="T192" s="232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33" t="s">
        <v>116</v>
      </c>
      <c r="AT192" s="233" t="s">
        <v>280</v>
      </c>
      <c r="AU192" s="233" t="s">
        <v>83</v>
      </c>
      <c r="AY192" s="18" t="s">
        <v>278</v>
      </c>
      <c r="BE192" s="234">
        <f>IF(N192="základní",J192,0)</f>
        <v>22464</v>
      </c>
      <c r="BF192" s="234">
        <f>IF(N192="snížená",J192,0)</f>
        <v>0</v>
      </c>
      <c r="BG192" s="234">
        <f>IF(N192="zákl. přenesená",J192,0)</f>
        <v>0</v>
      </c>
      <c r="BH192" s="234">
        <f>IF(N192="sníž. přenesená",J192,0)</f>
        <v>0</v>
      </c>
      <c r="BI192" s="234">
        <f>IF(N192="nulová",J192,0)</f>
        <v>0</v>
      </c>
      <c r="BJ192" s="18" t="s">
        <v>81</v>
      </c>
      <c r="BK192" s="234">
        <f>ROUND(I192*H192,2)</f>
        <v>22464</v>
      </c>
      <c r="BL192" s="18" t="s">
        <v>116</v>
      </c>
      <c r="BM192" s="233" t="s">
        <v>2633</v>
      </c>
    </row>
    <row r="193" s="2" customFormat="1" ht="24.15" customHeight="1">
      <c r="A193" s="33"/>
      <c r="B193" s="34"/>
      <c r="C193" s="222" t="s">
        <v>1445</v>
      </c>
      <c r="D193" s="222" t="s">
        <v>280</v>
      </c>
      <c r="E193" s="223" t="s">
        <v>2634</v>
      </c>
      <c r="F193" s="224" t="s">
        <v>2635</v>
      </c>
      <c r="G193" s="225" t="s">
        <v>2547</v>
      </c>
      <c r="H193" s="226">
        <v>25</v>
      </c>
      <c r="I193" s="227">
        <v>828</v>
      </c>
      <c r="J193" s="227">
        <f>ROUND(I193*H193,2)</f>
        <v>20700</v>
      </c>
      <c r="K193" s="228"/>
      <c r="L193" s="39"/>
      <c r="M193" s="229" t="s">
        <v>1</v>
      </c>
      <c r="N193" s="230" t="s">
        <v>39</v>
      </c>
      <c r="O193" s="231">
        <v>0</v>
      </c>
      <c r="P193" s="231">
        <f>O193*H193</f>
        <v>0</v>
      </c>
      <c r="Q193" s="231">
        <v>0</v>
      </c>
      <c r="R193" s="231">
        <f>Q193*H193</f>
        <v>0</v>
      </c>
      <c r="S193" s="231">
        <v>0</v>
      </c>
      <c r="T193" s="232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33" t="s">
        <v>116</v>
      </c>
      <c r="AT193" s="233" t="s">
        <v>280</v>
      </c>
      <c r="AU193" s="233" t="s">
        <v>83</v>
      </c>
      <c r="AY193" s="18" t="s">
        <v>278</v>
      </c>
      <c r="BE193" s="234">
        <f>IF(N193="základní",J193,0)</f>
        <v>20700</v>
      </c>
      <c r="BF193" s="234">
        <f>IF(N193="snížená",J193,0)</f>
        <v>0</v>
      </c>
      <c r="BG193" s="234">
        <f>IF(N193="zákl. přenesená",J193,0)</f>
        <v>0</v>
      </c>
      <c r="BH193" s="234">
        <f>IF(N193="sníž. přenesená",J193,0)</f>
        <v>0</v>
      </c>
      <c r="BI193" s="234">
        <f>IF(N193="nulová",J193,0)</f>
        <v>0</v>
      </c>
      <c r="BJ193" s="18" t="s">
        <v>81</v>
      </c>
      <c r="BK193" s="234">
        <f>ROUND(I193*H193,2)</f>
        <v>20700</v>
      </c>
      <c r="BL193" s="18" t="s">
        <v>116</v>
      </c>
      <c r="BM193" s="233" t="s">
        <v>2636</v>
      </c>
    </row>
    <row r="194" s="2" customFormat="1" ht="24.15" customHeight="1">
      <c r="A194" s="33"/>
      <c r="B194" s="34"/>
      <c r="C194" s="222" t="s">
        <v>1449</v>
      </c>
      <c r="D194" s="222" t="s">
        <v>280</v>
      </c>
      <c r="E194" s="223" t="s">
        <v>2637</v>
      </c>
      <c r="F194" s="224" t="s">
        <v>2638</v>
      </c>
      <c r="G194" s="225" t="s">
        <v>2547</v>
      </c>
      <c r="H194" s="226">
        <v>15</v>
      </c>
      <c r="I194" s="227">
        <v>1049</v>
      </c>
      <c r="J194" s="227">
        <f>ROUND(I194*H194,2)</f>
        <v>15735</v>
      </c>
      <c r="K194" s="228"/>
      <c r="L194" s="39"/>
      <c r="M194" s="229" t="s">
        <v>1</v>
      </c>
      <c r="N194" s="230" t="s">
        <v>39</v>
      </c>
      <c r="O194" s="231">
        <v>0</v>
      </c>
      <c r="P194" s="231">
        <f>O194*H194</f>
        <v>0</v>
      </c>
      <c r="Q194" s="231">
        <v>0</v>
      </c>
      <c r="R194" s="231">
        <f>Q194*H194</f>
        <v>0</v>
      </c>
      <c r="S194" s="231">
        <v>0</v>
      </c>
      <c r="T194" s="232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33" t="s">
        <v>116</v>
      </c>
      <c r="AT194" s="233" t="s">
        <v>280</v>
      </c>
      <c r="AU194" s="233" t="s">
        <v>83</v>
      </c>
      <c r="AY194" s="18" t="s">
        <v>278</v>
      </c>
      <c r="BE194" s="234">
        <f>IF(N194="základní",J194,0)</f>
        <v>15735</v>
      </c>
      <c r="BF194" s="234">
        <f>IF(N194="snížená",J194,0)</f>
        <v>0</v>
      </c>
      <c r="BG194" s="234">
        <f>IF(N194="zákl. přenesená",J194,0)</f>
        <v>0</v>
      </c>
      <c r="BH194" s="234">
        <f>IF(N194="sníž. přenesená",J194,0)</f>
        <v>0</v>
      </c>
      <c r="BI194" s="234">
        <f>IF(N194="nulová",J194,0)</f>
        <v>0</v>
      </c>
      <c r="BJ194" s="18" t="s">
        <v>81</v>
      </c>
      <c r="BK194" s="234">
        <f>ROUND(I194*H194,2)</f>
        <v>15735</v>
      </c>
      <c r="BL194" s="18" t="s">
        <v>116</v>
      </c>
      <c r="BM194" s="233" t="s">
        <v>2639</v>
      </c>
    </row>
    <row r="195" s="2" customFormat="1" ht="24.15" customHeight="1">
      <c r="A195" s="33"/>
      <c r="B195" s="34"/>
      <c r="C195" s="222" t="s">
        <v>1453</v>
      </c>
      <c r="D195" s="222" t="s">
        <v>280</v>
      </c>
      <c r="E195" s="223" t="s">
        <v>2640</v>
      </c>
      <c r="F195" s="224" t="s">
        <v>2641</v>
      </c>
      <c r="G195" s="225" t="s">
        <v>2547</v>
      </c>
      <c r="H195" s="226">
        <v>15</v>
      </c>
      <c r="I195" s="227">
        <v>1586</v>
      </c>
      <c r="J195" s="227">
        <f>ROUND(I195*H195,2)</f>
        <v>23790</v>
      </c>
      <c r="K195" s="228"/>
      <c r="L195" s="39"/>
      <c r="M195" s="229" t="s">
        <v>1</v>
      </c>
      <c r="N195" s="230" t="s">
        <v>39</v>
      </c>
      <c r="O195" s="231">
        <v>0</v>
      </c>
      <c r="P195" s="231">
        <f>O195*H195</f>
        <v>0</v>
      </c>
      <c r="Q195" s="231">
        <v>0</v>
      </c>
      <c r="R195" s="231">
        <f>Q195*H195</f>
        <v>0</v>
      </c>
      <c r="S195" s="231">
        <v>0</v>
      </c>
      <c r="T195" s="232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33" t="s">
        <v>116</v>
      </c>
      <c r="AT195" s="233" t="s">
        <v>280</v>
      </c>
      <c r="AU195" s="233" t="s">
        <v>83</v>
      </c>
      <c r="AY195" s="18" t="s">
        <v>278</v>
      </c>
      <c r="BE195" s="234">
        <f>IF(N195="základní",J195,0)</f>
        <v>23790</v>
      </c>
      <c r="BF195" s="234">
        <f>IF(N195="snížená",J195,0)</f>
        <v>0</v>
      </c>
      <c r="BG195" s="234">
        <f>IF(N195="zákl. přenesená",J195,0)</f>
        <v>0</v>
      </c>
      <c r="BH195" s="234">
        <f>IF(N195="sníž. přenesená",J195,0)</f>
        <v>0</v>
      </c>
      <c r="BI195" s="234">
        <f>IF(N195="nulová",J195,0)</f>
        <v>0</v>
      </c>
      <c r="BJ195" s="18" t="s">
        <v>81</v>
      </c>
      <c r="BK195" s="234">
        <f>ROUND(I195*H195,2)</f>
        <v>23790</v>
      </c>
      <c r="BL195" s="18" t="s">
        <v>116</v>
      </c>
      <c r="BM195" s="233" t="s">
        <v>2642</v>
      </c>
    </row>
    <row r="196" s="2" customFormat="1" ht="16.5" customHeight="1">
      <c r="A196" s="33"/>
      <c r="B196" s="34"/>
      <c r="C196" s="222" t="s">
        <v>1457</v>
      </c>
      <c r="D196" s="222" t="s">
        <v>280</v>
      </c>
      <c r="E196" s="223" t="s">
        <v>2643</v>
      </c>
      <c r="F196" s="224" t="s">
        <v>2559</v>
      </c>
      <c r="G196" s="225" t="s">
        <v>2547</v>
      </c>
      <c r="H196" s="226">
        <v>5</v>
      </c>
      <c r="I196" s="227">
        <v>314</v>
      </c>
      <c r="J196" s="227">
        <f>ROUND(I196*H196,2)</f>
        <v>1570</v>
      </c>
      <c r="K196" s="228"/>
      <c r="L196" s="39"/>
      <c r="M196" s="229" t="s">
        <v>1</v>
      </c>
      <c r="N196" s="230" t="s">
        <v>39</v>
      </c>
      <c r="O196" s="231">
        <v>0</v>
      </c>
      <c r="P196" s="231">
        <f>O196*H196</f>
        <v>0</v>
      </c>
      <c r="Q196" s="231">
        <v>0</v>
      </c>
      <c r="R196" s="231">
        <f>Q196*H196</f>
        <v>0</v>
      </c>
      <c r="S196" s="231">
        <v>0</v>
      </c>
      <c r="T196" s="232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33" t="s">
        <v>116</v>
      </c>
      <c r="AT196" s="233" t="s">
        <v>280</v>
      </c>
      <c r="AU196" s="233" t="s">
        <v>83</v>
      </c>
      <c r="AY196" s="18" t="s">
        <v>278</v>
      </c>
      <c r="BE196" s="234">
        <f>IF(N196="základní",J196,0)</f>
        <v>1570</v>
      </c>
      <c r="BF196" s="234">
        <f>IF(N196="snížená",J196,0)</f>
        <v>0</v>
      </c>
      <c r="BG196" s="234">
        <f>IF(N196="zákl. přenesená",J196,0)</f>
        <v>0</v>
      </c>
      <c r="BH196" s="234">
        <f>IF(N196="sníž. přenesená",J196,0)</f>
        <v>0</v>
      </c>
      <c r="BI196" s="234">
        <f>IF(N196="nulová",J196,0)</f>
        <v>0</v>
      </c>
      <c r="BJ196" s="18" t="s">
        <v>81</v>
      </c>
      <c r="BK196" s="234">
        <f>ROUND(I196*H196,2)</f>
        <v>1570</v>
      </c>
      <c r="BL196" s="18" t="s">
        <v>116</v>
      </c>
      <c r="BM196" s="233" t="s">
        <v>2644</v>
      </c>
    </row>
    <row r="197" s="2" customFormat="1" ht="16.5" customHeight="1">
      <c r="A197" s="33"/>
      <c r="B197" s="34"/>
      <c r="C197" s="222" t="s">
        <v>1461</v>
      </c>
      <c r="D197" s="222" t="s">
        <v>280</v>
      </c>
      <c r="E197" s="223" t="s">
        <v>2645</v>
      </c>
      <c r="F197" s="224" t="s">
        <v>2562</v>
      </c>
      <c r="G197" s="225" t="s">
        <v>2547</v>
      </c>
      <c r="H197" s="226">
        <v>5</v>
      </c>
      <c r="I197" s="227">
        <v>387</v>
      </c>
      <c r="J197" s="227">
        <f>ROUND(I197*H197,2)</f>
        <v>1935</v>
      </c>
      <c r="K197" s="228"/>
      <c r="L197" s="39"/>
      <c r="M197" s="229" t="s">
        <v>1</v>
      </c>
      <c r="N197" s="230" t="s">
        <v>39</v>
      </c>
      <c r="O197" s="231">
        <v>0</v>
      </c>
      <c r="P197" s="231">
        <f>O197*H197</f>
        <v>0</v>
      </c>
      <c r="Q197" s="231">
        <v>0</v>
      </c>
      <c r="R197" s="231">
        <f>Q197*H197</f>
        <v>0</v>
      </c>
      <c r="S197" s="231">
        <v>0</v>
      </c>
      <c r="T197" s="232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33" t="s">
        <v>116</v>
      </c>
      <c r="AT197" s="233" t="s">
        <v>280</v>
      </c>
      <c r="AU197" s="233" t="s">
        <v>83</v>
      </c>
      <c r="AY197" s="18" t="s">
        <v>278</v>
      </c>
      <c r="BE197" s="234">
        <f>IF(N197="základní",J197,0)</f>
        <v>1935</v>
      </c>
      <c r="BF197" s="234">
        <f>IF(N197="snížená",J197,0)</f>
        <v>0</v>
      </c>
      <c r="BG197" s="234">
        <f>IF(N197="zákl. přenesená",J197,0)</f>
        <v>0</v>
      </c>
      <c r="BH197" s="234">
        <f>IF(N197="sníž. přenesená",J197,0)</f>
        <v>0</v>
      </c>
      <c r="BI197" s="234">
        <f>IF(N197="nulová",J197,0)</f>
        <v>0</v>
      </c>
      <c r="BJ197" s="18" t="s">
        <v>81</v>
      </c>
      <c r="BK197" s="234">
        <f>ROUND(I197*H197,2)</f>
        <v>1935</v>
      </c>
      <c r="BL197" s="18" t="s">
        <v>116</v>
      </c>
      <c r="BM197" s="233" t="s">
        <v>2646</v>
      </c>
    </row>
    <row r="198" s="2" customFormat="1" ht="16.5" customHeight="1">
      <c r="A198" s="33"/>
      <c r="B198" s="34"/>
      <c r="C198" s="222" t="s">
        <v>1465</v>
      </c>
      <c r="D198" s="222" t="s">
        <v>280</v>
      </c>
      <c r="E198" s="223" t="s">
        <v>2647</v>
      </c>
      <c r="F198" s="224" t="s">
        <v>2648</v>
      </c>
      <c r="G198" s="225" t="s">
        <v>2547</v>
      </c>
      <c r="H198" s="226">
        <v>3</v>
      </c>
      <c r="I198" s="227">
        <v>544</v>
      </c>
      <c r="J198" s="227">
        <f>ROUND(I198*H198,2)</f>
        <v>1632</v>
      </c>
      <c r="K198" s="228"/>
      <c r="L198" s="39"/>
      <c r="M198" s="229" t="s">
        <v>1</v>
      </c>
      <c r="N198" s="230" t="s">
        <v>39</v>
      </c>
      <c r="O198" s="231">
        <v>0</v>
      </c>
      <c r="P198" s="231">
        <f>O198*H198</f>
        <v>0</v>
      </c>
      <c r="Q198" s="231">
        <v>0</v>
      </c>
      <c r="R198" s="231">
        <f>Q198*H198</f>
        <v>0</v>
      </c>
      <c r="S198" s="231">
        <v>0</v>
      </c>
      <c r="T198" s="232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33" t="s">
        <v>116</v>
      </c>
      <c r="AT198" s="233" t="s">
        <v>280</v>
      </c>
      <c r="AU198" s="233" t="s">
        <v>83</v>
      </c>
      <c r="AY198" s="18" t="s">
        <v>278</v>
      </c>
      <c r="BE198" s="234">
        <f>IF(N198="základní",J198,0)</f>
        <v>1632</v>
      </c>
      <c r="BF198" s="234">
        <f>IF(N198="snížená",J198,0)</f>
        <v>0</v>
      </c>
      <c r="BG198" s="234">
        <f>IF(N198="zákl. přenesená",J198,0)</f>
        <v>0</v>
      </c>
      <c r="BH198" s="234">
        <f>IF(N198="sníž. přenesená",J198,0)</f>
        <v>0</v>
      </c>
      <c r="BI198" s="234">
        <f>IF(N198="nulová",J198,0)</f>
        <v>0</v>
      </c>
      <c r="BJ198" s="18" t="s">
        <v>81</v>
      </c>
      <c r="BK198" s="234">
        <f>ROUND(I198*H198,2)</f>
        <v>1632</v>
      </c>
      <c r="BL198" s="18" t="s">
        <v>116</v>
      </c>
      <c r="BM198" s="233" t="s">
        <v>2649</v>
      </c>
    </row>
    <row r="199" s="2" customFormat="1" ht="21.75" customHeight="1">
      <c r="A199" s="33"/>
      <c r="B199" s="34"/>
      <c r="C199" s="222" t="s">
        <v>1469</v>
      </c>
      <c r="D199" s="222" t="s">
        <v>280</v>
      </c>
      <c r="E199" s="223" t="s">
        <v>2650</v>
      </c>
      <c r="F199" s="224" t="s">
        <v>2571</v>
      </c>
      <c r="G199" s="225" t="s">
        <v>2540</v>
      </c>
      <c r="H199" s="226">
        <v>65</v>
      </c>
      <c r="I199" s="227">
        <v>559</v>
      </c>
      <c r="J199" s="227">
        <f>ROUND(I199*H199,2)</f>
        <v>36335</v>
      </c>
      <c r="K199" s="228"/>
      <c r="L199" s="39"/>
      <c r="M199" s="229" t="s">
        <v>1</v>
      </c>
      <c r="N199" s="230" t="s">
        <v>39</v>
      </c>
      <c r="O199" s="231">
        <v>0</v>
      </c>
      <c r="P199" s="231">
        <f>O199*H199</f>
        <v>0</v>
      </c>
      <c r="Q199" s="231">
        <v>0</v>
      </c>
      <c r="R199" s="231">
        <f>Q199*H199</f>
        <v>0</v>
      </c>
      <c r="S199" s="231">
        <v>0</v>
      </c>
      <c r="T199" s="232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33" t="s">
        <v>116</v>
      </c>
      <c r="AT199" s="233" t="s">
        <v>280</v>
      </c>
      <c r="AU199" s="233" t="s">
        <v>83</v>
      </c>
      <c r="AY199" s="18" t="s">
        <v>278</v>
      </c>
      <c r="BE199" s="234">
        <f>IF(N199="základní",J199,0)</f>
        <v>36335</v>
      </c>
      <c r="BF199" s="234">
        <f>IF(N199="snížená",J199,0)</f>
        <v>0</v>
      </c>
      <c r="BG199" s="234">
        <f>IF(N199="zákl. přenesená",J199,0)</f>
        <v>0</v>
      </c>
      <c r="BH199" s="234">
        <f>IF(N199="sníž. přenesená",J199,0)</f>
        <v>0</v>
      </c>
      <c r="BI199" s="234">
        <f>IF(N199="nulová",J199,0)</f>
        <v>0</v>
      </c>
      <c r="BJ199" s="18" t="s">
        <v>81</v>
      </c>
      <c r="BK199" s="234">
        <f>ROUND(I199*H199,2)</f>
        <v>36335</v>
      </c>
      <c r="BL199" s="18" t="s">
        <v>116</v>
      </c>
      <c r="BM199" s="233" t="s">
        <v>2651</v>
      </c>
    </row>
    <row r="200" s="2" customFormat="1" ht="21.75" customHeight="1">
      <c r="A200" s="33"/>
      <c r="B200" s="34"/>
      <c r="C200" s="222" t="s">
        <v>1473</v>
      </c>
      <c r="D200" s="222" t="s">
        <v>280</v>
      </c>
      <c r="E200" s="223" t="s">
        <v>2652</v>
      </c>
      <c r="F200" s="224" t="s">
        <v>2568</v>
      </c>
      <c r="G200" s="225" t="s">
        <v>2540</v>
      </c>
      <c r="H200" s="226">
        <v>28</v>
      </c>
      <c r="I200" s="227">
        <v>629</v>
      </c>
      <c r="J200" s="227">
        <f>ROUND(I200*H200,2)</f>
        <v>17612</v>
      </c>
      <c r="K200" s="228"/>
      <c r="L200" s="39"/>
      <c r="M200" s="229" t="s">
        <v>1</v>
      </c>
      <c r="N200" s="230" t="s">
        <v>39</v>
      </c>
      <c r="O200" s="231">
        <v>0</v>
      </c>
      <c r="P200" s="231">
        <f>O200*H200</f>
        <v>0</v>
      </c>
      <c r="Q200" s="231">
        <v>0</v>
      </c>
      <c r="R200" s="231">
        <f>Q200*H200</f>
        <v>0</v>
      </c>
      <c r="S200" s="231">
        <v>0</v>
      </c>
      <c r="T200" s="232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233" t="s">
        <v>116</v>
      </c>
      <c r="AT200" s="233" t="s">
        <v>280</v>
      </c>
      <c r="AU200" s="233" t="s">
        <v>83</v>
      </c>
      <c r="AY200" s="18" t="s">
        <v>278</v>
      </c>
      <c r="BE200" s="234">
        <f>IF(N200="základní",J200,0)</f>
        <v>17612</v>
      </c>
      <c r="BF200" s="234">
        <f>IF(N200="snížená",J200,0)</f>
        <v>0</v>
      </c>
      <c r="BG200" s="234">
        <f>IF(N200="zákl. přenesená",J200,0)</f>
        <v>0</v>
      </c>
      <c r="BH200" s="234">
        <f>IF(N200="sníž. přenesená",J200,0)</f>
        <v>0</v>
      </c>
      <c r="BI200" s="234">
        <f>IF(N200="nulová",J200,0)</f>
        <v>0</v>
      </c>
      <c r="BJ200" s="18" t="s">
        <v>81</v>
      </c>
      <c r="BK200" s="234">
        <f>ROUND(I200*H200,2)</f>
        <v>17612</v>
      </c>
      <c r="BL200" s="18" t="s">
        <v>116</v>
      </c>
      <c r="BM200" s="233" t="s">
        <v>2653</v>
      </c>
    </row>
    <row r="201" s="2" customFormat="1" ht="16.5" customHeight="1">
      <c r="A201" s="33"/>
      <c r="B201" s="34"/>
      <c r="C201" s="222" t="s">
        <v>1477</v>
      </c>
      <c r="D201" s="222" t="s">
        <v>280</v>
      </c>
      <c r="E201" s="223" t="s">
        <v>2654</v>
      </c>
      <c r="F201" s="224" t="s">
        <v>2574</v>
      </c>
      <c r="G201" s="225" t="s">
        <v>2491</v>
      </c>
      <c r="H201" s="226">
        <v>1</v>
      </c>
      <c r="I201" s="227">
        <v>16900</v>
      </c>
      <c r="J201" s="227">
        <f>ROUND(I201*H201,2)</f>
        <v>16900</v>
      </c>
      <c r="K201" s="228"/>
      <c r="L201" s="39"/>
      <c r="M201" s="229" t="s">
        <v>1</v>
      </c>
      <c r="N201" s="230" t="s">
        <v>39</v>
      </c>
      <c r="O201" s="231">
        <v>0</v>
      </c>
      <c r="P201" s="231">
        <f>O201*H201</f>
        <v>0</v>
      </c>
      <c r="Q201" s="231">
        <v>0</v>
      </c>
      <c r="R201" s="231">
        <f>Q201*H201</f>
        <v>0</v>
      </c>
      <c r="S201" s="231">
        <v>0</v>
      </c>
      <c r="T201" s="232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33" t="s">
        <v>116</v>
      </c>
      <c r="AT201" s="233" t="s">
        <v>280</v>
      </c>
      <c r="AU201" s="233" t="s">
        <v>83</v>
      </c>
      <c r="AY201" s="18" t="s">
        <v>278</v>
      </c>
      <c r="BE201" s="234">
        <f>IF(N201="základní",J201,0)</f>
        <v>16900</v>
      </c>
      <c r="BF201" s="234">
        <f>IF(N201="snížená",J201,0)</f>
        <v>0</v>
      </c>
      <c r="BG201" s="234">
        <f>IF(N201="zákl. přenesená",J201,0)</f>
        <v>0</v>
      </c>
      <c r="BH201" s="234">
        <f>IF(N201="sníž. přenesená",J201,0)</f>
        <v>0</v>
      </c>
      <c r="BI201" s="234">
        <f>IF(N201="nulová",J201,0)</f>
        <v>0</v>
      </c>
      <c r="BJ201" s="18" t="s">
        <v>81</v>
      </c>
      <c r="BK201" s="234">
        <f>ROUND(I201*H201,2)</f>
        <v>16900</v>
      </c>
      <c r="BL201" s="18" t="s">
        <v>116</v>
      </c>
      <c r="BM201" s="233" t="s">
        <v>2655</v>
      </c>
    </row>
    <row r="202" s="2" customFormat="1" ht="16.5" customHeight="1">
      <c r="A202" s="33"/>
      <c r="B202" s="34"/>
      <c r="C202" s="222" t="s">
        <v>1481</v>
      </c>
      <c r="D202" s="222" t="s">
        <v>280</v>
      </c>
      <c r="E202" s="223" t="s">
        <v>2656</v>
      </c>
      <c r="F202" s="224" t="s">
        <v>2608</v>
      </c>
      <c r="G202" s="225" t="s">
        <v>1673</v>
      </c>
      <c r="H202" s="226">
        <v>4</v>
      </c>
      <c r="I202" s="227">
        <v>2376</v>
      </c>
      <c r="J202" s="227">
        <f>ROUND(I202*H202,2)</f>
        <v>9504</v>
      </c>
      <c r="K202" s="228"/>
      <c r="L202" s="39"/>
      <c r="M202" s="229" t="s">
        <v>1</v>
      </c>
      <c r="N202" s="230" t="s">
        <v>39</v>
      </c>
      <c r="O202" s="231">
        <v>0</v>
      </c>
      <c r="P202" s="231">
        <f>O202*H202</f>
        <v>0</v>
      </c>
      <c r="Q202" s="231">
        <v>0</v>
      </c>
      <c r="R202" s="231">
        <f>Q202*H202</f>
        <v>0</v>
      </c>
      <c r="S202" s="231">
        <v>0</v>
      </c>
      <c r="T202" s="232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33" t="s">
        <v>116</v>
      </c>
      <c r="AT202" s="233" t="s">
        <v>280</v>
      </c>
      <c r="AU202" s="233" t="s">
        <v>83</v>
      </c>
      <c r="AY202" s="18" t="s">
        <v>278</v>
      </c>
      <c r="BE202" s="234">
        <f>IF(N202="základní",J202,0)</f>
        <v>9504</v>
      </c>
      <c r="BF202" s="234">
        <f>IF(N202="snížená",J202,0)</f>
        <v>0</v>
      </c>
      <c r="BG202" s="234">
        <f>IF(N202="zákl. přenesená",J202,0)</f>
        <v>0</v>
      </c>
      <c r="BH202" s="234">
        <f>IF(N202="sníž. přenesená",J202,0)</f>
        <v>0</v>
      </c>
      <c r="BI202" s="234">
        <f>IF(N202="nulová",J202,0)</f>
        <v>0</v>
      </c>
      <c r="BJ202" s="18" t="s">
        <v>81</v>
      </c>
      <c r="BK202" s="234">
        <f>ROUND(I202*H202,2)</f>
        <v>9504</v>
      </c>
      <c r="BL202" s="18" t="s">
        <v>116</v>
      </c>
      <c r="BM202" s="233" t="s">
        <v>2657</v>
      </c>
    </row>
    <row r="203" s="2" customFormat="1" ht="16.5" customHeight="1">
      <c r="A203" s="33"/>
      <c r="B203" s="34"/>
      <c r="C203" s="222" t="s">
        <v>1485</v>
      </c>
      <c r="D203" s="222" t="s">
        <v>280</v>
      </c>
      <c r="E203" s="223" t="s">
        <v>2658</v>
      </c>
      <c r="F203" s="224" t="s">
        <v>2611</v>
      </c>
      <c r="G203" s="225" t="s">
        <v>1673</v>
      </c>
      <c r="H203" s="226">
        <v>2</v>
      </c>
      <c r="I203" s="227">
        <v>4607</v>
      </c>
      <c r="J203" s="227">
        <f>ROUND(I203*H203,2)</f>
        <v>9214</v>
      </c>
      <c r="K203" s="228"/>
      <c r="L203" s="39"/>
      <c r="M203" s="229" t="s">
        <v>1</v>
      </c>
      <c r="N203" s="230" t="s">
        <v>39</v>
      </c>
      <c r="O203" s="231">
        <v>0</v>
      </c>
      <c r="P203" s="231">
        <f>O203*H203</f>
        <v>0</v>
      </c>
      <c r="Q203" s="231">
        <v>0</v>
      </c>
      <c r="R203" s="231">
        <f>Q203*H203</f>
        <v>0</v>
      </c>
      <c r="S203" s="231">
        <v>0</v>
      </c>
      <c r="T203" s="232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33" t="s">
        <v>116</v>
      </c>
      <c r="AT203" s="233" t="s">
        <v>280</v>
      </c>
      <c r="AU203" s="233" t="s">
        <v>83</v>
      </c>
      <c r="AY203" s="18" t="s">
        <v>278</v>
      </c>
      <c r="BE203" s="234">
        <f>IF(N203="základní",J203,0)</f>
        <v>9214</v>
      </c>
      <c r="BF203" s="234">
        <f>IF(N203="snížená",J203,0)</f>
        <v>0</v>
      </c>
      <c r="BG203" s="234">
        <f>IF(N203="zákl. přenesená",J203,0)</f>
        <v>0</v>
      </c>
      <c r="BH203" s="234">
        <f>IF(N203="sníž. přenesená",J203,0)</f>
        <v>0</v>
      </c>
      <c r="BI203" s="234">
        <f>IF(N203="nulová",J203,0)</f>
        <v>0</v>
      </c>
      <c r="BJ203" s="18" t="s">
        <v>81</v>
      </c>
      <c r="BK203" s="234">
        <f>ROUND(I203*H203,2)</f>
        <v>9214</v>
      </c>
      <c r="BL203" s="18" t="s">
        <v>116</v>
      </c>
      <c r="BM203" s="233" t="s">
        <v>2659</v>
      </c>
    </row>
    <row r="204" s="2" customFormat="1" ht="16.5" customHeight="1">
      <c r="A204" s="33"/>
      <c r="B204" s="34"/>
      <c r="C204" s="222" t="s">
        <v>1489</v>
      </c>
      <c r="D204" s="222" t="s">
        <v>280</v>
      </c>
      <c r="E204" s="223" t="s">
        <v>2660</v>
      </c>
      <c r="F204" s="224" t="s">
        <v>2661</v>
      </c>
      <c r="G204" s="225" t="s">
        <v>1673</v>
      </c>
      <c r="H204" s="226">
        <v>4</v>
      </c>
      <c r="I204" s="227">
        <v>2159</v>
      </c>
      <c r="J204" s="227">
        <f>ROUND(I204*H204,2)</f>
        <v>8636</v>
      </c>
      <c r="K204" s="228"/>
      <c r="L204" s="39"/>
      <c r="M204" s="229" t="s">
        <v>1</v>
      </c>
      <c r="N204" s="230" t="s">
        <v>39</v>
      </c>
      <c r="O204" s="231">
        <v>0</v>
      </c>
      <c r="P204" s="231">
        <f>O204*H204</f>
        <v>0</v>
      </c>
      <c r="Q204" s="231">
        <v>0</v>
      </c>
      <c r="R204" s="231">
        <f>Q204*H204</f>
        <v>0</v>
      </c>
      <c r="S204" s="231">
        <v>0</v>
      </c>
      <c r="T204" s="232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33" t="s">
        <v>116</v>
      </c>
      <c r="AT204" s="233" t="s">
        <v>280</v>
      </c>
      <c r="AU204" s="233" t="s">
        <v>83</v>
      </c>
      <c r="AY204" s="18" t="s">
        <v>278</v>
      </c>
      <c r="BE204" s="234">
        <f>IF(N204="základní",J204,0)</f>
        <v>8636</v>
      </c>
      <c r="BF204" s="234">
        <f>IF(N204="snížená",J204,0)</f>
        <v>0</v>
      </c>
      <c r="BG204" s="234">
        <f>IF(N204="zákl. přenesená",J204,0)</f>
        <v>0</v>
      </c>
      <c r="BH204" s="234">
        <f>IF(N204="sníž. přenesená",J204,0)</f>
        <v>0</v>
      </c>
      <c r="BI204" s="234">
        <f>IF(N204="nulová",J204,0)</f>
        <v>0</v>
      </c>
      <c r="BJ204" s="18" t="s">
        <v>81</v>
      </c>
      <c r="BK204" s="234">
        <f>ROUND(I204*H204,2)</f>
        <v>8636</v>
      </c>
      <c r="BL204" s="18" t="s">
        <v>116</v>
      </c>
      <c r="BM204" s="233" t="s">
        <v>2662</v>
      </c>
    </row>
    <row r="205" s="2" customFormat="1" ht="16.5" customHeight="1">
      <c r="A205" s="33"/>
      <c r="B205" s="34"/>
      <c r="C205" s="222" t="s">
        <v>1493</v>
      </c>
      <c r="D205" s="222" t="s">
        <v>280</v>
      </c>
      <c r="E205" s="223" t="s">
        <v>2663</v>
      </c>
      <c r="F205" s="224" t="s">
        <v>2661</v>
      </c>
      <c r="G205" s="225" t="s">
        <v>1673</v>
      </c>
      <c r="H205" s="226">
        <v>4</v>
      </c>
      <c r="I205" s="227">
        <v>2159</v>
      </c>
      <c r="J205" s="227">
        <f>ROUND(I205*H205,2)</f>
        <v>8636</v>
      </c>
      <c r="K205" s="228"/>
      <c r="L205" s="39"/>
      <c r="M205" s="229" t="s">
        <v>1</v>
      </c>
      <c r="N205" s="230" t="s">
        <v>39</v>
      </c>
      <c r="O205" s="231">
        <v>0</v>
      </c>
      <c r="P205" s="231">
        <f>O205*H205</f>
        <v>0</v>
      </c>
      <c r="Q205" s="231">
        <v>0</v>
      </c>
      <c r="R205" s="231">
        <f>Q205*H205</f>
        <v>0</v>
      </c>
      <c r="S205" s="231">
        <v>0</v>
      </c>
      <c r="T205" s="232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33" t="s">
        <v>116</v>
      </c>
      <c r="AT205" s="233" t="s">
        <v>280</v>
      </c>
      <c r="AU205" s="233" t="s">
        <v>83</v>
      </c>
      <c r="AY205" s="18" t="s">
        <v>278</v>
      </c>
      <c r="BE205" s="234">
        <f>IF(N205="základní",J205,0)</f>
        <v>8636</v>
      </c>
      <c r="BF205" s="234">
        <f>IF(N205="snížená",J205,0)</f>
        <v>0</v>
      </c>
      <c r="BG205" s="234">
        <f>IF(N205="zákl. přenesená",J205,0)</f>
        <v>0</v>
      </c>
      <c r="BH205" s="234">
        <f>IF(N205="sníž. přenesená",J205,0)</f>
        <v>0</v>
      </c>
      <c r="BI205" s="234">
        <f>IF(N205="nulová",J205,0)</f>
        <v>0</v>
      </c>
      <c r="BJ205" s="18" t="s">
        <v>81</v>
      </c>
      <c r="BK205" s="234">
        <f>ROUND(I205*H205,2)</f>
        <v>8636</v>
      </c>
      <c r="BL205" s="18" t="s">
        <v>116</v>
      </c>
      <c r="BM205" s="233" t="s">
        <v>2664</v>
      </c>
    </row>
    <row r="206" s="2" customFormat="1" ht="16.5" customHeight="1">
      <c r="A206" s="33"/>
      <c r="B206" s="34"/>
      <c r="C206" s="222" t="s">
        <v>1497</v>
      </c>
      <c r="D206" s="222" t="s">
        <v>280</v>
      </c>
      <c r="E206" s="223" t="s">
        <v>2665</v>
      </c>
      <c r="F206" s="224" t="s">
        <v>2614</v>
      </c>
      <c r="G206" s="225" t="s">
        <v>1673</v>
      </c>
      <c r="H206" s="226">
        <v>1</v>
      </c>
      <c r="I206" s="227">
        <v>7448</v>
      </c>
      <c r="J206" s="227">
        <f>ROUND(I206*H206,2)</f>
        <v>7448</v>
      </c>
      <c r="K206" s="228"/>
      <c r="L206" s="39"/>
      <c r="M206" s="229" t="s">
        <v>1</v>
      </c>
      <c r="N206" s="230" t="s">
        <v>39</v>
      </c>
      <c r="O206" s="231">
        <v>0</v>
      </c>
      <c r="P206" s="231">
        <f>O206*H206</f>
        <v>0</v>
      </c>
      <c r="Q206" s="231">
        <v>0</v>
      </c>
      <c r="R206" s="231">
        <f>Q206*H206</f>
        <v>0</v>
      </c>
      <c r="S206" s="231">
        <v>0</v>
      </c>
      <c r="T206" s="232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233" t="s">
        <v>116</v>
      </c>
      <c r="AT206" s="233" t="s">
        <v>280</v>
      </c>
      <c r="AU206" s="233" t="s">
        <v>83</v>
      </c>
      <c r="AY206" s="18" t="s">
        <v>278</v>
      </c>
      <c r="BE206" s="234">
        <f>IF(N206="základní",J206,0)</f>
        <v>7448</v>
      </c>
      <c r="BF206" s="234">
        <f>IF(N206="snížená",J206,0)</f>
        <v>0</v>
      </c>
      <c r="BG206" s="234">
        <f>IF(N206="zákl. přenesená",J206,0)</f>
        <v>0</v>
      </c>
      <c r="BH206" s="234">
        <f>IF(N206="sníž. přenesená",J206,0)</f>
        <v>0</v>
      </c>
      <c r="BI206" s="234">
        <f>IF(N206="nulová",J206,0)</f>
        <v>0</v>
      </c>
      <c r="BJ206" s="18" t="s">
        <v>81</v>
      </c>
      <c r="BK206" s="234">
        <f>ROUND(I206*H206,2)</f>
        <v>7448</v>
      </c>
      <c r="BL206" s="18" t="s">
        <v>116</v>
      </c>
      <c r="BM206" s="233" t="s">
        <v>2666</v>
      </c>
    </row>
    <row r="207" s="2" customFormat="1" ht="16.5" customHeight="1">
      <c r="A207" s="33"/>
      <c r="B207" s="34"/>
      <c r="C207" s="222" t="s">
        <v>1501</v>
      </c>
      <c r="D207" s="222" t="s">
        <v>280</v>
      </c>
      <c r="E207" s="223" t="s">
        <v>2667</v>
      </c>
      <c r="F207" s="224" t="s">
        <v>2668</v>
      </c>
      <c r="G207" s="225" t="s">
        <v>1673</v>
      </c>
      <c r="H207" s="226">
        <v>3</v>
      </c>
      <c r="I207" s="227">
        <v>1292</v>
      </c>
      <c r="J207" s="227">
        <f>ROUND(I207*H207,2)</f>
        <v>3876</v>
      </c>
      <c r="K207" s="228"/>
      <c r="L207" s="39"/>
      <c r="M207" s="229" t="s">
        <v>1</v>
      </c>
      <c r="N207" s="230" t="s">
        <v>39</v>
      </c>
      <c r="O207" s="231">
        <v>0</v>
      </c>
      <c r="P207" s="231">
        <f>O207*H207</f>
        <v>0</v>
      </c>
      <c r="Q207" s="231">
        <v>0</v>
      </c>
      <c r="R207" s="231">
        <f>Q207*H207</f>
        <v>0</v>
      </c>
      <c r="S207" s="231">
        <v>0</v>
      </c>
      <c r="T207" s="232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233" t="s">
        <v>116</v>
      </c>
      <c r="AT207" s="233" t="s">
        <v>280</v>
      </c>
      <c r="AU207" s="233" t="s">
        <v>83</v>
      </c>
      <c r="AY207" s="18" t="s">
        <v>278</v>
      </c>
      <c r="BE207" s="234">
        <f>IF(N207="základní",J207,0)</f>
        <v>3876</v>
      </c>
      <c r="BF207" s="234">
        <f>IF(N207="snížená",J207,0)</f>
        <v>0</v>
      </c>
      <c r="BG207" s="234">
        <f>IF(N207="zákl. přenesená",J207,0)</f>
        <v>0</v>
      </c>
      <c r="BH207" s="234">
        <f>IF(N207="sníž. přenesená",J207,0)</f>
        <v>0</v>
      </c>
      <c r="BI207" s="234">
        <f>IF(N207="nulová",J207,0)</f>
        <v>0</v>
      </c>
      <c r="BJ207" s="18" t="s">
        <v>81</v>
      </c>
      <c r="BK207" s="234">
        <f>ROUND(I207*H207,2)</f>
        <v>3876</v>
      </c>
      <c r="BL207" s="18" t="s">
        <v>116</v>
      </c>
      <c r="BM207" s="233" t="s">
        <v>2669</v>
      </c>
    </row>
    <row r="208" s="2" customFormat="1" ht="16.5" customHeight="1">
      <c r="A208" s="33"/>
      <c r="B208" s="34"/>
      <c r="C208" s="222" t="s">
        <v>1505</v>
      </c>
      <c r="D208" s="222" t="s">
        <v>280</v>
      </c>
      <c r="E208" s="223" t="s">
        <v>2670</v>
      </c>
      <c r="F208" s="224" t="s">
        <v>2592</v>
      </c>
      <c r="G208" s="225" t="s">
        <v>1673</v>
      </c>
      <c r="H208" s="226">
        <v>6</v>
      </c>
      <c r="I208" s="227">
        <v>252</v>
      </c>
      <c r="J208" s="227">
        <f>ROUND(I208*H208,2)</f>
        <v>1512</v>
      </c>
      <c r="K208" s="228"/>
      <c r="L208" s="39"/>
      <c r="M208" s="229" t="s">
        <v>1</v>
      </c>
      <c r="N208" s="230" t="s">
        <v>39</v>
      </c>
      <c r="O208" s="231">
        <v>0</v>
      </c>
      <c r="P208" s="231">
        <f>O208*H208</f>
        <v>0</v>
      </c>
      <c r="Q208" s="231">
        <v>0</v>
      </c>
      <c r="R208" s="231">
        <f>Q208*H208</f>
        <v>0</v>
      </c>
      <c r="S208" s="231">
        <v>0</v>
      </c>
      <c r="T208" s="232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33" t="s">
        <v>116</v>
      </c>
      <c r="AT208" s="233" t="s">
        <v>280</v>
      </c>
      <c r="AU208" s="233" t="s">
        <v>83</v>
      </c>
      <c r="AY208" s="18" t="s">
        <v>278</v>
      </c>
      <c r="BE208" s="234">
        <f>IF(N208="základní",J208,0)</f>
        <v>1512</v>
      </c>
      <c r="BF208" s="234">
        <f>IF(N208="snížená",J208,0)</f>
        <v>0</v>
      </c>
      <c r="BG208" s="234">
        <f>IF(N208="zákl. přenesená",J208,0)</f>
        <v>0</v>
      </c>
      <c r="BH208" s="234">
        <f>IF(N208="sníž. přenesená",J208,0)</f>
        <v>0</v>
      </c>
      <c r="BI208" s="234">
        <f>IF(N208="nulová",J208,0)</f>
        <v>0</v>
      </c>
      <c r="BJ208" s="18" t="s">
        <v>81</v>
      </c>
      <c r="BK208" s="234">
        <f>ROUND(I208*H208,2)</f>
        <v>1512</v>
      </c>
      <c r="BL208" s="18" t="s">
        <v>116</v>
      </c>
      <c r="BM208" s="233" t="s">
        <v>2671</v>
      </c>
    </row>
    <row r="209" s="2" customFormat="1" ht="16.5" customHeight="1">
      <c r="A209" s="33"/>
      <c r="B209" s="34"/>
      <c r="C209" s="222" t="s">
        <v>1509</v>
      </c>
      <c r="D209" s="222" t="s">
        <v>280</v>
      </c>
      <c r="E209" s="223" t="s">
        <v>2672</v>
      </c>
      <c r="F209" s="224" t="s">
        <v>2673</v>
      </c>
      <c r="G209" s="225" t="s">
        <v>1673</v>
      </c>
      <c r="H209" s="226">
        <v>6</v>
      </c>
      <c r="I209" s="227">
        <v>381</v>
      </c>
      <c r="J209" s="227">
        <f>ROUND(I209*H209,2)</f>
        <v>2286</v>
      </c>
      <c r="K209" s="228"/>
      <c r="L209" s="39"/>
      <c r="M209" s="229" t="s">
        <v>1</v>
      </c>
      <c r="N209" s="230" t="s">
        <v>39</v>
      </c>
      <c r="O209" s="231">
        <v>0</v>
      </c>
      <c r="P209" s="231">
        <f>O209*H209</f>
        <v>0</v>
      </c>
      <c r="Q209" s="231">
        <v>0</v>
      </c>
      <c r="R209" s="231">
        <f>Q209*H209</f>
        <v>0</v>
      </c>
      <c r="S209" s="231">
        <v>0</v>
      </c>
      <c r="T209" s="232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33" t="s">
        <v>116</v>
      </c>
      <c r="AT209" s="233" t="s">
        <v>280</v>
      </c>
      <c r="AU209" s="233" t="s">
        <v>83</v>
      </c>
      <c r="AY209" s="18" t="s">
        <v>278</v>
      </c>
      <c r="BE209" s="234">
        <f>IF(N209="základní",J209,0)</f>
        <v>2286</v>
      </c>
      <c r="BF209" s="234">
        <f>IF(N209="snížená",J209,0)</f>
        <v>0</v>
      </c>
      <c r="BG209" s="234">
        <f>IF(N209="zákl. přenesená",J209,0)</f>
        <v>0</v>
      </c>
      <c r="BH209" s="234">
        <f>IF(N209="sníž. přenesená",J209,0)</f>
        <v>0</v>
      </c>
      <c r="BI209" s="234">
        <f>IF(N209="nulová",J209,0)</f>
        <v>0</v>
      </c>
      <c r="BJ209" s="18" t="s">
        <v>81</v>
      </c>
      <c r="BK209" s="234">
        <f>ROUND(I209*H209,2)</f>
        <v>2286</v>
      </c>
      <c r="BL209" s="18" t="s">
        <v>116</v>
      </c>
      <c r="BM209" s="233" t="s">
        <v>2674</v>
      </c>
    </row>
    <row r="210" s="2" customFormat="1" ht="21.75" customHeight="1">
      <c r="A210" s="33"/>
      <c r="B210" s="34"/>
      <c r="C210" s="222" t="s">
        <v>1513</v>
      </c>
      <c r="D210" s="222" t="s">
        <v>280</v>
      </c>
      <c r="E210" s="223" t="s">
        <v>2675</v>
      </c>
      <c r="F210" s="224" t="s">
        <v>2676</v>
      </c>
      <c r="G210" s="225" t="s">
        <v>1673</v>
      </c>
      <c r="H210" s="226">
        <v>1</v>
      </c>
      <c r="I210" s="227">
        <v>1042</v>
      </c>
      <c r="J210" s="227">
        <f>ROUND(I210*H210,2)</f>
        <v>1042</v>
      </c>
      <c r="K210" s="228"/>
      <c r="L210" s="39"/>
      <c r="M210" s="229" t="s">
        <v>1</v>
      </c>
      <c r="N210" s="230" t="s">
        <v>39</v>
      </c>
      <c r="O210" s="231">
        <v>0</v>
      </c>
      <c r="P210" s="231">
        <f>O210*H210</f>
        <v>0</v>
      </c>
      <c r="Q210" s="231">
        <v>0</v>
      </c>
      <c r="R210" s="231">
        <f>Q210*H210</f>
        <v>0</v>
      </c>
      <c r="S210" s="231">
        <v>0</v>
      </c>
      <c r="T210" s="232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33" t="s">
        <v>116</v>
      </c>
      <c r="AT210" s="233" t="s">
        <v>280</v>
      </c>
      <c r="AU210" s="233" t="s">
        <v>83</v>
      </c>
      <c r="AY210" s="18" t="s">
        <v>278</v>
      </c>
      <c r="BE210" s="234">
        <f>IF(N210="základní",J210,0)</f>
        <v>1042</v>
      </c>
      <c r="BF210" s="234">
        <f>IF(N210="snížená",J210,0)</f>
        <v>0</v>
      </c>
      <c r="BG210" s="234">
        <f>IF(N210="zákl. přenesená",J210,0)</f>
        <v>0</v>
      </c>
      <c r="BH210" s="234">
        <f>IF(N210="sníž. přenesená",J210,0)</f>
        <v>0</v>
      </c>
      <c r="BI210" s="234">
        <f>IF(N210="nulová",J210,0)</f>
        <v>0</v>
      </c>
      <c r="BJ210" s="18" t="s">
        <v>81</v>
      </c>
      <c r="BK210" s="234">
        <f>ROUND(I210*H210,2)</f>
        <v>1042</v>
      </c>
      <c r="BL210" s="18" t="s">
        <v>116</v>
      </c>
      <c r="BM210" s="233" t="s">
        <v>2677</v>
      </c>
    </row>
    <row r="211" s="2" customFormat="1" ht="21.75" customHeight="1">
      <c r="A211" s="33"/>
      <c r="B211" s="34"/>
      <c r="C211" s="222" t="s">
        <v>1517</v>
      </c>
      <c r="D211" s="222" t="s">
        <v>280</v>
      </c>
      <c r="E211" s="223" t="s">
        <v>2678</v>
      </c>
      <c r="F211" s="224" t="s">
        <v>2676</v>
      </c>
      <c r="G211" s="225" t="s">
        <v>1673</v>
      </c>
      <c r="H211" s="226">
        <v>1</v>
      </c>
      <c r="I211" s="227">
        <v>1042</v>
      </c>
      <c r="J211" s="227">
        <f>ROUND(I211*H211,2)</f>
        <v>1042</v>
      </c>
      <c r="K211" s="228"/>
      <c r="L211" s="39"/>
      <c r="M211" s="229" t="s">
        <v>1</v>
      </c>
      <c r="N211" s="230" t="s">
        <v>39</v>
      </c>
      <c r="O211" s="231">
        <v>0</v>
      </c>
      <c r="P211" s="231">
        <f>O211*H211</f>
        <v>0</v>
      </c>
      <c r="Q211" s="231">
        <v>0</v>
      </c>
      <c r="R211" s="231">
        <f>Q211*H211</f>
        <v>0</v>
      </c>
      <c r="S211" s="231">
        <v>0</v>
      </c>
      <c r="T211" s="232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233" t="s">
        <v>116</v>
      </c>
      <c r="AT211" s="233" t="s">
        <v>280</v>
      </c>
      <c r="AU211" s="233" t="s">
        <v>83</v>
      </c>
      <c r="AY211" s="18" t="s">
        <v>278</v>
      </c>
      <c r="BE211" s="234">
        <f>IF(N211="základní",J211,0)</f>
        <v>1042</v>
      </c>
      <c r="BF211" s="234">
        <f>IF(N211="snížená",J211,0)</f>
        <v>0</v>
      </c>
      <c r="BG211" s="234">
        <f>IF(N211="zákl. přenesená",J211,0)</f>
        <v>0</v>
      </c>
      <c r="BH211" s="234">
        <f>IF(N211="sníž. přenesená",J211,0)</f>
        <v>0</v>
      </c>
      <c r="BI211" s="234">
        <f>IF(N211="nulová",J211,0)</f>
        <v>0</v>
      </c>
      <c r="BJ211" s="18" t="s">
        <v>81</v>
      </c>
      <c r="BK211" s="234">
        <f>ROUND(I211*H211,2)</f>
        <v>1042</v>
      </c>
      <c r="BL211" s="18" t="s">
        <v>116</v>
      </c>
      <c r="BM211" s="233" t="s">
        <v>2679</v>
      </c>
    </row>
    <row r="212" s="12" customFormat="1" ht="22.8" customHeight="1">
      <c r="A212" s="12"/>
      <c r="B212" s="207"/>
      <c r="C212" s="208"/>
      <c r="D212" s="209" t="s">
        <v>73</v>
      </c>
      <c r="E212" s="220" t="s">
        <v>2180</v>
      </c>
      <c r="F212" s="220" t="s">
        <v>2680</v>
      </c>
      <c r="G212" s="208"/>
      <c r="H212" s="208"/>
      <c r="I212" s="208"/>
      <c r="J212" s="221">
        <f>BK212</f>
        <v>320878</v>
      </c>
      <c r="K212" s="208"/>
      <c r="L212" s="212"/>
      <c r="M212" s="213"/>
      <c r="N212" s="214"/>
      <c r="O212" s="214"/>
      <c r="P212" s="215">
        <f>SUM(P213:P234)</f>
        <v>0</v>
      </c>
      <c r="Q212" s="214"/>
      <c r="R212" s="215">
        <f>SUM(R213:R234)</f>
        <v>0</v>
      </c>
      <c r="S212" s="214"/>
      <c r="T212" s="216">
        <f>SUM(T213:T234)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7" t="s">
        <v>81</v>
      </c>
      <c r="AT212" s="218" t="s">
        <v>73</v>
      </c>
      <c r="AU212" s="218" t="s">
        <v>81</v>
      </c>
      <c r="AY212" s="217" t="s">
        <v>278</v>
      </c>
      <c r="BK212" s="219">
        <f>SUM(BK213:BK234)</f>
        <v>320878</v>
      </c>
    </row>
    <row r="213" s="2" customFormat="1" ht="66.75" customHeight="1">
      <c r="A213" s="33"/>
      <c r="B213" s="34"/>
      <c r="C213" s="222" t="s">
        <v>1521</v>
      </c>
      <c r="D213" s="222" t="s">
        <v>280</v>
      </c>
      <c r="E213" s="223" t="s">
        <v>2681</v>
      </c>
      <c r="F213" s="224" t="s">
        <v>2682</v>
      </c>
      <c r="G213" s="225" t="s">
        <v>1673</v>
      </c>
      <c r="H213" s="226">
        <v>1</v>
      </c>
      <c r="I213" s="227">
        <v>93618</v>
      </c>
      <c r="J213" s="227">
        <f>ROUND(I213*H213,2)</f>
        <v>93618</v>
      </c>
      <c r="K213" s="228"/>
      <c r="L213" s="39"/>
      <c r="M213" s="229" t="s">
        <v>1</v>
      </c>
      <c r="N213" s="230" t="s">
        <v>39</v>
      </c>
      <c r="O213" s="231">
        <v>0</v>
      </c>
      <c r="P213" s="231">
        <f>O213*H213</f>
        <v>0</v>
      </c>
      <c r="Q213" s="231">
        <v>0</v>
      </c>
      <c r="R213" s="231">
        <f>Q213*H213</f>
        <v>0</v>
      </c>
      <c r="S213" s="231">
        <v>0</v>
      </c>
      <c r="T213" s="232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33" t="s">
        <v>116</v>
      </c>
      <c r="AT213" s="233" t="s">
        <v>280</v>
      </c>
      <c r="AU213" s="233" t="s">
        <v>83</v>
      </c>
      <c r="AY213" s="18" t="s">
        <v>278</v>
      </c>
      <c r="BE213" s="234">
        <f>IF(N213="základní",J213,0)</f>
        <v>93618</v>
      </c>
      <c r="BF213" s="234">
        <f>IF(N213="snížená",J213,0)</f>
        <v>0</v>
      </c>
      <c r="BG213" s="234">
        <f>IF(N213="zákl. přenesená",J213,0)</f>
        <v>0</v>
      </c>
      <c r="BH213" s="234">
        <f>IF(N213="sníž. přenesená",J213,0)</f>
        <v>0</v>
      </c>
      <c r="BI213" s="234">
        <f>IF(N213="nulová",J213,0)</f>
        <v>0</v>
      </c>
      <c r="BJ213" s="18" t="s">
        <v>81</v>
      </c>
      <c r="BK213" s="234">
        <f>ROUND(I213*H213,2)</f>
        <v>93618</v>
      </c>
      <c r="BL213" s="18" t="s">
        <v>116</v>
      </c>
      <c r="BM213" s="233" t="s">
        <v>2683</v>
      </c>
    </row>
    <row r="214" s="2" customFormat="1" ht="16.5" customHeight="1">
      <c r="A214" s="33"/>
      <c r="B214" s="34"/>
      <c r="C214" s="222" t="s">
        <v>1525</v>
      </c>
      <c r="D214" s="222" t="s">
        <v>280</v>
      </c>
      <c r="E214" s="223" t="s">
        <v>2684</v>
      </c>
      <c r="F214" s="224" t="s">
        <v>2608</v>
      </c>
      <c r="G214" s="225" t="s">
        <v>1673</v>
      </c>
      <c r="H214" s="226">
        <v>4</v>
      </c>
      <c r="I214" s="227">
        <v>2376</v>
      </c>
      <c r="J214" s="227">
        <f>ROUND(I214*H214,2)</f>
        <v>9504</v>
      </c>
      <c r="K214" s="228"/>
      <c r="L214" s="39"/>
      <c r="M214" s="229" t="s">
        <v>1</v>
      </c>
      <c r="N214" s="230" t="s">
        <v>39</v>
      </c>
      <c r="O214" s="231">
        <v>0</v>
      </c>
      <c r="P214" s="231">
        <f>O214*H214</f>
        <v>0</v>
      </c>
      <c r="Q214" s="231">
        <v>0</v>
      </c>
      <c r="R214" s="231">
        <f>Q214*H214</f>
        <v>0</v>
      </c>
      <c r="S214" s="231">
        <v>0</v>
      </c>
      <c r="T214" s="232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233" t="s">
        <v>116</v>
      </c>
      <c r="AT214" s="233" t="s">
        <v>280</v>
      </c>
      <c r="AU214" s="233" t="s">
        <v>83</v>
      </c>
      <c r="AY214" s="18" t="s">
        <v>278</v>
      </c>
      <c r="BE214" s="234">
        <f>IF(N214="základní",J214,0)</f>
        <v>9504</v>
      </c>
      <c r="BF214" s="234">
        <f>IF(N214="snížená",J214,0)</f>
        <v>0</v>
      </c>
      <c r="BG214" s="234">
        <f>IF(N214="zákl. přenesená",J214,0)</f>
        <v>0</v>
      </c>
      <c r="BH214" s="234">
        <f>IF(N214="sníž. přenesená",J214,0)</f>
        <v>0</v>
      </c>
      <c r="BI214" s="234">
        <f>IF(N214="nulová",J214,0)</f>
        <v>0</v>
      </c>
      <c r="BJ214" s="18" t="s">
        <v>81</v>
      </c>
      <c r="BK214" s="234">
        <f>ROUND(I214*H214,2)</f>
        <v>9504</v>
      </c>
      <c r="BL214" s="18" t="s">
        <v>116</v>
      </c>
      <c r="BM214" s="233" t="s">
        <v>2685</v>
      </c>
    </row>
    <row r="215" s="2" customFormat="1" ht="16.5" customHeight="1">
      <c r="A215" s="33"/>
      <c r="B215" s="34"/>
      <c r="C215" s="222" t="s">
        <v>1529</v>
      </c>
      <c r="D215" s="222" t="s">
        <v>280</v>
      </c>
      <c r="E215" s="223" t="s">
        <v>2686</v>
      </c>
      <c r="F215" s="224" t="s">
        <v>2687</v>
      </c>
      <c r="G215" s="225" t="s">
        <v>1673</v>
      </c>
      <c r="H215" s="226">
        <v>1</v>
      </c>
      <c r="I215" s="227">
        <v>6639</v>
      </c>
      <c r="J215" s="227">
        <f>ROUND(I215*H215,2)</f>
        <v>6639</v>
      </c>
      <c r="K215" s="228"/>
      <c r="L215" s="39"/>
      <c r="M215" s="229" t="s">
        <v>1</v>
      </c>
      <c r="N215" s="230" t="s">
        <v>39</v>
      </c>
      <c r="O215" s="231">
        <v>0</v>
      </c>
      <c r="P215" s="231">
        <f>O215*H215</f>
        <v>0</v>
      </c>
      <c r="Q215" s="231">
        <v>0</v>
      </c>
      <c r="R215" s="231">
        <f>Q215*H215</f>
        <v>0</v>
      </c>
      <c r="S215" s="231">
        <v>0</v>
      </c>
      <c r="T215" s="232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33" t="s">
        <v>116</v>
      </c>
      <c r="AT215" s="233" t="s">
        <v>280</v>
      </c>
      <c r="AU215" s="233" t="s">
        <v>83</v>
      </c>
      <c r="AY215" s="18" t="s">
        <v>278</v>
      </c>
      <c r="BE215" s="234">
        <f>IF(N215="základní",J215,0)</f>
        <v>6639</v>
      </c>
      <c r="BF215" s="234">
        <f>IF(N215="snížená",J215,0)</f>
        <v>0</v>
      </c>
      <c r="BG215" s="234">
        <f>IF(N215="zákl. přenesená",J215,0)</f>
        <v>0</v>
      </c>
      <c r="BH215" s="234">
        <f>IF(N215="sníž. přenesená",J215,0)</f>
        <v>0</v>
      </c>
      <c r="BI215" s="234">
        <f>IF(N215="nulová",J215,0)</f>
        <v>0</v>
      </c>
      <c r="BJ215" s="18" t="s">
        <v>81</v>
      </c>
      <c r="BK215" s="234">
        <f>ROUND(I215*H215,2)</f>
        <v>6639</v>
      </c>
      <c r="BL215" s="18" t="s">
        <v>116</v>
      </c>
      <c r="BM215" s="233" t="s">
        <v>2688</v>
      </c>
    </row>
    <row r="216" s="2" customFormat="1" ht="16.5" customHeight="1">
      <c r="A216" s="33"/>
      <c r="B216" s="34"/>
      <c r="C216" s="222" t="s">
        <v>1533</v>
      </c>
      <c r="D216" s="222" t="s">
        <v>280</v>
      </c>
      <c r="E216" s="223" t="s">
        <v>2689</v>
      </c>
      <c r="F216" s="224" t="s">
        <v>2690</v>
      </c>
      <c r="G216" s="225" t="s">
        <v>1673</v>
      </c>
      <c r="H216" s="226">
        <v>1</v>
      </c>
      <c r="I216" s="227">
        <v>6354</v>
      </c>
      <c r="J216" s="227">
        <f>ROUND(I216*H216,2)</f>
        <v>6354</v>
      </c>
      <c r="K216" s="228"/>
      <c r="L216" s="39"/>
      <c r="M216" s="229" t="s">
        <v>1</v>
      </c>
      <c r="N216" s="230" t="s">
        <v>39</v>
      </c>
      <c r="O216" s="231">
        <v>0</v>
      </c>
      <c r="P216" s="231">
        <f>O216*H216</f>
        <v>0</v>
      </c>
      <c r="Q216" s="231">
        <v>0</v>
      </c>
      <c r="R216" s="231">
        <f>Q216*H216</f>
        <v>0</v>
      </c>
      <c r="S216" s="231">
        <v>0</v>
      </c>
      <c r="T216" s="232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233" t="s">
        <v>116</v>
      </c>
      <c r="AT216" s="233" t="s">
        <v>280</v>
      </c>
      <c r="AU216" s="233" t="s">
        <v>83</v>
      </c>
      <c r="AY216" s="18" t="s">
        <v>278</v>
      </c>
      <c r="BE216" s="234">
        <f>IF(N216="základní",J216,0)</f>
        <v>6354</v>
      </c>
      <c r="BF216" s="234">
        <f>IF(N216="snížená",J216,0)</f>
        <v>0</v>
      </c>
      <c r="BG216" s="234">
        <f>IF(N216="zákl. přenesená",J216,0)</f>
        <v>0</v>
      </c>
      <c r="BH216" s="234">
        <f>IF(N216="sníž. přenesená",J216,0)</f>
        <v>0</v>
      </c>
      <c r="BI216" s="234">
        <f>IF(N216="nulová",J216,0)</f>
        <v>0</v>
      </c>
      <c r="BJ216" s="18" t="s">
        <v>81</v>
      </c>
      <c r="BK216" s="234">
        <f>ROUND(I216*H216,2)</f>
        <v>6354</v>
      </c>
      <c r="BL216" s="18" t="s">
        <v>116</v>
      </c>
      <c r="BM216" s="233" t="s">
        <v>2691</v>
      </c>
    </row>
    <row r="217" s="2" customFormat="1" ht="16.5" customHeight="1">
      <c r="A217" s="33"/>
      <c r="B217" s="34"/>
      <c r="C217" s="222" t="s">
        <v>1537</v>
      </c>
      <c r="D217" s="222" t="s">
        <v>280</v>
      </c>
      <c r="E217" s="223" t="s">
        <v>2692</v>
      </c>
      <c r="F217" s="224" t="s">
        <v>2693</v>
      </c>
      <c r="G217" s="225" t="s">
        <v>1673</v>
      </c>
      <c r="H217" s="226">
        <v>2</v>
      </c>
      <c r="I217" s="227">
        <v>6354</v>
      </c>
      <c r="J217" s="227">
        <f>ROUND(I217*H217,2)</f>
        <v>12708</v>
      </c>
      <c r="K217" s="228"/>
      <c r="L217" s="39"/>
      <c r="M217" s="229" t="s">
        <v>1</v>
      </c>
      <c r="N217" s="230" t="s">
        <v>39</v>
      </c>
      <c r="O217" s="231">
        <v>0</v>
      </c>
      <c r="P217" s="231">
        <f>O217*H217</f>
        <v>0</v>
      </c>
      <c r="Q217" s="231">
        <v>0</v>
      </c>
      <c r="R217" s="231">
        <f>Q217*H217</f>
        <v>0</v>
      </c>
      <c r="S217" s="231">
        <v>0</v>
      </c>
      <c r="T217" s="232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233" t="s">
        <v>116</v>
      </c>
      <c r="AT217" s="233" t="s">
        <v>280</v>
      </c>
      <c r="AU217" s="233" t="s">
        <v>83</v>
      </c>
      <c r="AY217" s="18" t="s">
        <v>278</v>
      </c>
      <c r="BE217" s="234">
        <f>IF(N217="základní",J217,0)</f>
        <v>12708</v>
      </c>
      <c r="BF217" s="234">
        <f>IF(N217="snížená",J217,0)</f>
        <v>0</v>
      </c>
      <c r="BG217" s="234">
        <f>IF(N217="zákl. přenesená",J217,0)</f>
        <v>0</v>
      </c>
      <c r="BH217" s="234">
        <f>IF(N217="sníž. přenesená",J217,0)</f>
        <v>0</v>
      </c>
      <c r="BI217" s="234">
        <f>IF(N217="nulová",J217,0)</f>
        <v>0</v>
      </c>
      <c r="BJ217" s="18" t="s">
        <v>81</v>
      </c>
      <c r="BK217" s="234">
        <f>ROUND(I217*H217,2)</f>
        <v>12708</v>
      </c>
      <c r="BL217" s="18" t="s">
        <v>116</v>
      </c>
      <c r="BM217" s="233" t="s">
        <v>2694</v>
      </c>
    </row>
    <row r="218" s="2" customFormat="1" ht="16.5" customHeight="1">
      <c r="A218" s="33"/>
      <c r="B218" s="34"/>
      <c r="C218" s="222" t="s">
        <v>1541</v>
      </c>
      <c r="D218" s="222" t="s">
        <v>280</v>
      </c>
      <c r="E218" s="223" t="s">
        <v>2695</v>
      </c>
      <c r="F218" s="224" t="s">
        <v>2696</v>
      </c>
      <c r="G218" s="225" t="s">
        <v>1673</v>
      </c>
      <c r="H218" s="226">
        <v>1</v>
      </c>
      <c r="I218" s="227">
        <v>669</v>
      </c>
      <c r="J218" s="227">
        <f>ROUND(I218*H218,2)</f>
        <v>669</v>
      </c>
      <c r="K218" s="228"/>
      <c r="L218" s="39"/>
      <c r="M218" s="229" t="s">
        <v>1</v>
      </c>
      <c r="N218" s="230" t="s">
        <v>39</v>
      </c>
      <c r="O218" s="231">
        <v>0</v>
      </c>
      <c r="P218" s="231">
        <f>O218*H218</f>
        <v>0</v>
      </c>
      <c r="Q218" s="231">
        <v>0</v>
      </c>
      <c r="R218" s="231">
        <f>Q218*H218</f>
        <v>0</v>
      </c>
      <c r="S218" s="231">
        <v>0</v>
      </c>
      <c r="T218" s="232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233" t="s">
        <v>116</v>
      </c>
      <c r="AT218" s="233" t="s">
        <v>280</v>
      </c>
      <c r="AU218" s="233" t="s">
        <v>83</v>
      </c>
      <c r="AY218" s="18" t="s">
        <v>278</v>
      </c>
      <c r="BE218" s="234">
        <f>IF(N218="základní",J218,0)</f>
        <v>669</v>
      </c>
      <c r="BF218" s="234">
        <f>IF(N218="snížená",J218,0)</f>
        <v>0</v>
      </c>
      <c r="BG218" s="234">
        <f>IF(N218="zákl. přenesená",J218,0)</f>
        <v>0</v>
      </c>
      <c r="BH218" s="234">
        <f>IF(N218="sníž. přenesená",J218,0)</f>
        <v>0</v>
      </c>
      <c r="BI218" s="234">
        <f>IF(N218="nulová",J218,0)</f>
        <v>0</v>
      </c>
      <c r="BJ218" s="18" t="s">
        <v>81</v>
      </c>
      <c r="BK218" s="234">
        <f>ROUND(I218*H218,2)</f>
        <v>669</v>
      </c>
      <c r="BL218" s="18" t="s">
        <v>116</v>
      </c>
      <c r="BM218" s="233" t="s">
        <v>2697</v>
      </c>
    </row>
    <row r="219" s="2" customFormat="1" ht="16.5" customHeight="1">
      <c r="A219" s="33"/>
      <c r="B219" s="34"/>
      <c r="C219" s="222" t="s">
        <v>1545</v>
      </c>
      <c r="D219" s="222" t="s">
        <v>280</v>
      </c>
      <c r="E219" s="223" t="s">
        <v>2698</v>
      </c>
      <c r="F219" s="224" t="s">
        <v>2699</v>
      </c>
      <c r="G219" s="225" t="s">
        <v>1673</v>
      </c>
      <c r="H219" s="226">
        <v>2</v>
      </c>
      <c r="I219" s="227">
        <v>1914</v>
      </c>
      <c r="J219" s="227">
        <f>ROUND(I219*H219,2)</f>
        <v>3828</v>
      </c>
      <c r="K219" s="228"/>
      <c r="L219" s="39"/>
      <c r="M219" s="229" t="s">
        <v>1</v>
      </c>
      <c r="N219" s="230" t="s">
        <v>39</v>
      </c>
      <c r="O219" s="231">
        <v>0</v>
      </c>
      <c r="P219" s="231">
        <f>O219*H219</f>
        <v>0</v>
      </c>
      <c r="Q219" s="231">
        <v>0</v>
      </c>
      <c r="R219" s="231">
        <f>Q219*H219</f>
        <v>0</v>
      </c>
      <c r="S219" s="231">
        <v>0</v>
      </c>
      <c r="T219" s="232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233" t="s">
        <v>116</v>
      </c>
      <c r="AT219" s="233" t="s">
        <v>280</v>
      </c>
      <c r="AU219" s="233" t="s">
        <v>83</v>
      </c>
      <c r="AY219" s="18" t="s">
        <v>278</v>
      </c>
      <c r="BE219" s="234">
        <f>IF(N219="základní",J219,0)</f>
        <v>3828</v>
      </c>
      <c r="BF219" s="234">
        <f>IF(N219="snížená",J219,0)</f>
        <v>0</v>
      </c>
      <c r="BG219" s="234">
        <f>IF(N219="zákl. přenesená",J219,0)</f>
        <v>0</v>
      </c>
      <c r="BH219" s="234">
        <f>IF(N219="sníž. přenesená",J219,0)</f>
        <v>0</v>
      </c>
      <c r="BI219" s="234">
        <f>IF(N219="nulová",J219,0)</f>
        <v>0</v>
      </c>
      <c r="BJ219" s="18" t="s">
        <v>81</v>
      </c>
      <c r="BK219" s="234">
        <f>ROUND(I219*H219,2)</f>
        <v>3828</v>
      </c>
      <c r="BL219" s="18" t="s">
        <v>116</v>
      </c>
      <c r="BM219" s="233" t="s">
        <v>2700</v>
      </c>
    </row>
    <row r="220" s="2" customFormat="1" ht="24.15" customHeight="1">
      <c r="A220" s="33"/>
      <c r="B220" s="34"/>
      <c r="C220" s="222" t="s">
        <v>1549</v>
      </c>
      <c r="D220" s="222" t="s">
        <v>280</v>
      </c>
      <c r="E220" s="223" t="s">
        <v>2701</v>
      </c>
      <c r="F220" s="224" t="s">
        <v>2503</v>
      </c>
      <c r="G220" s="225" t="s">
        <v>1673</v>
      </c>
      <c r="H220" s="226">
        <v>3</v>
      </c>
      <c r="I220" s="227">
        <v>2163</v>
      </c>
      <c r="J220" s="227">
        <f>ROUND(I220*H220,2)</f>
        <v>6489</v>
      </c>
      <c r="K220" s="228"/>
      <c r="L220" s="39"/>
      <c r="M220" s="229" t="s">
        <v>1</v>
      </c>
      <c r="N220" s="230" t="s">
        <v>39</v>
      </c>
      <c r="O220" s="231">
        <v>0</v>
      </c>
      <c r="P220" s="231">
        <f>O220*H220</f>
        <v>0</v>
      </c>
      <c r="Q220" s="231">
        <v>0</v>
      </c>
      <c r="R220" s="231">
        <f>Q220*H220</f>
        <v>0</v>
      </c>
      <c r="S220" s="231">
        <v>0</v>
      </c>
      <c r="T220" s="232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233" t="s">
        <v>116</v>
      </c>
      <c r="AT220" s="233" t="s">
        <v>280</v>
      </c>
      <c r="AU220" s="233" t="s">
        <v>83</v>
      </c>
      <c r="AY220" s="18" t="s">
        <v>278</v>
      </c>
      <c r="BE220" s="234">
        <f>IF(N220="základní",J220,0)</f>
        <v>6489</v>
      </c>
      <c r="BF220" s="234">
        <f>IF(N220="snížená",J220,0)</f>
        <v>0</v>
      </c>
      <c r="BG220" s="234">
        <f>IF(N220="zákl. přenesená",J220,0)</f>
        <v>0</v>
      </c>
      <c r="BH220" s="234">
        <f>IF(N220="sníž. přenesená",J220,0)</f>
        <v>0</v>
      </c>
      <c r="BI220" s="234">
        <f>IF(N220="nulová",J220,0)</f>
        <v>0</v>
      </c>
      <c r="BJ220" s="18" t="s">
        <v>81</v>
      </c>
      <c r="BK220" s="234">
        <f>ROUND(I220*H220,2)</f>
        <v>6489</v>
      </c>
      <c r="BL220" s="18" t="s">
        <v>116</v>
      </c>
      <c r="BM220" s="233" t="s">
        <v>2702</v>
      </c>
    </row>
    <row r="221" s="2" customFormat="1" ht="16.5" customHeight="1">
      <c r="A221" s="33"/>
      <c r="B221" s="34"/>
      <c r="C221" s="222" t="s">
        <v>1557</v>
      </c>
      <c r="D221" s="222" t="s">
        <v>280</v>
      </c>
      <c r="E221" s="223" t="s">
        <v>2703</v>
      </c>
      <c r="F221" s="224" t="s">
        <v>2608</v>
      </c>
      <c r="G221" s="225" t="s">
        <v>1673</v>
      </c>
      <c r="H221" s="226">
        <v>4</v>
      </c>
      <c r="I221" s="227">
        <v>2376</v>
      </c>
      <c r="J221" s="227">
        <f>ROUND(I221*H221,2)</f>
        <v>9504</v>
      </c>
      <c r="K221" s="228"/>
      <c r="L221" s="39"/>
      <c r="M221" s="229" t="s">
        <v>1</v>
      </c>
      <c r="N221" s="230" t="s">
        <v>39</v>
      </c>
      <c r="O221" s="231">
        <v>0</v>
      </c>
      <c r="P221" s="231">
        <f>O221*H221</f>
        <v>0</v>
      </c>
      <c r="Q221" s="231">
        <v>0</v>
      </c>
      <c r="R221" s="231">
        <f>Q221*H221</f>
        <v>0</v>
      </c>
      <c r="S221" s="231">
        <v>0</v>
      </c>
      <c r="T221" s="232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233" t="s">
        <v>116</v>
      </c>
      <c r="AT221" s="233" t="s">
        <v>280</v>
      </c>
      <c r="AU221" s="233" t="s">
        <v>83</v>
      </c>
      <c r="AY221" s="18" t="s">
        <v>278</v>
      </c>
      <c r="BE221" s="234">
        <f>IF(N221="základní",J221,0)</f>
        <v>9504</v>
      </c>
      <c r="BF221" s="234">
        <f>IF(N221="snížená",J221,0)</f>
        <v>0</v>
      </c>
      <c r="BG221" s="234">
        <f>IF(N221="zákl. přenesená",J221,0)</f>
        <v>0</v>
      </c>
      <c r="BH221" s="234">
        <f>IF(N221="sníž. přenesená",J221,0)</f>
        <v>0</v>
      </c>
      <c r="BI221" s="234">
        <f>IF(N221="nulová",J221,0)</f>
        <v>0</v>
      </c>
      <c r="BJ221" s="18" t="s">
        <v>81</v>
      </c>
      <c r="BK221" s="234">
        <f>ROUND(I221*H221,2)</f>
        <v>9504</v>
      </c>
      <c r="BL221" s="18" t="s">
        <v>116</v>
      </c>
      <c r="BM221" s="233" t="s">
        <v>2704</v>
      </c>
    </row>
    <row r="222" s="2" customFormat="1" ht="16.5" customHeight="1">
      <c r="A222" s="33"/>
      <c r="B222" s="34"/>
      <c r="C222" s="222" t="s">
        <v>1561</v>
      </c>
      <c r="D222" s="222" t="s">
        <v>280</v>
      </c>
      <c r="E222" s="223" t="s">
        <v>2705</v>
      </c>
      <c r="F222" s="224" t="s">
        <v>2687</v>
      </c>
      <c r="G222" s="225" t="s">
        <v>1673</v>
      </c>
      <c r="H222" s="226">
        <v>1</v>
      </c>
      <c r="I222" s="227">
        <v>6639</v>
      </c>
      <c r="J222" s="227">
        <f>ROUND(I222*H222,2)</f>
        <v>6639</v>
      </c>
      <c r="K222" s="228"/>
      <c r="L222" s="39"/>
      <c r="M222" s="229" t="s">
        <v>1</v>
      </c>
      <c r="N222" s="230" t="s">
        <v>39</v>
      </c>
      <c r="O222" s="231">
        <v>0</v>
      </c>
      <c r="P222" s="231">
        <f>O222*H222</f>
        <v>0</v>
      </c>
      <c r="Q222" s="231">
        <v>0</v>
      </c>
      <c r="R222" s="231">
        <f>Q222*H222</f>
        <v>0</v>
      </c>
      <c r="S222" s="231">
        <v>0</v>
      </c>
      <c r="T222" s="232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233" t="s">
        <v>116</v>
      </c>
      <c r="AT222" s="233" t="s">
        <v>280</v>
      </c>
      <c r="AU222" s="233" t="s">
        <v>83</v>
      </c>
      <c r="AY222" s="18" t="s">
        <v>278</v>
      </c>
      <c r="BE222" s="234">
        <f>IF(N222="základní",J222,0)</f>
        <v>6639</v>
      </c>
      <c r="BF222" s="234">
        <f>IF(N222="snížená",J222,0)</f>
        <v>0</v>
      </c>
      <c r="BG222" s="234">
        <f>IF(N222="zákl. přenesená",J222,0)</f>
        <v>0</v>
      </c>
      <c r="BH222" s="234">
        <f>IF(N222="sníž. přenesená",J222,0)</f>
        <v>0</v>
      </c>
      <c r="BI222" s="234">
        <f>IF(N222="nulová",J222,0)</f>
        <v>0</v>
      </c>
      <c r="BJ222" s="18" t="s">
        <v>81</v>
      </c>
      <c r="BK222" s="234">
        <f>ROUND(I222*H222,2)</f>
        <v>6639</v>
      </c>
      <c r="BL222" s="18" t="s">
        <v>116</v>
      </c>
      <c r="BM222" s="233" t="s">
        <v>2706</v>
      </c>
    </row>
    <row r="223" s="2" customFormat="1" ht="16.5" customHeight="1">
      <c r="A223" s="33"/>
      <c r="B223" s="34"/>
      <c r="C223" s="222" t="s">
        <v>1565</v>
      </c>
      <c r="D223" s="222" t="s">
        <v>280</v>
      </c>
      <c r="E223" s="223" t="s">
        <v>2707</v>
      </c>
      <c r="F223" s="224" t="s">
        <v>2690</v>
      </c>
      <c r="G223" s="225" t="s">
        <v>1673</v>
      </c>
      <c r="H223" s="226">
        <v>3</v>
      </c>
      <c r="I223" s="227">
        <v>6354</v>
      </c>
      <c r="J223" s="227">
        <f>ROUND(I223*H223,2)</f>
        <v>19062</v>
      </c>
      <c r="K223" s="228"/>
      <c r="L223" s="39"/>
      <c r="M223" s="229" t="s">
        <v>1</v>
      </c>
      <c r="N223" s="230" t="s">
        <v>39</v>
      </c>
      <c r="O223" s="231">
        <v>0</v>
      </c>
      <c r="P223" s="231">
        <f>O223*H223</f>
        <v>0</v>
      </c>
      <c r="Q223" s="231">
        <v>0</v>
      </c>
      <c r="R223" s="231">
        <f>Q223*H223</f>
        <v>0</v>
      </c>
      <c r="S223" s="231">
        <v>0</v>
      </c>
      <c r="T223" s="232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233" t="s">
        <v>116</v>
      </c>
      <c r="AT223" s="233" t="s">
        <v>280</v>
      </c>
      <c r="AU223" s="233" t="s">
        <v>83</v>
      </c>
      <c r="AY223" s="18" t="s">
        <v>278</v>
      </c>
      <c r="BE223" s="234">
        <f>IF(N223="základní",J223,0)</f>
        <v>19062</v>
      </c>
      <c r="BF223" s="234">
        <f>IF(N223="snížená",J223,0)</f>
        <v>0</v>
      </c>
      <c r="BG223" s="234">
        <f>IF(N223="zákl. přenesená",J223,0)</f>
        <v>0</v>
      </c>
      <c r="BH223" s="234">
        <f>IF(N223="sníž. přenesená",J223,0)</f>
        <v>0</v>
      </c>
      <c r="BI223" s="234">
        <f>IF(N223="nulová",J223,0)</f>
        <v>0</v>
      </c>
      <c r="BJ223" s="18" t="s">
        <v>81</v>
      </c>
      <c r="BK223" s="234">
        <f>ROUND(I223*H223,2)</f>
        <v>19062</v>
      </c>
      <c r="BL223" s="18" t="s">
        <v>116</v>
      </c>
      <c r="BM223" s="233" t="s">
        <v>2708</v>
      </c>
    </row>
    <row r="224" s="2" customFormat="1" ht="16.5" customHeight="1">
      <c r="A224" s="33"/>
      <c r="B224" s="34"/>
      <c r="C224" s="222" t="s">
        <v>1569</v>
      </c>
      <c r="D224" s="222" t="s">
        <v>280</v>
      </c>
      <c r="E224" s="223" t="s">
        <v>2709</v>
      </c>
      <c r="F224" s="224" t="s">
        <v>2696</v>
      </c>
      <c r="G224" s="225" t="s">
        <v>1673</v>
      </c>
      <c r="H224" s="226">
        <v>3</v>
      </c>
      <c r="I224" s="227">
        <v>669</v>
      </c>
      <c r="J224" s="227">
        <f>ROUND(I224*H224,2)</f>
        <v>2007</v>
      </c>
      <c r="K224" s="228"/>
      <c r="L224" s="39"/>
      <c r="M224" s="229" t="s">
        <v>1</v>
      </c>
      <c r="N224" s="230" t="s">
        <v>39</v>
      </c>
      <c r="O224" s="231">
        <v>0</v>
      </c>
      <c r="P224" s="231">
        <f>O224*H224</f>
        <v>0</v>
      </c>
      <c r="Q224" s="231">
        <v>0</v>
      </c>
      <c r="R224" s="231">
        <f>Q224*H224</f>
        <v>0</v>
      </c>
      <c r="S224" s="231">
        <v>0</v>
      </c>
      <c r="T224" s="232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233" t="s">
        <v>116</v>
      </c>
      <c r="AT224" s="233" t="s">
        <v>280</v>
      </c>
      <c r="AU224" s="233" t="s">
        <v>83</v>
      </c>
      <c r="AY224" s="18" t="s">
        <v>278</v>
      </c>
      <c r="BE224" s="234">
        <f>IF(N224="základní",J224,0)</f>
        <v>2007</v>
      </c>
      <c r="BF224" s="234">
        <f>IF(N224="snížená",J224,0)</f>
        <v>0</v>
      </c>
      <c r="BG224" s="234">
        <f>IF(N224="zákl. přenesená",J224,0)</f>
        <v>0</v>
      </c>
      <c r="BH224" s="234">
        <f>IF(N224="sníž. přenesená",J224,0)</f>
        <v>0</v>
      </c>
      <c r="BI224" s="234">
        <f>IF(N224="nulová",J224,0)</f>
        <v>0</v>
      </c>
      <c r="BJ224" s="18" t="s">
        <v>81</v>
      </c>
      <c r="BK224" s="234">
        <f>ROUND(I224*H224,2)</f>
        <v>2007</v>
      </c>
      <c r="BL224" s="18" t="s">
        <v>116</v>
      </c>
      <c r="BM224" s="233" t="s">
        <v>2710</v>
      </c>
    </row>
    <row r="225" s="2" customFormat="1" ht="24.15" customHeight="1">
      <c r="A225" s="33"/>
      <c r="B225" s="34"/>
      <c r="C225" s="222" t="s">
        <v>1573</v>
      </c>
      <c r="D225" s="222" t="s">
        <v>280</v>
      </c>
      <c r="E225" s="223" t="s">
        <v>2711</v>
      </c>
      <c r="F225" s="224" t="s">
        <v>2712</v>
      </c>
      <c r="G225" s="225" t="s">
        <v>1673</v>
      </c>
      <c r="H225" s="226">
        <v>1</v>
      </c>
      <c r="I225" s="227">
        <v>1864</v>
      </c>
      <c r="J225" s="227">
        <f>ROUND(I225*H225,2)</f>
        <v>1864</v>
      </c>
      <c r="K225" s="228"/>
      <c r="L225" s="39"/>
      <c r="M225" s="229" t="s">
        <v>1</v>
      </c>
      <c r="N225" s="230" t="s">
        <v>39</v>
      </c>
      <c r="O225" s="231">
        <v>0</v>
      </c>
      <c r="P225" s="231">
        <f>O225*H225</f>
        <v>0</v>
      </c>
      <c r="Q225" s="231">
        <v>0</v>
      </c>
      <c r="R225" s="231">
        <f>Q225*H225</f>
        <v>0</v>
      </c>
      <c r="S225" s="231">
        <v>0</v>
      </c>
      <c r="T225" s="232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233" t="s">
        <v>116</v>
      </c>
      <c r="AT225" s="233" t="s">
        <v>280</v>
      </c>
      <c r="AU225" s="233" t="s">
        <v>83</v>
      </c>
      <c r="AY225" s="18" t="s">
        <v>278</v>
      </c>
      <c r="BE225" s="234">
        <f>IF(N225="základní",J225,0)</f>
        <v>1864</v>
      </c>
      <c r="BF225" s="234">
        <f>IF(N225="snížená",J225,0)</f>
        <v>0</v>
      </c>
      <c r="BG225" s="234">
        <f>IF(N225="zákl. přenesená",J225,0)</f>
        <v>0</v>
      </c>
      <c r="BH225" s="234">
        <f>IF(N225="sníž. přenesená",J225,0)</f>
        <v>0</v>
      </c>
      <c r="BI225" s="234">
        <f>IF(N225="nulová",J225,0)</f>
        <v>0</v>
      </c>
      <c r="BJ225" s="18" t="s">
        <v>81</v>
      </c>
      <c r="BK225" s="234">
        <f>ROUND(I225*H225,2)</f>
        <v>1864</v>
      </c>
      <c r="BL225" s="18" t="s">
        <v>116</v>
      </c>
      <c r="BM225" s="233" t="s">
        <v>2713</v>
      </c>
    </row>
    <row r="226" s="2" customFormat="1" ht="16.5" customHeight="1">
      <c r="A226" s="33"/>
      <c r="B226" s="34"/>
      <c r="C226" s="222" t="s">
        <v>1577</v>
      </c>
      <c r="D226" s="222" t="s">
        <v>280</v>
      </c>
      <c r="E226" s="223" t="s">
        <v>2714</v>
      </c>
      <c r="F226" s="224" t="s">
        <v>2592</v>
      </c>
      <c r="G226" s="225" t="s">
        <v>1673</v>
      </c>
      <c r="H226" s="226">
        <v>4</v>
      </c>
      <c r="I226" s="227">
        <v>252</v>
      </c>
      <c r="J226" s="227">
        <f>ROUND(I226*H226,2)</f>
        <v>1008</v>
      </c>
      <c r="K226" s="228"/>
      <c r="L226" s="39"/>
      <c r="M226" s="229" t="s">
        <v>1</v>
      </c>
      <c r="N226" s="230" t="s">
        <v>39</v>
      </c>
      <c r="O226" s="231">
        <v>0</v>
      </c>
      <c r="P226" s="231">
        <f>O226*H226</f>
        <v>0</v>
      </c>
      <c r="Q226" s="231">
        <v>0</v>
      </c>
      <c r="R226" s="231">
        <f>Q226*H226</f>
        <v>0</v>
      </c>
      <c r="S226" s="231">
        <v>0</v>
      </c>
      <c r="T226" s="232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233" t="s">
        <v>116</v>
      </c>
      <c r="AT226" s="233" t="s">
        <v>280</v>
      </c>
      <c r="AU226" s="233" t="s">
        <v>83</v>
      </c>
      <c r="AY226" s="18" t="s">
        <v>278</v>
      </c>
      <c r="BE226" s="234">
        <f>IF(N226="základní",J226,0)</f>
        <v>1008</v>
      </c>
      <c r="BF226" s="234">
        <f>IF(N226="snížená",J226,0)</f>
        <v>0</v>
      </c>
      <c r="BG226" s="234">
        <f>IF(N226="zákl. přenesená",J226,0)</f>
        <v>0</v>
      </c>
      <c r="BH226" s="234">
        <f>IF(N226="sníž. přenesená",J226,0)</f>
        <v>0</v>
      </c>
      <c r="BI226" s="234">
        <f>IF(N226="nulová",J226,0)</f>
        <v>0</v>
      </c>
      <c r="BJ226" s="18" t="s">
        <v>81</v>
      </c>
      <c r="BK226" s="234">
        <f>ROUND(I226*H226,2)</f>
        <v>1008</v>
      </c>
      <c r="BL226" s="18" t="s">
        <v>116</v>
      </c>
      <c r="BM226" s="233" t="s">
        <v>2715</v>
      </c>
    </row>
    <row r="227" s="2" customFormat="1" ht="24.15" customHeight="1">
      <c r="A227" s="33"/>
      <c r="B227" s="34"/>
      <c r="C227" s="222" t="s">
        <v>1581</v>
      </c>
      <c r="D227" s="222" t="s">
        <v>280</v>
      </c>
      <c r="E227" s="223" t="s">
        <v>2716</v>
      </c>
      <c r="F227" s="224" t="s">
        <v>2717</v>
      </c>
      <c r="G227" s="225" t="s">
        <v>2547</v>
      </c>
      <c r="H227" s="226">
        <v>15</v>
      </c>
      <c r="I227" s="227">
        <v>600</v>
      </c>
      <c r="J227" s="227">
        <f>ROUND(I227*H227,2)</f>
        <v>9000</v>
      </c>
      <c r="K227" s="228"/>
      <c r="L227" s="39"/>
      <c r="M227" s="229" t="s">
        <v>1</v>
      </c>
      <c r="N227" s="230" t="s">
        <v>39</v>
      </c>
      <c r="O227" s="231">
        <v>0</v>
      </c>
      <c r="P227" s="231">
        <f>O227*H227</f>
        <v>0</v>
      </c>
      <c r="Q227" s="231">
        <v>0</v>
      </c>
      <c r="R227" s="231">
        <f>Q227*H227</f>
        <v>0</v>
      </c>
      <c r="S227" s="231">
        <v>0</v>
      </c>
      <c r="T227" s="232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233" t="s">
        <v>116</v>
      </c>
      <c r="AT227" s="233" t="s">
        <v>280</v>
      </c>
      <c r="AU227" s="233" t="s">
        <v>83</v>
      </c>
      <c r="AY227" s="18" t="s">
        <v>278</v>
      </c>
      <c r="BE227" s="234">
        <f>IF(N227="základní",J227,0)</f>
        <v>9000</v>
      </c>
      <c r="BF227" s="234">
        <f>IF(N227="snížená",J227,0)</f>
        <v>0</v>
      </c>
      <c r="BG227" s="234">
        <f>IF(N227="zákl. přenesená",J227,0)</f>
        <v>0</v>
      </c>
      <c r="BH227" s="234">
        <f>IF(N227="sníž. přenesená",J227,0)</f>
        <v>0</v>
      </c>
      <c r="BI227" s="234">
        <f>IF(N227="nulová",J227,0)</f>
        <v>0</v>
      </c>
      <c r="BJ227" s="18" t="s">
        <v>81</v>
      </c>
      <c r="BK227" s="234">
        <f>ROUND(I227*H227,2)</f>
        <v>9000</v>
      </c>
      <c r="BL227" s="18" t="s">
        <v>116</v>
      </c>
      <c r="BM227" s="233" t="s">
        <v>2718</v>
      </c>
    </row>
    <row r="228" s="2" customFormat="1" ht="24.15" customHeight="1">
      <c r="A228" s="33"/>
      <c r="B228" s="34"/>
      <c r="C228" s="222" t="s">
        <v>1585</v>
      </c>
      <c r="D228" s="222" t="s">
        <v>280</v>
      </c>
      <c r="E228" s="223" t="s">
        <v>2719</v>
      </c>
      <c r="F228" s="224" t="s">
        <v>2720</v>
      </c>
      <c r="G228" s="225" t="s">
        <v>2547</v>
      </c>
      <c r="H228" s="226">
        <v>105</v>
      </c>
      <c r="I228" s="227">
        <v>619</v>
      </c>
      <c r="J228" s="227">
        <f>ROUND(I228*H228,2)</f>
        <v>64995</v>
      </c>
      <c r="K228" s="228"/>
      <c r="L228" s="39"/>
      <c r="M228" s="229" t="s">
        <v>1</v>
      </c>
      <c r="N228" s="230" t="s">
        <v>39</v>
      </c>
      <c r="O228" s="231">
        <v>0</v>
      </c>
      <c r="P228" s="231">
        <f>O228*H228</f>
        <v>0</v>
      </c>
      <c r="Q228" s="231">
        <v>0</v>
      </c>
      <c r="R228" s="231">
        <f>Q228*H228</f>
        <v>0</v>
      </c>
      <c r="S228" s="231">
        <v>0</v>
      </c>
      <c r="T228" s="232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233" t="s">
        <v>116</v>
      </c>
      <c r="AT228" s="233" t="s">
        <v>280</v>
      </c>
      <c r="AU228" s="233" t="s">
        <v>83</v>
      </c>
      <c r="AY228" s="18" t="s">
        <v>278</v>
      </c>
      <c r="BE228" s="234">
        <f>IF(N228="základní",J228,0)</f>
        <v>64995</v>
      </c>
      <c r="BF228" s="234">
        <f>IF(N228="snížená",J228,0)</f>
        <v>0</v>
      </c>
      <c r="BG228" s="234">
        <f>IF(N228="zákl. přenesená",J228,0)</f>
        <v>0</v>
      </c>
      <c r="BH228" s="234">
        <f>IF(N228="sníž. přenesená",J228,0)</f>
        <v>0</v>
      </c>
      <c r="BI228" s="234">
        <f>IF(N228="nulová",J228,0)</f>
        <v>0</v>
      </c>
      <c r="BJ228" s="18" t="s">
        <v>81</v>
      </c>
      <c r="BK228" s="234">
        <f>ROUND(I228*H228,2)</f>
        <v>64995</v>
      </c>
      <c r="BL228" s="18" t="s">
        <v>116</v>
      </c>
      <c r="BM228" s="233" t="s">
        <v>2721</v>
      </c>
    </row>
    <row r="229" s="2" customFormat="1" ht="16.5" customHeight="1">
      <c r="A229" s="33"/>
      <c r="B229" s="34"/>
      <c r="C229" s="222" t="s">
        <v>1589</v>
      </c>
      <c r="D229" s="222" t="s">
        <v>280</v>
      </c>
      <c r="E229" s="223" t="s">
        <v>2722</v>
      </c>
      <c r="F229" s="224" t="s">
        <v>2559</v>
      </c>
      <c r="G229" s="225" t="s">
        <v>2547</v>
      </c>
      <c r="H229" s="226">
        <v>5</v>
      </c>
      <c r="I229" s="227">
        <v>314</v>
      </c>
      <c r="J229" s="227">
        <f>ROUND(I229*H229,2)</f>
        <v>1570</v>
      </c>
      <c r="K229" s="228"/>
      <c r="L229" s="39"/>
      <c r="M229" s="229" t="s">
        <v>1</v>
      </c>
      <c r="N229" s="230" t="s">
        <v>39</v>
      </c>
      <c r="O229" s="231">
        <v>0</v>
      </c>
      <c r="P229" s="231">
        <f>O229*H229</f>
        <v>0</v>
      </c>
      <c r="Q229" s="231">
        <v>0</v>
      </c>
      <c r="R229" s="231">
        <f>Q229*H229</f>
        <v>0</v>
      </c>
      <c r="S229" s="231">
        <v>0</v>
      </c>
      <c r="T229" s="232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233" t="s">
        <v>116</v>
      </c>
      <c r="AT229" s="233" t="s">
        <v>280</v>
      </c>
      <c r="AU229" s="233" t="s">
        <v>83</v>
      </c>
      <c r="AY229" s="18" t="s">
        <v>278</v>
      </c>
      <c r="BE229" s="234">
        <f>IF(N229="základní",J229,0)</f>
        <v>1570</v>
      </c>
      <c r="BF229" s="234">
        <f>IF(N229="snížená",J229,0)</f>
        <v>0</v>
      </c>
      <c r="BG229" s="234">
        <f>IF(N229="zákl. přenesená",J229,0)</f>
        <v>0</v>
      </c>
      <c r="BH229" s="234">
        <f>IF(N229="sníž. přenesená",J229,0)</f>
        <v>0</v>
      </c>
      <c r="BI229" s="234">
        <f>IF(N229="nulová",J229,0)</f>
        <v>0</v>
      </c>
      <c r="BJ229" s="18" t="s">
        <v>81</v>
      </c>
      <c r="BK229" s="234">
        <f>ROUND(I229*H229,2)</f>
        <v>1570</v>
      </c>
      <c r="BL229" s="18" t="s">
        <v>116</v>
      </c>
      <c r="BM229" s="233" t="s">
        <v>2723</v>
      </c>
    </row>
    <row r="230" s="2" customFormat="1" ht="16.5" customHeight="1">
      <c r="A230" s="33"/>
      <c r="B230" s="34"/>
      <c r="C230" s="222" t="s">
        <v>1593</v>
      </c>
      <c r="D230" s="222" t="s">
        <v>280</v>
      </c>
      <c r="E230" s="223" t="s">
        <v>2724</v>
      </c>
      <c r="F230" s="224" t="s">
        <v>2562</v>
      </c>
      <c r="G230" s="225" t="s">
        <v>2547</v>
      </c>
      <c r="H230" s="226">
        <v>6</v>
      </c>
      <c r="I230" s="227">
        <v>387</v>
      </c>
      <c r="J230" s="227">
        <f>ROUND(I230*H230,2)</f>
        <v>2322</v>
      </c>
      <c r="K230" s="228"/>
      <c r="L230" s="39"/>
      <c r="M230" s="229" t="s">
        <v>1</v>
      </c>
      <c r="N230" s="230" t="s">
        <v>39</v>
      </c>
      <c r="O230" s="231">
        <v>0</v>
      </c>
      <c r="P230" s="231">
        <f>O230*H230</f>
        <v>0</v>
      </c>
      <c r="Q230" s="231">
        <v>0</v>
      </c>
      <c r="R230" s="231">
        <f>Q230*H230</f>
        <v>0</v>
      </c>
      <c r="S230" s="231">
        <v>0</v>
      </c>
      <c r="T230" s="232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233" t="s">
        <v>116</v>
      </c>
      <c r="AT230" s="233" t="s">
        <v>280</v>
      </c>
      <c r="AU230" s="233" t="s">
        <v>83</v>
      </c>
      <c r="AY230" s="18" t="s">
        <v>278</v>
      </c>
      <c r="BE230" s="234">
        <f>IF(N230="základní",J230,0)</f>
        <v>2322</v>
      </c>
      <c r="BF230" s="234">
        <f>IF(N230="snížená",J230,0)</f>
        <v>0</v>
      </c>
      <c r="BG230" s="234">
        <f>IF(N230="zákl. přenesená",J230,0)</f>
        <v>0</v>
      </c>
      <c r="BH230" s="234">
        <f>IF(N230="sníž. přenesená",J230,0)</f>
        <v>0</v>
      </c>
      <c r="BI230" s="234">
        <f>IF(N230="nulová",J230,0)</f>
        <v>0</v>
      </c>
      <c r="BJ230" s="18" t="s">
        <v>81</v>
      </c>
      <c r="BK230" s="234">
        <f>ROUND(I230*H230,2)</f>
        <v>2322</v>
      </c>
      <c r="BL230" s="18" t="s">
        <v>116</v>
      </c>
      <c r="BM230" s="233" t="s">
        <v>2725</v>
      </c>
    </row>
    <row r="231" s="2" customFormat="1" ht="24.15" customHeight="1">
      <c r="A231" s="33"/>
      <c r="B231" s="34"/>
      <c r="C231" s="222" t="s">
        <v>1597</v>
      </c>
      <c r="D231" s="222" t="s">
        <v>280</v>
      </c>
      <c r="E231" s="223" t="s">
        <v>2726</v>
      </c>
      <c r="F231" s="224" t="s">
        <v>2565</v>
      </c>
      <c r="G231" s="225" t="s">
        <v>2540</v>
      </c>
      <c r="H231" s="226">
        <v>40</v>
      </c>
      <c r="I231" s="227">
        <v>663</v>
      </c>
      <c r="J231" s="227">
        <f>ROUND(I231*H231,2)</f>
        <v>26520</v>
      </c>
      <c r="K231" s="228"/>
      <c r="L231" s="39"/>
      <c r="M231" s="229" t="s">
        <v>1</v>
      </c>
      <c r="N231" s="230" t="s">
        <v>39</v>
      </c>
      <c r="O231" s="231">
        <v>0</v>
      </c>
      <c r="P231" s="231">
        <f>O231*H231</f>
        <v>0</v>
      </c>
      <c r="Q231" s="231">
        <v>0</v>
      </c>
      <c r="R231" s="231">
        <f>Q231*H231</f>
        <v>0</v>
      </c>
      <c r="S231" s="231">
        <v>0</v>
      </c>
      <c r="T231" s="232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233" t="s">
        <v>116</v>
      </c>
      <c r="AT231" s="233" t="s">
        <v>280</v>
      </c>
      <c r="AU231" s="233" t="s">
        <v>83</v>
      </c>
      <c r="AY231" s="18" t="s">
        <v>278</v>
      </c>
      <c r="BE231" s="234">
        <f>IF(N231="základní",J231,0)</f>
        <v>26520</v>
      </c>
      <c r="BF231" s="234">
        <f>IF(N231="snížená",J231,0)</f>
        <v>0</v>
      </c>
      <c r="BG231" s="234">
        <f>IF(N231="zákl. přenesená",J231,0)</f>
        <v>0</v>
      </c>
      <c r="BH231" s="234">
        <f>IF(N231="sníž. přenesená",J231,0)</f>
        <v>0</v>
      </c>
      <c r="BI231" s="234">
        <f>IF(N231="nulová",J231,0)</f>
        <v>0</v>
      </c>
      <c r="BJ231" s="18" t="s">
        <v>81</v>
      </c>
      <c r="BK231" s="234">
        <f>ROUND(I231*H231,2)</f>
        <v>26520</v>
      </c>
      <c r="BL231" s="18" t="s">
        <v>116</v>
      </c>
      <c r="BM231" s="233" t="s">
        <v>2727</v>
      </c>
    </row>
    <row r="232" s="2" customFormat="1" ht="21.75" customHeight="1">
      <c r="A232" s="33"/>
      <c r="B232" s="34"/>
      <c r="C232" s="222" t="s">
        <v>1601</v>
      </c>
      <c r="D232" s="222" t="s">
        <v>280</v>
      </c>
      <c r="E232" s="223" t="s">
        <v>2728</v>
      </c>
      <c r="F232" s="224" t="s">
        <v>2571</v>
      </c>
      <c r="G232" s="225" t="s">
        <v>2540</v>
      </c>
      <c r="H232" s="226">
        <v>22</v>
      </c>
      <c r="I232" s="227">
        <v>559</v>
      </c>
      <c r="J232" s="227">
        <f>ROUND(I232*H232,2)</f>
        <v>12298</v>
      </c>
      <c r="K232" s="228"/>
      <c r="L232" s="39"/>
      <c r="M232" s="229" t="s">
        <v>1</v>
      </c>
      <c r="N232" s="230" t="s">
        <v>39</v>
      </c>
      <c r="O232" s="231">
        <v>0</v>
      </c>
      <c r="P232" s="231">
        <f>O232*H232</f>
        <v>0</v>
      </c>
      <c r="Q232" s="231">
        <v>0</v>
      </c>
      <c r="R232" s="231">
        <f>Q232*H232</f>
        <v>0</v>
      </c>
      <c r="S232" s="231">
        <v>0</v>
      </c>
      <c r="T232" s="232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233" t="s">
        <v>116</v>
      </c>
      <c r="AT232" s="233" t="s">
        <v>280</v>
      </c>
      <c r="AU232" s="233" t="s">
        <v>83</v>
      </c>
      <c r="AY232" s="18" t="s">
        <v>278</v>
      </c>
      <c r="BE232" s="234">
        <f>IF(N232="základní",J232,0)</f>
        <v>12298</v>
      </c>
      <c r="BF232" s="234">
        <f>IF(N232="snížená",J232,0)</f>
        <v>0</v>
      </c>
      <c r="BG232" s="234">
        <f>IF(N232="zákl. přenesená",J232,0)</f>
        <v>0</v>
      </c>
      <c r="BH232" s="234">
        <f>IF(N232="sníž. přenesená",J232,0)</f>
        <v>0</v>
      </c>
      <c r="BI232" s="234">
        <f>IF(N232="nulová",J232,0)</f>
        <v>0</v>
      </c>
      <c r="BJ232" s="18" t="s">
        <v>81</v>
      </c>
      <c r="BK232" s="234">
        <f>ROUND(I232*H232,2)</f>
        <v>12298</v>
      </c>
      <c r="BL232" s="18" t="s">
        <v>116</v>
      </c>
      <c r="BM232" s="233" t="s">
        <v>2729</v>
      </c>
    </row>
    <row r="233" s="2" customFormat="1" ht="21.75" customHeight="1">
      <c r="A233" s="33"/>
      <c r="B233" s="34"/>
      <c r="C233" s="222" t="s">
        <v>1605</v>
      </c>
      <c r="D233" s="222" t="s">
        <v>280</v>
      </c>
      <c r="E233" s="223" t="s">
        <v>2730</v>
      </c>
      <c r="F233" s="224" t="s">
        <v>2568</v>
      </c>
      <c r="G233" s="225" t="s">
        <v>2540</v>
      </c>
      <c r="H233" s="226">
        <v>20</v>
      </c>
      <c r="I233" s="227">
        <v>629</v>
      </c>
      <c r="J233" s="227">
        <f>ROUND(I233*H233,2)</f>
        <v>12580</v>
      </c>
      <c r="K233" s="228"/>
      <c r="L233" s="39"/>
      <c r="M233" s="229" t="s">
        <v>1</v>
      </c>
      <c r="N233" s="230" t="s">
        <v>39</v>
      </c>
      <c r="O233" s="231">
        <v>0</v>
      </c>
      <c r="P233" s="231">
        <f>O233*H233</f>
        <v>0</v>
      </c>
      <c r="Q233" s="231">
        <v>0</v>
      </c>
      <c r="R233" s="231">
        <f>Q233*H233</f>
        <v>0</v>
      </c>
      <c r="S233" s="231">
        <v>0</v>
      </c>
      <c r="T233" s="232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233" t="s">
        <v>116</v>
      </c>
      <c r="AT233" s="233" t="s">
        <v>280</v>
      </c>
      <c r="AU233" s="233" t="s">
        <v>83</v>
      </c>
      <c r="AY233" s="18" t="s">
        <v>278</v>
      </c>
      <c r="BE233" s="234">
        <f>IF(N233="základní",J233,0)</f>
        <v>12580</v>
      </c>
      <c r="BF233" s="234">
        <f>IF(N233="snížená",J233,0)</f>
        <v>0</v>
      </c>
      <c r="BG233" s="234">
        <f>IF(N233="zákl. přenesená",J233,0)</f>
        <v>0</v>
      </c>
      <c r="BH233" s="234">
        <f>IF(N233="sníž. přenesená",J233,0)</f>
        <v>0</v>
      </c>
      <c r="BI233" s="234">
        <f>IF(N233="nulová",J233,0)</f>
        <v>0</v>
      </c>
      <c r="BJ233" s="18" t="s">
        <v>81</v>
      </c>
      <c r="BK233" s="234">
        <f>ROUND(I233*H233,2)</f>
        <v>12580</v>
      </c>
      <c r="BL233" s="18" t="s">
        <v>116</v>
      </c>
      <c r="BM233" s="233" t="s">
        <v>2731</v>
      </c>
    </row>
    <row r="234" s="2" customFormat="1" ht="16.5" customHeight="1">
      <c r="A234" s="33"/>
      <c r="B234" s="34"/>
      <c r="C234" s="222" t="s">
        <v>1609</v>
      </c>
      <c r="D234" s="222" t="s">
        <v>280</v>
      </c>
      <c r="E234" s="223" t="s">
        <v>2732</v>
      </c>
      <c r="F234" s="224" t="s">
        <v>2574</v>
      </c>
      <c r="G234" s="225" t="s">
        <v>2491</v>
      </c>
      <c r="H234" s="226">
        <v>1</v>
      </c>
      <c r="I234" s="227">
        <v>11700</v>
      </c>
      <c r="J234" s="227">
        <f>ROUND(I234*H234,2)</f>
        <v>11700</v>
      </c>
      <c r="K234" s="228"/>
      <c r="L234" s="39"/>
      <c r="M234" s="229" t="s">
        <v>1</v>
      </c>
      <c r="N234" s="230" t="s">
        <v>39</v>
      </c>
      <c r="O234" s="231">
        <v>0</v>
      </c>
      <c r="P234" s="231">
        <f>O234*H234</f>
        <v>0</v>
      </c>
      <c r="Q234" s="231">
        <v>0</v>
      </c>
      <c r="R234" s="231">
        <f>Q234*H234</f>
        <v>0</v>
      </c>
      <c r="S234" s="231">
        <v>0</v>
      </c>
      <c r="T234" s="232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233" t="s">
        <v>116</v>
      </c>
      <c r="AT234" s="233" t="s">
        <v>280</v>
      </c>
      <c r="AU234" s="233" t="s">
        <v>83</v>
      </c>
      <c r="AY234" s="18" t="s">
        <v>278</v>
      </c>
      <c r="BE234" s="234">
        <f>IF(N234="základní",J234,0)</f>
        <v>11700</v>
      </c>
      <c r="BF234" s="234">
        <f>IF(N234="snížená",J234,0)</f>
        <v>0</v>
      </c>
      <c r="BG234" s="234">
        <f>IF(N234="zákl. přenesená",J234,0)</f>
        <v>0</v>
      </c>
      <c r="BH234" s="234">
        <f>IF(N234="sníž. přenesená",J234,0)</f>
        <v>0</v>
      </c>
      <c r="BI234" s="234">
        <f>IF(N234="nulová",J234,0)</f>
        <v>0</v>
      </c>
      <c r="BJ234" s="18" t="s">
        <v>81</v>
      </c>
      <c r="BK234" s="234">
        <f>ROUND(I234*H234,2)</f>
        <v>11700</v>
      </c>
      <c r="BL234" s="18" t="s">
        <v>116</v>
      </c>
      <c r="BM234" s="233" t="s">
        <v>2733</v>
      </c>
    </row>
    <row r="235" s="12" customFormat="1" ht="22.8" customHeight="1">
      <c r="A235" s="12"/>
      <c r="B235" s="207"/>
      <c r="C235" s="208"/>
      <c r="D235" s="209" t="s">
        <v>73</v>
      </c>
      <c r="E235" s="220" t="s">
        <v>2250</v>
      </c>
      <c r="F235" s="220" t="s">
        <v>2734</v>
      </c>
      <c r="G235" s="208"/>
      <c r="H235" s="208"/>
      <c r="I235" s="208"/>
      <c r="J235" s="221">
        <f>BK235</f>
        <v>2378379</v>
      </c>
      <c r="K235" s="208"/>
      <c r="L235" s="212"/>
      <c r="M235" s="213"/>
      <c r="N235" s="214"/>
      <c r="O235" s="214"/>
      <c r="P235" s="215">
        <f>SUM(P236:P286)</f>
        <v>0</v>
      </c>
      <c r="Q235" s="214"/>
      <c r="R235" s="215">
        <f>SUM(R236:R286)</f>
        <v>0</v>
      </c>
      <c r="S235" s="214"/>
      <c r="T235" s="216">
        <f>SUM(T236:T286)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7" t="s">
        <v>81</v>
      </c>
      <c r="AT235" s="218" t="s">
        <v>73</v>
      </c>
      <c r="AU235" s="218" t="s">
        <v>81</v>
      </c>
      <c r="AY235" s="217" t="s">
        <v>278</v>
      </c>
      <c r="BK235" s="219">
        <f>SUM(BK236:BK286)</f>
        <v>2378379</v>
      </c>
    </row>
    <row r="236" s="2" customFormat="1" ht="66.75" customHeight="1">
      <c r="A236" s="33"/>
      <c r="B236" s="34"/>
      <c r="C236" s="222" t="s">
        <v>1613</v>
      </c>
      <c r="D236" s="222" t="s">
        <v>280</v>
      </c>
      <c r="E236" s="223" t="s">
        <v>2735</v>
      </c>
      <c r="F236" s="224" t="s">
        <v>2736</v>
      </c>
      <c r="G236" s="225" t="s">
        <v>1673</v>
      </c>
      <c r="H236" s="226">
        <v>1</v>
      </c>
      <c r="I236" s="227">
        <v>255046</v>
      </c>
      <c r="J236" s="227">
        <f>ROUND(I236*H236,2)</f>
        <v>255046</v>
      </c>
      <c r="K236" s="228"/>
      <c r="L236" s="39"/>
      <c r="M236" s="229" t="s">
        <v>1</v>
      </c>
      <c r="N236" s="230" t="s">
        <v>39</v>
      </c>
      <c r="O236" s="231">
        <v>0</v>
      </c>
      <c r="P236" s="231">
        <f>O236*H236</f>
        <v>0</v>
      </c>
      <c r="Q236" s="231">
        <v>0</v>
      </c>
      <c r="R236" s="231">
        <f>Q236*H236</f>
        <v>0</v>
      </c>
      <c r="S236" s="231">
        <v>0</v>
      </c>
      <c r="T236" s="232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233" t="s">
        <v>116</v>
      </c>
      <c r="AT236" s="233" t="s">
        <v>280</v>
      </c>
      <c r="AU236" s="233" t="s">
        <v>83</v>
      </c>
      <c r="AY236" s="18" t="s">
        <v>278</v>
      </c>
      <c r="BE236" s="234">
        <f>IF(N236="základní",J236,0)</f>
        <v>255046</v>
      </c>
      <c r="BF236" s="234">
        <f>IF(N236="snížená",J236,0)</f>
        <v>0</v>
      </c>
      <c r="BG236" s="234">
        <f>IF(N236="zákl. přenesená",J236,0)</f>
        <v>0</v>
      </c>
      <c r="BH236" s="234">
        <f>IF(N236="sníž. přenesená",J236,0)</f>
        <v>0</v>
      </c>
      <c r="BI236" s="234">
        <f>IF(N236="nulová",J236,0)</f>
        <v>0</v>
      </c>
      <c r="BJ236" s="18" t="s">
        <v>81</v>
      </c>
      <c r="BK236" s="234">
        <f>ROUND(I236*H236,2)</f>
        <v>255046</v>
      </c>
      <c r="BL236" s="18" t="s">
        <v>116</v>
      </c>
      <c r="BM236" s="233" t="s">
        <v>2737</v>
      </c>
    </row>
    <row r="237" s="2" customFormat="1" ht="33" customHeight="1">
      <c r="A237" s="33"/>
      <c r="B237" s="34"/>
      <c r="C237" s="222" t="s">
        <v>1617</v>
      </c>
      <c r="D237" s="222" t="s">
        <v>280</v>
      </c>
      <c r="E237" s="223" t="s">
        <v>2738</v>
      </c>
      <c r="F237" s="224" t="s">
        <v>2739</v>
      </c>
      <c r="G237" s="225" t="s">
        <v>1673</v>
      </c>
      <c r="H237" s="226">
        <v>1</v>
      </c>
      <c r="I237" s="227">
        <v>48486</v>
      </c>
      <c r="J237" s="227">
        <f>ROUND(I237*H237,2)</f>
        <v>48486</v>
      </c>
      <c r="K237" s="228"/>
      <c r="L237" s="39"/>
      <c r="M237" s="229" t="s">
        <v>1</v>
      </c>
      <c r="N237" s="230" t="s">
        <v>39</v>
      </c>
      <c r="O237" s="231">
        <v>0</v>
      </c>
      <c r="P237" s="231">
        <f>O237*H237</f>
        <v>0</v>
      </c>
      <c r="Q237" s="231">
        <v>0</v>
      </c>
      <c r="R237" s="231">
        <f>Q237*H237</f>
        <v>0</v>
      </c>
      <c r="S237" s="231">
        <v>0</v>
      </c>
      <c r="T237" s="232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233" t="s">
        <v>116</v>
      </c>
      <c r="AT237" s="233" t="s">
        <v>280</v>
      </c>
      <c r="AU237" s="233" t="s">
        <v>83</v>
      </c>
      <c r="AY237" s="18" t="s">
        <v>278</v>
      </c>
      <c r="BE237" s="234">
        <f>IF(N237="základní",J237,0)</f>
        <v>48486</v>
      </c>
      <c r="BF237" s="234">
        <f>IF(N237="snížená",J237,0)</f>
        <v>0</v>
      </c>
      <c r="BG237" s="234">
        <f>IF(N237="zákl. přenesená",J237,0)</f>
        <v>0</v>
      </c>
      <c r="BH237" s="234">
        <f>IF(N237="sníž. přenesená",J237,0)</f>
        <v>0</v>
      </c>
      <c r="BI237" s="234">
        <f>IF(N237="nulová",J237,0)</f>
        <v>0</v>
      </c>
      <c r="BJ237" s="18" t="s">
        <v>81</v>
      </c>
      <c r="BK237" s="234">
        <f>ROUND(I237*H237,2)</f>
        <v>48486</v>
      </c>
      <c r="BL237" s="18" t="s">
        <v>116</v>
      </c>
      <c r="BM237" s="233" t="s">
        <v>2740</v>
      </c>
    </row>
    <row r="238" s="2" customFormat="1" ht="24.15" customHeight="1">
      <c r="A238" s="33"/>
      <c r="B238" s="34"/>
      <c r="C238" s="222" t="s">
        <v>1621</v>
      </c>
      <c r="D238" s="222" t="s">
        <v>280</v>
      </c>
      <c r="E238" s="223" t="s">
        <v>2741</v>
      </c>
      <c r="F238" s="224" t="s">
        <v>2487</v>
      </c>
      <c r="G238" s="225" t="s">
        <v>1694</v>
      </c>
      <c r="H238" s="226">
        <v>35</v>
      </c>
      <c r="I238" s="227">
        <v>1568</v>
      </c>
      <c r="J238" s="227">
        <f>ROUND(I238*H238,2)</f>
        <v>54880</v>
      </c>
      <c r="K238" s="228"/>
      <c r="L238" s="39"/>
      <c r="M238" s="229" t="s">
        <v>1</v>
      </c>
      <c r="N238" s="230" t="s">
        <v>39</v>
      </c>
      <c r="O238" s="231">
        <v>0</v>
      </c>
      <c r="P238" s="231">
        <f>O238*H238</f>
        <v>0</v>
      </c>
      <c r="Q238" s="231">
        <v>0</v>
      </c>
      <c r="R238" s="231">
        <f>Q238*H238</f>
        <v>0</v>
      </c>
      <c r="S238" s="231">
        <v>0</v>
      </c>
      <c r="T238" s="232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233" t="s">
        <v>116</v>
      </c>
      <c r="AT238" s="233" t="s">
        <v>280</v>
      </c>
      <c r="AU238" s="233" t="s">
        <v>83</v>
      </c>
      <c r="AY238" s="18" t="s">
        <v>278</v>
      </c>
      <c r="BE238" s="234">
        <f>IF(N238="základní",J238,0)</f>
        <v>54880</v>
      </c>
      <c r="BF238" s="234">
        <f>IF(N238="snížená",J238,0)</f>
        <v>0</v>
      </c>
      <c r="BG238" s="234">
        <f>IF(N238="zákl. přenesená",J238,0)</f>
        <v>0</v>
      </c>
      <c r="BH238" s="234">
        <f>IF(N238="sníž. přenesená",J238,0)</f>
        <v>0</v>
      </c>
      <c r="BI238" s="234">
        <f>IF(N238="nulová",J238,0)</f>
        <v>0</v>
      </c>
      <c r="BJ238" s="18" t="s">
        <v>81</v>
      </c>
      <c r="BK238" s="234">
        <f>ROUND(I238*H238,2)</f>
        <v>54880</v>
      </c>
      <c r="BL238" s="18" t="s">
        <v>116</v>
      </c>
      <c r="BM238" s="233" t="s">
        <v>2742</v>
      </c>
    </row>
    <row r="239" s="2" customFormat="1" ht="16.5" customHeight="1">
      <c r="A239" s="33"/>
      <c r="B239" s="34"/>
      <c r="C239" s="222" t="s">
        <v>1625</v>
      </c>
      <c r="D239" s="222" t="s">
        <v>280</v>
      </c>
      <c r="E239" s="223" t="s">
        <v>2743</v>
      </c>
      <c r="F239" s="224" t="s">
        <v>2490</v>
      </c>
      <c r="G239" s="225" t="s">
        <v>2491</v>
      </c>
      <c r="H239" s="226">
        <v>1</v>
      </c>
      <c r="I239" s="227">
        <v>3049</v>
      </c>
      <c r="J239" s="227">
        <f>ROUND(I239*H239,2)</f>
        <v>3049</v>
      </c>
      <c r="K239" s="228"/>
      <c r="L239" s="39"/>
      <c r="M239" s="229" t="s">
        <v>1</v>
      </c>
      <c r="N239" s="230" t="s">
        <v>39</v>
      </c>
      <c r="O239" s="231">
        <v>0</v>
      </c>
      <c r="P239" s="231">
        <f>O239*H239</f>
        <v>0</v>
      </c>
      <c r="Q239" s="231">
        <v>0</v>
      </c>
      <c r="R239" s="231">
        <f>Q239*H239</f>
        <v>0</v>
      </c>
      <c r="S239" s="231">
        <v>0</v>
      </c>
      <c r="T239" s="232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233" t="s">
        <v>116</v>
      </c>
      <c r="AT239" s="233" t="s">
        <v>280</v>
      </c>
      <c r="AU239" s="233" t="s">
        <v>83</v>
      </c>
      <c r="AY239" s="18" t="s">
        <v>278</v>
      </c>
      <c r="BE239" s="234">
        <f>IF(N239="základní",J239,0)</f>
        <v>3049</v>
      </c>
      <c r="BF239" s="234">
        <f>IF(N239="snížená",J239,0)</f>
        <v>0</v>
      </c>
      <c r="BG239" s="234">
        <f>IF(N239="zákl. přenesená",J239,0)</f>
        <v>0</v>
      </c>
      <c r="BH239" s="234">
        <f>IF(N239="sníž. přenesená",J239,0)</f>
        <v>0</v>
      </c>
      <c r="BI239" s="234">
        <f>IF(N239="nulová",J239,0)</f>
        <v>0</v>
      </c>
      <c r="BJ239" s="18" t="s">
        <v>81</v>
      </c>
      <c r="BK239" s="234">
        <f>ROUND(I239*H239,2)</f>
        <v>3049</v>
      </c>
      <c r="BL239" s="18" t="s">
        <v>116</v>
      </c>
      <c r="BM239" s="233" t="s">
        <v>2744</v>
      </c>
    </row>
    <row r="240" s="2" customFormat="1" ht="16.5" customHeight="1">
      <c r="A240" s="33"/>
      <c r="B240" s="34"/>
      <c r="C240" s="222" t="s">
        <v>1629</v>
      </c>
      <c r="D240" s="222" t="s">
        <v>280</v>
      </c>
      <c r="E240" s="223" t="s">
        <v>2745</v>
      </c>
      <c r="F240" s="224" t="s">
        <v>2661</v>
      </c>
      <c r="G240" s="225" t="s">
        <v>1673</v>
      </c>
      <c r="H240" s="226">
        <v>12</v>
      </c>
      <c r="I240" s="227">
        <v>2159</v>
      </c>
      <c r="J240" s="227">
        <f>ROUND(I240*H240,2)</f>
        <v>25908</v>
      </c>
      <c r="K240" s="228"/>
      <c r="L240" s="39"/>
      <c r="M240" s="229" t="s">
        <v>1</v>
      </c>
      <c r="N240" s="230" t="s">
        <v>39</v>
      </c>
      <c r="O240" s="231">
        <v>0</v>
      </c>
      <c r="P240" s="231">
        <f>O240*H240</f>
        <v>0</v>
      </c>
      <c r="Q240" s="231">
        <v>0</v>
      </c>
      <c r="R240" s="231">
        <f>Q240*H240</f>
        <v>0</v>
      </c>
      <c r="S240" s="231">
        <v>0</v>
      </c>
      <c r="T240" s="232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233" t="s">
        <v>116</v>
      </c>
      <c r="AT240" s="233" t="s">
        <v>280</v>
      </c>
      <c r="AU240" s="233" t="s">
        <v>83</v>
      </c>
      <c r="AY240" s="18" t="s">
        <v>278</v>
      </c>
      <c r="BE240" s="234">
        <f>IF(N240="základní",J240,0)</f>
        <v>25908</v>
      </c>
      <c r="BF240" s="234">
        <f>IF(N240="snížená",J240,0)</f>
        <v>0</v>
      </c>
      <c r="BG240" s="234">
        <f>IF(N240="zákl. přenesená",J240,0)</f>
        <v>0</v>
      </c>
      <c r="BH240" s="234">
        <f>IF(N240="sníž. přenesená",J240,0)</f>
        <v>0</v>
      </c>
      <c r="BI240" s="234">
        <f>IF(N240="nulová",J240,0)</f>
        <v>0</v>
      </c>
      <c r="BJ240" s="18" t="s">
        <v>81</v>
      </c>
      <c r="BK240" s="234">
        <f>ROUND(I240*H240,2)</f>
        <v>25908</v>
      </c>
      <c r="BL240" s="18" t="s">
        <v>116</v>
      </c>
      <c r="BM240" s="233" t="s">
        <v>2746</v>
      </c>
    </row>
    <row r="241" s="2" customFormat="1" ht="16.5" customHeight="1">
      <c r="A241" s="33"/>
      <c r="B241" s="34"/>
      <c r="C241" s="222" t="s">
        <v>1633</v>
      </c>
      <c r="D241" s="222" t="s">
        <v>280</v>
      </c>
      <c r="E241" s="223" t="s">
        <v>2747</v>
      </c>
      <c r="F241" s="224" t="s">
        <v>2748</v>
      </c>
      <c r="G241" s="225" t="s">
        <v>1673</v>
      </c>
      <c r="H241" s="226">
        <v>2</v>
      </c>
      <c r="I241" s="227">
        <v>7915</v>
      </c>
      <c r="J241" s="227">
        <f>ROUND(I241*H241,2)</f>
        <v>15830</v>
      </c>
      <c r="K241" s="228"/>
      <c r="L241" s="39"/>
      <c r="M241" s="229" t="s">
        <v>1</v>
      </c>
      <c r="N241" s="230" t="s">
        <v>39</v>
      </c>
      <c r="O241" s="231">
        <v>0</v>
      </c>
      <c r="P241" s="231">
        <f>O241*H241</f>
        <v>0</v>
      </c>
      <c r="Q241" s="231">
        <v>0</v>
      </c>
      <c r="R241" s="231">
        <f>Q241*H241</f>
        <v>0</v>
      </c>
      <c r="S241" s="231">
        <v>0</v>
      </c>
      <c r="T241" s="232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233" t="s">
        <v>116</v>
      </c>
      <c r="AT241" s="233" t="s">
        <v>280</v>
      </c>
      <c r="AU241" s="233" t="s">
        <v>83</v>
      </c>
      <c r="AY241" s="18" t="s">
        <v>278</v>
      </c>
      <c r="BE241" s="234">
        <f>IF(N241="základní",J241,0)</f>
        <v>15830</v>
      </c>
      <c r="BF241" s="234">
        <f>IF(N241="snížená",J241,0)</f>
        <v>0</v>
      </c>
      <c r="BG241" s="234">
        <f>IF(N241="zákl. přenesená",J241,0)</f>
        <v>0</v>
      </c>
      <c r="BH241" s="234">
        <f>IF(N241="sníž. přenesená",J241,0)</f>
        <v>0</v>
      </c>
      <c r="BI241" s="234">
        <f>IF(N241="nulová",J241,0)</f>
        <v>0</v>
      </c>
      <c r="BJ241" s="18" t="s">
        <v>81</v>
      </c>
      <c r="BK241" s="234">
        <f>ROUND(I241*H241,2)</f>
        <v>15830</v>
      </c>
      <c r="BL241" s="18" t="s">
        <v>116</v>
      </c>
      <c r="BM241" s="233" t="s">
        <v>2749</v>
      </c>
    </row>
    <row r="242" s="2" customFormat="1" ht="16.5" customHeight="1">
      <c r="A242" s="33"/>
      <c r="B242" s="34"/>
      <c r="C242" s="222" t="s">
        <v>1637</v>
      </c>
      <c r="D242" s="222" t="s">
        <v>280</v>
      </c>
      <c r="E242" s="223" t="s">
        <v>2750</v>
      </c>
      <c r="F242" s="224" t="s">
        <v>2751</v>
      </c>
      <c r="G242" s="225" t="s">
        <v>1673</v>
      </c>
      <c r="H242" s="226">
        <v>1</v>
      </c>
      <c r="I242" s="227">
        <v>7665</v>
      </c>
      <c r="J242" s="227">
        <f>ROUND(I242*H242,2)</f>
        <v>7665</v>
      </c>
      <c r="K242" s="228"/>
      <c r="L242" s="39"/>
      <c r="M242" s="229" t="s">
        <v>1</v>
      </c>
      <c r="N242" s="230" t="s">
        <v>39</v>
      </c>
      <c r="O242" s="231">
        <v>0</v>
      </c>
      <c r="P242" s="231">
        <f>O242*H242</f>
        <v>0</v>
      </c>
      <c r="Q242" s="231">
        <v>0</v>
      </c>
      <c r="R242" s="231">
        <f>Q242*H242</f>
        <v>0</v>
      </c>
      <c r="S242" s="231">
        <v>0</v>
      </c>
      <c r="T242" s="232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233" t="s">
        <v>116</v>
      </c>
      <c r="AT242" s="233" t="s">
        <v>280</v>
      </c>
      <c r="AU242" s="233" t="s">
        <v>83</v>
      </c>
      <c r="AY242" s="18" t="s">
        <v>278</v>
      </c>
      <c r="BE242" s="234">
        <f>IF(N242="základní",J242,0)</f>
        <v>7665</v>
      </c>
      <c r="BF242" s="234">
        <f>IF(N242="snížená",J242,0)</f>
        <v>0</v>
      </c>
      <c r="BG242" s="234">
        <f>IF(N242="zákl. přenesená",J242,0)</f>
        <v>0</v>
      </c>
      <c r="BH242" s="234">
        <f>IF(N242="sníž. přenesená",J242,0)</f>
        <v>0</v>
      </c>
      <c r="BI242" s="234">
        <f>IF(N242="nulová",J242,0)</f>
        <v>0</v>
      </c>
      <c r="BJ242" s="18" t="s">
        <v>81</v>
      </c>
      <c r="BK242" s="234">
        <f>ROUND(I242*H242,2)</f>
        <v>7665</v>
      </c>
      <c r="BL242" s="18" t="s">
        <v>116</v>
      </c>
      <c r="BM242" s="233" t="s">
        <v>2752</v>
      </c>
    </row>
    <row r="243" s="2" customFormat="1" ht="16.5" customHeight="1">
      <c r="A243" s="33"/>
      <c r="B243" s="34"/>
      <c r="C243" s="222" t="s">
        <v>1641</v>
      </c>
      <c r="D243" s="222" t="s">
        <v>280</v>
      </c>
      <c r="E243" s="223" t="s">
        <v>2753</v>
      </c>
      <c r="F243" s="224" t="s">
        <v>2690</v>
      </c>
      <c r="G243" s="225" t="s">
        <v>1673</v>
      </c>
      <c r="H243" s="226">
        <v>11</v>
      </c>
      <c r="I243" s="227">
        <v>6354</v>
      </c>
      <c r="J243" s="227">
        <f>ROUND(I243*H243,2)</f>
        <v>69894</v>
      </c>
      <c r="K243" s="228"/>
      <c r="L243" s="39"/>
      <c r="M243" s="229" t="s">
        <v>1</v>
      </c>
      <c r="N243" s="230" t="s">
        <v>39</v>
      </c>
      <c r="O243" s="231">
        <v>0</v>
      </c>
      <c r="P243" s="231">
        <f>O243*H243</f>
        <v>0</v>
      </c>
      <c r="Q243" s="231">
        <v>0</v>
      </c>
      <c r="R243" s="231">
        <f>Q243*H243</f>
        <v>0</v>
      </c>
      <c r="S243" s="231">
        <v>0</v>
      </c>
      <c r="T243" s="232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233" t="s">
        <v>116</v>
      </c>
      <c r="AT243" s="233" t="s">
        <v>280</v>
      </c>
      <c r="AU243" s="233" t="s">
        <v>83</v>
      </c>
      <c r="AY243" s="18" t="s">
        <v>278</v>
      </c>
      <c r="BE243" s="234">
        <f>IF(N243="základní",J243,0)</f>
        <v>69894</v>
      </c>
      <c r="BF243" s="234">
        <f>IF(N243="snížená",J243,0)</f>
        <v>0</v>
      </c>
      <c r="BG243" s="234">
        <f>IF(N243="zákl. přenesená",J243,0)</f>
        <v>0</v>
      </c>
      <c r="BH243" s="234">
        <f>IF(N243="sníž. přenesená",J243,0)</f>
        <v>0</v>
      </c>
      <c r="BI243" s="234">
        <f>IF(N243="nulová",J243,0)</f>
        <v>0</v>
      </c>
      <c r="BJ243" s="18" t="s">
        <v>81</v>
      </c>
      <c r="BK243" s="234">
        <f>ROUND(I243*H243,2)</f>
        <v>69894</v>
      </c>
      <c r="BL243" s="18" t="s">
        <v>116</v>
      </c>
      <c r="BM243" s="233" t="s">
        <v>2754</v>
      </c>
    </row>
    <row r="244" s="2" customFormat="1" ht="16.5" customHeight="1">
      <c r="A244" s="33"/>
      <c r="B244" s="34"/>
      <c r="C244" s="222" t="s">
        <v>1645</v>
      </c>
      <c r="D244" s="222" t="s">
        <v>280</v>
      </c>
      <c r="E244" s="223" t="s">
        <v>2755</v>
      </c>
      <c r="F244" s="224" t="s">
        <v>2693</v>
      </c>
      <c r="G244" s="225" t="s">
        <v>1673</v>
      </c>
      <c r="H244" s="226">
        <v>2</v>
      </c>
      <c r="I244" s="227">
        <v>6354</v>
      </c>
      <c r="J244" s="227">
        <f>ROUND(I244*H244,2)</f>
        <v>12708</v>
      </c>
      <c r="K244" s="228"/>
      <c r="L244" s="39"/>
      <c r="M244" s="229" t="s">
        <v>1</v>
      </c>
      <c r="N244" s="230" t="s">
        <v>39</v>
      </c>
      <c r="O244" s="231">
        <v>0</v>
      </c>
      <c r="P244" s="231">
        <f>O244*H244</f>
        <v>0</v>
      </c>
      <c r="Q244" s="231">
        <v>0</v>
      </c>
      <c r="R244" s="231">
        <f>Q244*H244</f>
        <v>0</v>
      </c>
      <c r="S244" s="231">
        <v>0</v>
      </c>
      <c r="T244" s="232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233" t="s">
        <v>116</v>
      </c>
      <c r="AT244" s="233" t="s">
        <v>280</v>
      </c>
      <c r="AU244" s="233" t="s">
        <v>83</v>
      </c>
      <c r="AY244" s="18" t="s">
        <v>278</v>
      </c>
      <c r="BE244" s="234">
        <f>IF(N244="základní",J244,0)</f>
        <v>12708</v>
      </c>
      <c r="BF244" s="234">
        <f>IF(N244="snížená",J244,0)</f>
        <v>0</v>
      </c>
      <c r="BG244" s="234">
        <f>IF(N244="zákl. přenesená",J244,0)</f>
        <v>0</v>
      </c>
      <c r="BH244" s="234">
        <f>IF(N244="sníž. přenesená",J244,0)</f>
        <v>0</v>
      </c>
      <c r="BI244" s="234">
        <f>IF(N244="nulová",J244,0)</f>
        <v>0</v>
      </c>
      <c r="BJ244" s="18" t="s">
        <v>81</v>
      </c>
      <c r="BK244" s="234">
        <f>ROUND(I244*H244,2)</f>
        <v>12708</v>
      </c>
      <c r="BL244" s="18" t="s">
        <v>116</v>
      </c>
      <c r="BM244" s="233" t="s">
        <v>2756</v>
      </c>
    </row>
    <row r="245" s="2" customFormat="1" ht="16.5" customHeight="1">
      <c r="A245" s="33"/>
      <c r="B245" s="34"/>
      <c r="C245" s="222" t="s">
        <v>1649</v>
      </c>
      <c r="D245" s="222" t="s">
        <v>280</v>
      </c>
      <c r="E245" s="223" t="s">
        <v>2757</v>
      </c>
      <c r="F245" s="224" t="s">
        <v>2696</v>
      </c>
      <c r="G245" s="225" t="s">
        <v>1673</v>
      </c>
      <c r="H245" s="226">
        <v>11</v>
      </c>
      <c r="I245" s="227">
        <v>669</v>
      </c>
      <c r="J245" s="227">
        <f>ROUND(I245*H245,2)</f>
        <v>7359</v>
      </c>
      <c r="K245" s="228"/>
      <c r="L245" s="39"/>
      <c r="M245" s="229" t="s">
        <v>1</v>
      </c>
      <c r="N245" s="230" t="s">
        <v>39</v>
      </c>
      <c r="O245" s="231">
        <v>0</v>
      </c>
      <c r="P245" s="231">
        <f>O245*H245</f>
        <v>0</v>
      </c>
      <c r="Q245" s="231">
        <v>0</v>
      </c>
      <c r="R245" s="231">
        <f>Q245*H245</f>
        <v>0</v>
      </c>
      <c r="S245" s="231">
        <v>0</v>
      </c>
      <c r="T245" s="232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233" t="s">
        <v>116</v>
      </c>
      <c r="AT245" s="233" t="s">
        <v>280</v>
      </c>
      <c r="AU245" s="233" t="s">
        <v>83</v>
      </c>
      <c r="AY245" s="18" t="s">
        <v>278</v>
      </c>
      <c r="BE245" s="234">
        <f>IF(N245="základní",J245,0)</f>
        <v>7359</v>
      </c>
      <c r="BF245" s="234">
        <f>IF(N245="snížená",J245,0)</f>
        <v>0</v>
      </c>
      <c r="BG245" s="234">
        <f>IF(N245="zákl. přenesená",J245,0)</f>
        <v>0</v>
      </c>
      <c r="BH245" s="234">
        <f>IF(N245="sníž. přenesená",J245,0)</f>
        <v>0</v>
      </c>
      <c r="BI245" s="234">
        <f>IF(N245="nulová",J245,0)</f>
        <v>0</v>
      </c>
      <c r="BJ245" s="18" t="s">
        <v>81</v>
      </c>
      <c r="BK245" s="234">
        <f>ROUND(I245*H245,2)</f>
        <v>7359</v>
      </c>
      <c r="BL245" s="18" t="s">
        <v>116</v>
      </c>
      <c r="BM245" s="233" t="s">
        <v>2758</v>
      </c>
    </row>
    <row r="246" s="2" customFormat="1" ht="16.5" customHeight="1">
      <c r="A246" s="33"/>
      <c r="B246" s="34"/>
      <c r="C246" s="222" t="s">
        <v>1653</v>
      </c>
      <c r="D246" s="222" t="s">
        <v>280</v>
      </c>
      <c r="E246" s="223" t="s">
        <v>2759</v>
      </c>
      <c r="F246" s="224" t="s">
        <v>2699</v>
      </c>
      <c r="G246" s="225" t="s">
        <v>1673</v>
      </c>
      <c r="H246" s="226">
        <v>1</v>
      </c>
      <c r="I246" s="227">
        <v>1914</v>
      </c>
      <c r="J246" s="227">
        <f>ROUND(I246*H246,2)</f>
        <v>1914</v>
      </c>
      <c r="K246" s="228"/>
      <c r="L246" s="39"/>
      <c r="M246" s="229" t="s">
        <v>1</v>
      </c>
      <c r="N246" s="230" t="s">
        <v>39</v>
      </c>
      <c r="O246" s="231">
        <v>0</v>
      </c>
      <c r="P246" s="231">
        <f>O246*H246</f>
        <v>0</v>
      </c>
      <c r="Q246" s="231">
        <v>0</v>
      </c>
      <c r="R246" s="231">
        <f>Q246*H246</f>
        <v>0</v>
      </c>
      <c r="S246" s="231">
        <v>0</v>
      </c>
      <c r="T246" s="232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233" t="s">
        <v>116</v>
      </c>
      <c r="AT246" s="233" t="s">
        <v>280</v>
      </c>
      <c r="AU246" s="233" t="s">
        <v>83</v>
      </c>
      <c r="AY246" s="18" t="s">
        <v>278</v>
      </c>
      <c r="BE246" s="234">
        <f>IF(N246="základní",J246,0)</f>
        <v>1914</v>
      </c>
      <c r="BF246" s="234">
        <f>IF(N246="snížená",J246,0)</f>
        <v>0</v>
      </c>
      <c r="BG246" s="234">
        <f>IF(N246="zákl. přenesená",J246,0)</f>
        <v>0</v>
      </c>
      <c r="BH246" s="234">
        <f>IF(N246="sníž. přenesená",J246,0)</f>
        <v>0</v>
      </c>
      <c r="BI246" s="234">
        <f>IF(N246="nulová",J246,0)</f>
        <v>0</v>
      </c>
      <c r="BJ246" s="18" t="s">
        <v>81</v>
      </c>
      <c r="BK246" s="234">
        <f>ROUND(I246*H246,2)</f>
        <v>1914</v>
      </c>
      <c r="BL246" s="18" t="s">
        <v>116</v>
      </c>
      <c r="BM246" s="233" t="s">
        <v>2760</v>
      </c>
    </row>
    <row r="247" s="2" customFormat="1" ht="24.15" customHeight="1">
      <c r="A247" s="33"/>
      <c r="B247" s="34"/>
      <c r="C247" s="222" t="s">
        <v>1659</v>
      </c>
      <c r="D247" s="222" t="s">
        <v>280</v>
      </c>
      <c r="E247" s="223" t="s">
        <v>2761</v>
      </c>
      <c r="F247" s="224" t="s">
        <v>2712</v>
      </c>
      <c r="G247" s="225" t="s">
        <v>1673</v>
      </c>
      <c r="H247" s="226">
        <v>3</v>
      </c>
      <c r="I247" s="227">
        <v>1864</v>
      </c>
      <c r="J247" s="227">
        <f>ROUND(I247*H247,2)</f>
        <v>5592</v>
      </c>
      <c r="K247" s="228"/>
      <c r="L247" s="39"/>
      <c r="M247" s="229" t="s">
        <v>1</v>
      </c>
      <c r="N247" s="230" t="s">
        <v>39</v>
      </c>
      <c r="O247" s="231">
        <v>0</v>
      </c>
      <c r="P247" s="231">
        <f>O247*H247</f>
        <v>0</v>
      </c>
      <c r="Q247" s="231">
        <v>0</v>
      </c>
      <c r="R247" s="231">
        <f>Q247*H247</f>
        <v>0</v>
      </c>
      <c r="S247" s="231">
        <v>0</v>
      </c>
      <c r="T247" s="232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233" t="s">
        <v>116</v>
      </c>
      <c r="AT247" s="233" t="s">
        <v>280</v>
      </c>
      <c r="AU247" s="233" t="s">
        <v>83</v>
      </c>
      <c r="AY247" s="18" t="s">
        <v>278</v>
      </c>
      <c r="BE247" s="234">
        <f>IF(N247="základní",J247,0)</f>
        <v>5592</v>
      </c>
      <c r="BF247" s="234">
        <f>IF(N247="snížená",J247,0)</f>
        <v>0</v>
      </c>
      <c r="BG247" s="234">
        <f>IF(N247="zákl. přenesená",J247,0)</f>
        <v>0</v>
      </c>
      <c r="BH247" s="234">
        <f>IF(N247="sníž. přenesená",J247,0)</f>
        <v>0</v>
      </c>
      <c r="BI247" s="234">
        <f>IF(N247="nulová",J247,0)</f>
        <v>0</v>
      </c>
      <c r="BJ247" s="18" t="s">
        <v>81</v>
      </c>
      <c r="BK247" s="234">
        <f>ROUND(I247*H247,2)</f>
        <v>5592</v>
      </c>
      <c r="BL247" s="18" t="s">
        <v>116</v>
      </c>
      <c r="BM247" s="233" t="s">
        <v>2762</v>
      </c>
    </row>
    <row r="248" s="2" customFormat="1" ht="24.15" customHeight="1">
      <c r="A248" s="33"/>
      <c r="B248" s="34"/>
      <c r="C248" s="222" t="s">
        <v>1664</v>
      </c>
      <c r="D248" s="222" t="s">
        <v>280</v>
      </c>
      <c r="E248" s="223" t="s">
        <v>2763</v>
      </c>
      <c r="F248" s="224" t="s">
        <v>2503</v>
      </c>
      <c r="G248" s="225" t="s">
        <v>1673</v>
      </c>
      <c r="H248" s="226">
        <v>24</v>
      </c>
      <c r="I248" s="227">
        <v>2163</v>
      </c>
      <c r="J248" s="227">
        <f>ROUND(I248*H248,2)</f>
        <v>51912</v>
      </c>
      <c r="K248" s="228"/>
      <c r="L248" s="39"/>
      <c r="M248" s="229" t="s">
        <v>1</v>
      </c>
      <c r="N248" s="230" t="s">
        <v>39</v>
      </c>
      <c r="O248" s="231">
        <v>0</v>
      </c>
      <c r="P248" s="231">
        <f>O248*H248</f>
        <v>0</v>
      </c>
      <c r="Q248" s="231">
        <v>0</v>
      </c>
      <c r="R248" s="231">
        <f>Q248*H248</f>
        <v>0</v>
      </c>
      <c r="S248" s="231">
        <v>0</v>
      </c>
      <c r="T248" s="232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233" t="s">
        <v>116</v>
      </c>
      <c r="AT248" s="233" t="s">
        <v>280</v>
      </c>
      <c r="AU248" s="233" t="s">
        <v>83</v>
      </c>
      <c r="AY248" s="18" t="s">
        <v>278</v>
      </c>
      <c r="BE248" s="234">
        <f>IF(N248="základní",J248,0)</f>
        <v>51912</v>
      </c>
      <c r="BF248" s="234">
        <f>IF(N248="snížená",J248,0)</f>
        <v>0</v>
      </c>
      <c r="BG248" s="234">
        <f>IF(N248="zákl. přenesená",J248,0)</f>
        <v>0</v>
      </c>
      <c r="BH248" s="234">
        <f>IF(N248="sníž. přenesená",J248,0)</f>
        <v>0</v>
      </c>
      <c r="BI248" s="234">
        <f>IF(N248="nulová",J248,0)</f>
        <v>0</v>
      </c>
      <c r="BJ248" s="18" t="s">
        <v>81</v>
      </c>
      <c r="BK248" s="234">
        <f>ROUND(I248*H248,2)</f>
        <v>51912</v>
      </c>
      <c r="BL248" s="18" t="s">
        <v>116</v>
      </c>
      <c r="BM248" s="233" t="s">
        <v>2764</v>
      </c>
    </row>
    <row r="249" s="2" customFormat="1" ht="24.15" customHeight="1">
      <c r="A249" s="33"/>
      <c r="B249" s="34"/>
      <c r="C249" s="222" t="s">
        <v>1670</v>
      </c>
      <c r="D249" s="222" t="s">
        <v>280</v>
      </c>
      <c r="E249" s="223" t="s">
        <v>2765</v>
      </c>
      <c r="F249" s="224" t="s">
        <v>2766</v>
      </c>
      <c r="G249" s="225" t="s">
        <v>1673</v>
      </c>
      <c r="H249" s="226">
        <v>1</v>
      </c>
      <c r="I249" s="227">
        <v>165051</v>
      </c>
      <c r="J249" s="227">
        <f>ROUND(I249*H249,2)</f>
        <v>165051</v>
      </c>
      <c r="K249" s="228"/>
      <c r="L249" s="39"/>
      <c r="M249" s="229" t="s">
        <v>1</v>
      </c>
      <c r="N249" s="230" t="s">
        <v>39</v>
      </c>
      <c r="O249" s="231">
        <v>0</v>
      </c>
      <c r="P249" s="231">
        <f>O249*H249</f>
        <v>0</v>
      </c>
      <c r="Q249" s="231">
        <v>0</v>
      </c>
      <c r="R249" s="231">
        <f>Q249*H249</f>
        <v>0</v>
      </c>
      <c r="S249" s="231">
        <v>0</v>
      </c>
      <c r="T249" s="232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233" t="s">
        <v>116</v>
      </c>
      <c r="AT249" s="233" t="s">
        <v>280</v>
      </c>
      <c r="AU249" s="233" t="s">
        <v>83</v>
      </c>
      <c r="AY249" s="18" t="s">
        <v>278</v>
      </c>
      <c r="BE249" s="234">
        <f>IF(N249="základní",J249,0)</f>
        <v>165051</v>
      </c>
      <c r="BF249" s="234">
        <f>IF(N249="snížená",J249,0)</f>
        <v>0</v>
      </c>
      <c r="BG249" s="234">
        <f>IF(N249="zákl. přenesená",J249,0)</f>
        <v>0</v>
      </c>
      <c r="BH249" s="234">
        <f>IF(N249="sníž. přenesená",J249,0)</f>
        <v>0</v>
      </c>
      <c r="BI249" s="234">
        <f>IF(N249="nulová",J249,0)</f>
        <v>0</v>
      </c>
      <c r="BJ249" s="18" t="s">
        <v>81</v>
      </c>
      <c r="BK249" s="234">
        <f>ROUND(I249*H249,2)</f>
        <v>165051</v>
      </c>
      <c r="BL249" s="18" t="s">
        <v>116</v>
      </c>
      <c r="BM249" s="233" t="s">
        <v>2767</v>
      </c>
    </row>
    <row r="250" s="2" customFormat="1" ht="24.15" customHeight="1">
      <c r="A250" s="33"/>
      <c r="B250" s="34"/>
      <c r="C250" s="222" t="s">
        <v>1676</v>
      </c>
      <c r="D250" s="222" t="s">
        <v>280</v>
      </c>
      <c r="E250" s="223" t="s">
        <v>2768</v>
      </c>
      <c r="F250" s="224" t="s">
        <v>2769</v>
      </c>
      <c r="G250" s="225" t="s">
        <v>1673</v>
      </c>
      <c r="H250" s="226">
        <v>10</v>
      </c>
      <c r="I250" s="227">
        <v>15373</v>
      </c>
      <c r="J250" s="227">
        <f>ROUND(I250*H250,2)</f>
        <v>153730</v>
      </c>
      <c r="K250" s="228"/>
      <c r="L250" s="39"/>
      <c r="M250" s="229" t="s">
        <v>1</v>
      </c>
      <c r="N250" s="230" t="s">
        <v>39</v>
      </c>
      <c r="O250" s="231">
        <v>0</v>
      </c>
      <c r="P250" s="231">
        <f>O250*H250</f>
        <v>0</v>
      </c>
      <c r="Q250" s="231">
        <v>0</v>
      </c>
      <c r="R250" s="231">
        <f>Q250*H250</f>
        <v>0</v>
      </c>
      <c r="S250" s="231">
        <v>0</v>
      </c>
      <c r="T250" s="232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233" t="s">
        <v>116</v>
      </c>
      <c r="AT250" s="233" t="s">
        <v>280</v>
      </c>
      <c r="AU250" s="233" t="s">
        <v>83</v>
      </c>
      <c r="AY250" s="18" t="s">
        <v>278</v>
      </c>
      <c r="BE250" s="234">
        <f>IF(N250="základní",J250,0)</f>
        <v>153730</v>
      </c>
      <c r="BF250" s="234">
        <f>IF(N250="snížená",J250,0)</f>
        <v>0</v>
      </c>
      <c r="BG250" s="234">
        <f>IF(N250="zákl. přenesená",J250,0)</f>
        <v>0</v>
      </c>
      <c r="BH250" s="234">
        <f>IF(N250="sníž. přenesená",J250,0)</f>
        <v>0</v>
      </c>
      <c r="BI250" s="234">
        <f>IF(N250="nulová",J250,0)</f>
        <v>0</v>
      </c>
      <c r="BJ250" s="18" t="s">
        <v>81</v>
      </c>
      <c r="BK250" s="234">
        <f>ROUND(I250*H250,2)</f>
        <v>153730</v>
      </c>
      <c r="BL250" s="18" t="s">
        <v>116</v>
      </c>
      <c r="BM250" s="233" t="s">
        <v>2770</v>
      </c>
    </row>
    <row r="251" s="2" customFormat="1" ht="24.15" customHeight="1">
      <c r="A251" s="33"/>
      <c r="B251" s="34"/>
      <c r="C251" s="222" t="s">
        <v>1681</v>
      </c>
      <c r="D251" s="222" t="s">
        <v>280</v>
      </c>
      <c r="E251" s="223" t="s">
        <v>2771</v>
      </c>
      <c r="F251" s="224" t="s">
        <v>2772</v>
      </c>
      <c r="G251" s="225" t="s">
        <v>1673</v>
      </c>
      <c r="H251" s="226">
        <v>1</v>
      </c>
      <c r="I251" s="227">
        <v>15870</v>
      </c>
      <c r="J251" s="227">
        <f>ROUND(I251*H251,2)</f>
        <v>15870</v>
      </c>
      <c r="K251" s="228"/>
      <c r="L251" s="39"/>
      <c r="M251" s="229" t="s">
        <v>1</v>
      </c>
      <c r="N251" s="230" t="s">
        <v>39</v>
      </c>
      <c r="O251" s="231">
        <v>0</v>
      </c>
      <c r="P251" s="231">
        <f>O251*H251</f>
        <v>0</v>
      </c>
      <c r="Q251" s="231">
        <v>0</v>
      </c>
      <c r="R251" s="231">
        <f>Q251*H251</f>
        <v>0</v>
      </c>
      <c r="S251" s="231">
        <v>0</v>
      </c>
      <c r="T251" s="232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233" t="s">
        <v>116</v>
      </c>
      <c r="AT251" s="233" t="s">
        <v>280</v>
      </c>
      <c r="AU251" s="233" t="s">
        <v>83</v>
      </c>
      <c r="AY251" s="18" t="s">
        <v>278</v>
      </c>
      <c r="BE251" s="234">
        <f>IF(N251="základní",J251,0)</f>
        <v>15870</v>
      </c>
      <c r="BF251" s="234">
        <f>IF(N251="snížená",J251,0)</f>
        <v>0</v>
      </c>
      <c r="BG251" s="234">
        <f>IF(N251="zákl. přenesená",J251,0)</f>
        <v>0</v>
      </c>
      <c r="BH251" s="234">
        <f>IF(N251="sníž. přenesená",J251,0)</f>
        <v>0</v>
      </c>
      <c r="BI251" s="234">
        <f>IF(N251="nulová",J251,0)</f>
        <v>0</v>
      </c>
      <c r="BJ251" s="18" t="s">
        <v>81</v>
      </c>
      <c r="BK251" s="234">
        <f>ROUND(I251*H251,2)</f>
        <v>15870</v>
      </c>
      <c r="BL251" s="18" t="s">
        <v>116</v>
      </c>
      <c r="BM251" s="233" t="s">
        <v>2773</v>
      </c>
    </row>
    <row r="252" s="2" customFormat="1" ht="24.15" customHeight="1">
      <c r="A252" s="33"/>
      <c r="B252" s="34"/>
      <c r="C252" s="222" t="s">
        <v>1697</v>
      </c>
      <c r="D252" s="222" t="s">
        <v>280</v>
      </c>
      <c r="E252" s="223" t="s">
        <v>2774</v>
      </c>
      <c r="F252" s="224" t="s">
        <v>2512</v>
      </c>
      <c r="G252" s="225" t="s">
        <v>1673</v>
      </c>
      <c r="H252" s="226">
        <v>2</v>
      </c>
      <c r="I252" s="227">
        <v>16385</v>
      </c>
      <c r="J252" s="227">
        <f>ROUND(I252*H252,2)</f>
        <v>32770</v>
      </c>
      <c r="K252" s="228"/>
      <c r="L252" s="39"/>
      <c r="M252" s="229" t="s">
        <v>1</v>
      </c>
      <c r="N252" s="230" t="s">
        <v>39</v>
      </c>
      <c r="O252" s="231">
        <v>0</v>
      </c>
      <c r="P252" s="231">
        <f>O252*H252</f>
        <v>0</v>
      </c>
      <c r="Q252" s="231">
        <v>0</v>
      </c>
      <c r="R252" s="231">
        <f>Q252*H252</f>
        <v>0</v>
      </c>
      <c r="S252" s="231">
        <v>0</v>
      </c>
      <c r="T252" s="232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233" t="s">
        <v>116</v>
      </c>
      <c r="AT252" s="233" t="s">
        <v>280</v>
      </c>
      <c r="AU252" s="233" t="s">
        <v>83</v>
      </c>
      <c r="AY252" s="18" t="s">
        <v>278</v>
      </c>
      <c r="BE252" s="234">
        <f>IF(N252="základní",J252,0)</f>
        <v>32770</v>
      </c>
      <c r="BF252" s="234">
        <f>IF(N252="snížená",J252,0)</f>
        <v>0</v>
      </c>
      <c r="BG252" s="234">
        <f>IF(N252="zákl. přenesená",J252,0)</f>
        <v>0</v>
      </c>
      <c r="BH252" s="234">
        <f>IF(N252="sníž. přenesená",J252,0)</f>
        <v>0</v>
      </c>
      <c r="BI252" s="234">
        <f>IF(N252="nulová",J252,0)</f>
        <v>0</v>
      </c>
      <c r="BJ252" s="18" t="s">
        <v>81</v>
      </c>
      <c r="BK252" s="234">
        <f>ROUND(I252*H252,2)</f>
        <v>32770</v>
      </c>
      <c r="BL252" s="18" t="s">
        <v>116</v>
      </c>
      <c r="BM252" s="233" t="s">
        <v>2775</v>
      </c>
    </row>
    <row r="253" s="2" customFormat="1" ht="16.5" customHeight="1">
      <c r="A253" s="33"/>
      <c r="B253" s="34"/>
      <c r="C253" s="222" t="s">
        <v>1702</v>
      </c>
      <c r="D253" s="222" t="s">
        <v>280</v>
      </c>
      <c r="E253" s="223" t="s">
        <v>2776</v>
      </c>
      <c r="F253" s="224" t="s">
        <v>2518</v>
      </c>
      <c r="G253" s="225" t="s">
        <v>1673</v>
      </c>
      <c r="H253" s="226">
        <v>2</v>
      </c>
      <c r="I253" s="227">
        <v>3320</v>
      </c>
      <c r="J253" s="227">
        <f>ROUND(I253*H253,2)</f>
        <v>6640</v>
      </c>
      <c r="K253" s="228"/>
      <c r="L253" s="39"/>
      <c r="M253" s="229" t="s">
        <v>1</v>
      </c>
      <c r="N253" s="230" t="s">
        <v>39</v>
      </c>
      <c r="O253" s="231">
        <v>0</v>
      </c>
      <c r="P253" s="231">
        <f>O253*H253</f>
        <v>0</v>
      </c>
      <c r="Q253" s="231">
        <v>0</v>
      </c>
      <c r="R253" s="231">
        <f>Q253*H253</f>
        <v>0</v>
      </c>
      <c r="S253" s="231">
        <v>0</v>
      </c>
      <c r="T253" s="232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233" t="s">
        <v>116</v>
      </c>
      <c r="AT253" s="233" t="s">
        <v>280</v>
      </c>
      <c r="AU253" s="233" t="s">
        <v>83</v>
      </c>
      <c r="AY253" s="18" t="s">
        <v>278</v>
      </c>
      <c r="BE253" s="234">
        <f>IF(N253="základní",J253,0)</f>
        <v>6640</v>
      </c>
      <c r="BF253" s="234">
        <f>IF(N253="snížená",J253,0)</f>
        <v>0</v>
      </c>
      <c r="BG253" s="234">
        <f>IF(N253="zákl. přenesená",J253,0)</f>
        <v>0</v>
      </c>
      <c r="BH253" s="234">
        <f>IF(N253="sníž. přenesená",J253,0)</f>
        <v>0</v>
      </c>
      <c r="BI253" s="234">
        <f>IF(N253="nulová",J253,0)</f>
        <v>0</v>
      </c>
      <c r="BJ253" s="18" t="s">
        <v>81</v>
      </c>
      <c r="BK253" s="234">
        <f>ROUND(I253*H253,2)</f>
        <v>6640</v>
      </c>
      <c r="BL253" s="18" t="s">
        <v>116</v>
      </c>
      <c r="BM253" s="233" t="s">
        <v>2777</v>
      </c>
    </row>
    <row r="254" s="2" customFormat="1" ht="16.5" customHeight="1">
      <c r="A254" s="33"/>
      <c r="B254" s="34"/>
      <c r="C254" s="222" t="s">
        <v>1706</v>
      </c>
      <c r="D254" s="222" t="s">
        <v>280</v>
      </c>
      <c r="E254" s="223" t="s">
        <v>2778</v>
      </c>
      <c r="F254" s="224" t="s">
        <v>2521</v>
      </c>
      <c r="G254" s="225" t="s">
        <v>2491</v>
      </c>
      <c r="H254" s="226">
        <v>1</v>
      </c>
      <c r="I254" s="227">
        <v>24972</v>
      </c>
      <c r="J254" s="227">
        <f>ROUND(I254*H254,2)</f>
        <v>24972</v>
      </c>
      <c r="K254" s="228"/>
      <c r="L254" s="39"/>
      <c r="M254" s="229" t="s">
        <v>1</v>
      </c>
      <c r="N254" s="230" t="s">
        <v>39</v>
      </c>
      <c r="O254" s="231">
        <v>0</v>
      </c>
      <c r="P254" s="231">
        <f>O254*H254</f>
        <v>0</v>
      </c>
      <c r="Q254" s="231">
        <v>0</v>
      </c>
      <c r="R254" s="231">
        <f>Q254*H254</f>
        <v>0</v>
      </c>
      <c r="S254" s="231">
        <v>0</v>
      </c>
      <c r="T254" s="232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233" t="s">
        <v>116</v>
      </c>
      <c r="AT254" s="233" t="s">
        <v>280</v>
      </c>
      <c r="AU254" s="233" t="s">
        <v>83</v>
      </c>
      <c r="AY254" s="18" t="s">
        <v>278</v>
      </c>
      <c r="BE254" s="234">
        <f>IF(N254="základní",J254,0)</f>
        <v>24972</v>
      </c>
      <c r="BF254" s="234">
        <f>IF(N254="snížená",J254,0)</f>
        <v>0</v>
      </c>
      <c r="BG254" s="234">
        <f>IF(N254="zákl. přenesená",J254,0)</f>
        <v>0</v>
      </c>
      <c r="BH254" s="234">
        <f>IF(N254="sníž. přenesená",J254,0)</f>
        <v>0</v>
      </c>
      <c r="BI254" s="234">
        <f>IF(N254="nulová",J254,0)</f>
        <v>0</v>
      </c>
      <c r="BJ254" s="18" t="s">
        <v>81</v>
      </c>
      <c r="BK254" s="234">
        <f>ROUND(I254*H254,2)</f>
        <v>24972</v>
      </c>
      <c r="BL254" s="18" t="s">
        <v>116</v>
      </c>
      <c r="BM254" s="233" t="s">
        <v>2779</v>
      </c>
    </row>
    <row r="255" s="2" customFormat="1" ht="16.5" customHeight="1">
      <c r="A255" s="33"/>
      <c r="B255" s="34"/>
      <c r="C255" s="222" t="s">
        <v>1712</v>
      </c>
      <c r="D255" s="222" t="s">
        <v>280</v>
      </c>
      <c r="E255" s="223" t="s">
        <v>2780</v>
      </c>
      <c r="F255" s="224" t="s">
        <v>2524</v>
      </c>
      <c r="G255" s="225" t="s">
        <v>1673</v>
      </c>
      <c r="H255" s="226">
        <v>12</v>
      </c>
      <c r="I255" s="227">
        <v>3479</v>
      </c>
      <c r="J255" s="227">
        <f>ROUND(I255*H255,2)</f>
        <v>41748</v>
      </c>
      <c r="K255" s="228"/>
      <c r="L255" s="39"/>
      <c r="M255" s="229" t="s">
        <v>1</v>
      </c>
      <c r="N255" s="230" t="s">
        <v>39</v>
      </c>
      <c r="O255" s="231">
        <v>0</v>
      </c>
      <c r="P255" s="231">
        <f>O255*H255</f>
        <v>0</v>
      </c>
      <c r="Q255" s="231">
        <v>0</v>
      </c>
      <c r="R255" s="231">
        <f>Q255*H255</f>
        <v>0</v>
      </c>
      <c r="S255" s="231">
        <v>0</v>
      </c>
      <c r="T255" s="232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233" t="s">
        <v>116</v>
      </c>
      <c r="AT255" s="233" t="s">
        <v>280</v>
      </c>
      <c r="AU255" s="233" t="s">
        <v>83</v>
      </c>
      <c r="AY255" s="18" t="s">
        <v>278</v>
      </c>
      <c r="BE255" s="234">
        <f>IF(N255="základní",J255,0)</f>
        <v>41748</v>
      </c>
      <c r="BF255" s="234">
        <f>IF(N255="snížená",J255,0)</f>
        <v>0</v>
      </c>
      <c r="BG255" s="234">
        <f>IF(N255="zákl. přenesená",J255,0)</f>
        <v>0</v>
      </c>
      <c r="BH255" s="234">
        <f>IF(N255="sníž. přenesená",J255,0)</f>
        <v>0</v>
      </c>
      <c r="BI255" s="234">
        <f>IF(N255="nulová",J255,0)</f>
        <v>0</v>
      </c>
      <c r="BJ255" s="18" t="s">
        <v>81</v>
      </c>
      <c r="BK255" s="234">
        <f>ROUND(I255*H255,2)</f>
        <v>41748</v>
      </c>
      <c r="BL255" s="18" t="s">
        <v>116</v>
      </c>
      <c r="BM255" s="233" t="s">
        <v>2781</v>
      </c>
    </row>
    <row r="256" s="2" customFormat="1" ht="16.5" customHeight="1">
      <c r="A256" s="33"/>
      <c r="B256" s="34"/>
      <c r="C256" s="222" t="s">
        <v>1716</v>
      </c>
      <c r="D256" s="222" t="s">
        <v>280</v>
      </c>
      <c r="E256" s="223" t="s">
        <v>2782</v>
      </c>
      <c r="F256" s="224" t="s">
        <v>2527</v>
      </c>
      <c r="G256" s="225" t="s">
        <v>2491</v>
      </c>
      <c r="H256" s="226">
        <v>1</v>
      </c>
      <c r="I256" s="227">
        <v>231</v>
      </c>
      <c r="J256" s="227">
        <f>ROUND(I256*H256,2)</f>
        <v>231</v>
      </c>
      <c r="K256" s="228"/>
      <c r="L256" s="39"/>
      <c r="M256" s="229" t="s">
        <v>1</v>
      </c>
      <c r="N256" s="230" t="s">
        <v>39</v>
      </c>
      <c r="O256" s="231">
        <v>0</v>
      </c>
      <c r="P256" s="231">
        <f>O256*H256</f>
        <v>0</v>
      </c>
      <c r="Q256" s="231">
        <v>0</v>
      </c>
      <c r="R256" s="231">
        <f>Q256*H256</f>
        <v>0</v>
      </c>
      <c r="S256" s="231">
        <v>0</v>
      </c>
      <c r="T256" s="232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233" t="s">
        <v>116</v>
      </c>
      <c r="AT256" s="233" t="s">
        <v>280</v>
      </c>
      <c r="AU256" s="233" t="s">
        <v>83</v>
      </c>
      <c r="AY256" s="18" t="s">
        <v>278</v>
      </c>
      <c r="BE256" s="234">
        <f>IF(N256="základní",J256,0)</f>
        <v>231</v>
      </c>
      <c r="BF256" s="234">
        <f>IF(N256="snížená",J256,0)</f>
        <v>0</v>
      </c>
      <c r="BG256" s="234">
        <f>IF(N256="zákl. přenesená",J256,0)</f>
        <v>0</v>
      </c>
      <c r="BH256" s="234">
        <f>IF(N256="sníž. přenesená",J256,0)</f>
        <v>0</v>
      </c>
      <c r="BI256" s="234">
        <f>IF(N256="nulová",J256,0)</f>
        <v>0</v>
      </c>
      <c r="BJ256" s="18" t="s">
        <v>81</v>
      </c>
      <c r="BK256" s="234">
        <f>ROUND(I256*H256,2)</f>
        <v>231</v>
      </c>
      <c r="BL256" s="18" t="s">
        <v>116</v>
      </c>
      <c r="BM256" s="233" t="s">
        <v>2783</v>
      </c>
    </row>
    <row r="257" s="2" customFormat="1" ht="24.15" customHeight="1">
      <c r="A257" s="33"/>
      <c r="B257" s="34"/>
      <c r="C257" s="222" t="s">
        <v>1720</v>
      </c>
      <c r="D257" s="222" t="s">
        <v>280</v>
      </c>
      <c r="E257" s="223" t="s">
        <v>2784</v>
      </c>
      <c r="F257" s="224" t="s">
        <v>2530</v>
      </c>
      <c r="G257" s="225" t="s">
        <v>1694</v>
      </c>
      <c r="H257" s="226">
        <v>160</v>
      </c>
      <c r="I257" s="227">
        <v>3297</v>
      </c>
      <c r="J257" s="227">
        <f>ROUND(I257*H257,2)</f>
        <v>527520</v>
      </c>
      <c r="K257" s="228"/>
      <c r="L257" s="39"/>
      <c r="M257" s="229" t="s">
        <v>1</v>
      </c>
      <c r="N257" s="230" t="s">
        <v>39</v>
      </c>
      <c r="O257" s="231">
        <v>0</v>
      </c>
      <c r="P257" s="231">
        <f>O257*H257</f>
        <v>0</v>
      </c>
      <c r="Q257" s="231">
        <v>0</v>
      </c>
      <c r="R257" s="231">
        <f>Q257*H257</f>
        <v>0</v>
      </c>
      <c r="S257" s="231">
        <v>0</v>
      </c>
      <c r="T257" s="232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233" t="s">
        <v>116</v>
      </c>
      <c r="AT257" s="233" t="s">
        <v>280</v>
      </c>
      <c r="AU257" s="233" t="s">
        <v>83</v>
      </c>
      <c r="AY257" s="18" t="s">
        <v>278</v>
      </c>
      <c r="BE257" s="234">
        <f>IF(N257="základní",J257,0)</f>
        <v>527520</v>
      </c>
      <c r="BF257" s="234">
        <f>IF(N257="snížená",J257,0)</f>
        <v>0</v>
      </c>
      <c r="BG257" s="234">
        <f>IF(N257="zákl. přenesená",J257,0)</f>
        <v>0</v>
      </c>
      <c r="BH257" s="234">
        <f>IF(N257="sníž. přenesená",J257,0)</f>
        <v>0</v>
      </c>
      <c r="BI257" s="234">
        <f>IF(N257="nulová",J257,0)</f>
        <v>0</v>
      </c>
      <c r="BJ257" s="18" t="s">
        <v>81</v>
      </c>
      <c r="BK257" s="234">
        <f>ROUND(I257*H257,2)</f>
        <v>527520</v>
      </c>
      <c r="BL257" s="18" t="s">
        <v>116</v>
      </c>
      <c r="BM257" s="233" t="s">
        <v>2785</v>
      </c>
    </row>
    <row r="258" s="2" customFormat="1" ht="16.5" customHeight="1">
      <c r="A258" s="33"/>
      <c r="B258" s="34"/>
      <c r="C258" s="222" t="s">
        <v>1724</v>
      </c>
      <c r="D258" s="222" t="s">
        <v>280</v>
      </c>
      <c r="E258" s="223" t="s">
        <v>2786</v>
      </c>
      <c r="F258" s="224" t="s">
        <v>2533</v>
      </c>
      <c r="G258" s="225" t="s">
        <v>2491</v>
      </c>
      <c r="H258" s="226">
        <v>13</v>
      </c>
      <c r="I258" s="227">
        <v>0</v>
      </c>
      <c r="J258" s="227">
        <f>ROUND(I258*H258,2)</f>
        <v>0</v>
      </c>
      <c r="K258" s="228"/>
      <c r="L258" s="39"/>
      <c r="M258" s="229" t="s">
        <v>1</v>
      </c>
      <c r="N258" s="230" t="s">
        <v>39</v>
      </c>
      <c r="O258" s="231">
        <v>0</v>
      </c>
      <c r="P258" s="231">
        <f>O258*H258</f>
        <v>0</v>
      </c>
      <c r="Q258" s="231">
        <v>0</v>
      </c>
      <c r="R258" s="231">
        <f>Q258*H258</f>
        <v>0</v>
      </c>
      <c r="S258" s="231">
        <v>0</v>
      </c>
      <c r="T258" s="232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233" t="s">
        <v>116</v>
      </c>
      <c r="AT258" s="233" t="s">
        <v>280</v>
      </c>
      <c r="AU258" s="233" t="s">
        <v>83</v>
      </c>
      <c r="AY258" s="18" t="s">
        <v>278</v>
      </c>
      <c r="BE258" s="234">
        <f>IF(N258="základní",J258,0)</f>
        <v>0</v>
      </c>
      <c r="BF258" s="234">
        <f>IF(N258="snížená",J258,0)</f>
        <v>0</v>
      </c>
      <c r="BG258" s="234">
        <f>IF(N258="zákl. přenesená",J258,0)</f>
        <v>0</v>
      </c>
      <c r="BH258" s="234">
        <f>IF(N258="sníž. přenesená",J258,0)</f>
        <v>0</v>
      </c>
      <c r="BI258" s="234">
        <f>IF(N258="nulová",J258,0)</f>
        <v>0</v>
      </c>
      <c r="BJ258" s="18" t="s">
        <v>81</v>
      </c>
      <c r="BK258" s="234">
        <f>ROUND(I258*H258,2)</f>
        <v>0</v>
      </c>
      <c r="BL258" s="18" t="s">
        <v>116</v>
      </c>
      <c r="BM258" s="233" t="s">
        <v>2787</v>
      </c>
    </row>
    <row r="259" s="2" customFormat="1" ht="16.5" customHeight="1">
      <c r="A259" s="33"/>
      <c r="B259" s="34"/>
      <c r="C259" s="222" t="s">
        <v>1729</v>
      </c>
      <c r="D259" s="222" t="s">
        <v>280</v>
      </c>
      <c r="E259" s="223" t="s">
        <v>2788</v>
      </c>
      <c r="F259" s="224" t="s">
        <v>2536</v>
      </c>
      <c r="G259" s="225" t="s">
        <v>2491</v>
      </c>
      <c r="H259" s="226">
        <v>1</v>
      </c>
      <c r="I259" s="227">
        <v>0</v>
      </c>
      <c r="J259" s="227">
        <f>ROUND(I259*H259,2)</f>
        <v>0</v>
      </c>
      <c r="K259" s="228"/>
      <c r="L259" s="39"/>
      <c r="M259" s="229" t="s">
        <v>1</v>
      </c>
      <c r="N259" s="230" t="s">
        <v>39</v>
      </c>
      <c r="O259" s="231">
        <v>0</v>
      </c>
      <c r="P259" s="231">
        <f>O259*H259</f>
        <v>0</v>
      </c>
      <c r="Q259" s="231">
        <v>0</v>
      </c>
      <c r="R259" s="231">
        <f>Q259*H259</f>
        <v>0</v>
      </c>
      <c r="S259" s="231">
        <v>0</v>
      </c>
      <c r="T259" s="232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233" t="s">
        <v>116</v>
      </c>
      <c r="AT259" s="233" t="s">
        <v>280</v>
      </c>
      <c r="AU259" s="233" t="s">
        <v>83</v>
      </c>
      <c r="AY259" s="18" t="s">
        <v>278</v>
      </c>
      <c r="BE259" s="234">
        <f>IF(N259="základní",J259,0)</f>
        <v>0</v>
      </c>
      <c r="BF259" s="234">
        <f>IF(N259="snížená",J259,0)</f>
        <v>0</v>
      </c>
      <c r="BG259" s="234">
        <f>IF(N259="zákl. přenesená",J259,0)</f>
        <v>0</v>
      </c>
      <c r="BH259" s="234">
        <f>IF(N259="sníž. přenesená",J259,0)</f>
        <v>0</v>
      </c>
      <c r="BI259" s="234">
        <f>IF(N259="nulová",J259,0)</f>
        <v>0</v>
      </c>
      <c r="BJ259" s="18" t="s">
        <v>81</v>
      </c>
      <c r="BK259" s="234">
        <f>ROUND(I259*H259,2)</f>
        <v>0</v>
      </c>
      <c r="BL259" s="18" t="s">
        <v>116</v>
      </c>
      <c r="BM259" s="233" t="s">
        <v>2789</v>
      </c>
    </row>
    <row r="260" s="2" customFormat="1" ht="37.8" customHeight="1">
      <c r="A260" s="33"/>
      <c r="B260" s="34"/>
      <c r="C260" s="222" t="s">
        <v>1733</v>
      </c>
      <c r="D260" s="222" t="s">
        <v>280</v>
      </c>
      <c r="E260" s="223" t="s">
        <v>2790</v>
      </c>
      <c r="F260" s="224" t="s">
        <v>2539</v>
      </c>
      <c r="G260" s="225" t="s">
        <v>2540</v>
      </c>
      <c r="H260" s="226">
        <v>230</v>
      </c>
      <c r="I260" s="227">
        <v>809</v>
      </c>
      <c r="J260" s="227">
        <f>ROUND(I260*H260,2)</f>
        <v>186070</v>
      </c>
      <c r="K260" s="228"/>
      <c r="L260" s="39"/>
      <c r="M260" s="229" t="s">
        <v>1</v>
      </c>
      <c r="N260" s="230" t="s">
        <v>39</v>
      </c>
      <c r="O260" s="231">
        <v>0</v>
      </c>
      <c r="P260" s="231">
        <f>O260*H260</f>
        <v>0</v>
      </c>
      <c r="Q260" s="231">
        <v>0</v>
      </c>
      <c r="R260" s="231">
        <f>Q260*H260</f>
        <v>0</v>
      </c>
      <c r="S260" s="231">
        <v>0</v>
      </c>
      <c r="T260" s="232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233" t="s">
        <v>116</v>
      </c>
      <c r="AT260" s="233" t="s">
        <v>280</v>
      </c>
      <c r="AU260" s="233" t="s">
        <v>83</v>
      </c>
      <c r="AY260" s="18" t="s">
        <v>278</v>
      </c>
      <c r="BE260" s="234">
        <f>IF(N260="základní",J260,0)</f>
        <v>186070</v>
      </c>
      <c r="BF260" s="234">
        <f>IF(N260="snížená",J260,0)</f>
        <v>0</v>
      </c>
      <c r="BG260" s="234">
        <f>IF(N260="zákl. přenesená",J260,0)</f>
        <v>0</v>
      </c>
      <c r="BH260" s="234">
        <f>IF(N260="sníž. přenesená",J260,0)</f>
        <v>0</v>
      </c>
      <c r="BI260" s="234">
        <f>IF(N260="nulová",J260,0)</f>
        <v>0</v>
      </c>
      <c r="BJ260" s="18" t="s">
        <v>81</v>
      </c>
      <c r="BK260" s="234">
        <f>ROUND(I260*H260,2)</f>
        <v>186070</v>
      </c>
      <c r="BL260" s="18" t="s">
        <v>116</v>
      </c>
      <c r="BM260" s="233" t="s">
        <v>2791</v>
      </c>
    </row>
    <row r="261" s="2" customFormat="1" ht="37.8" customHeight="1">
      <c r="A261" s="33"/>
      <c r="B261" s="34"/>
      <c r="C261" s="222" t="s">
        <v>1738</v>
      </c>
      <c r="D261" s="222" t="s">
        <v>280</v>
      </c>
      <c r="E261" s="223" t="s">
        <v>2792</v>
      </c>
      <c r="F261" s="224" t="s">
        <v>2543</v>
      </c>
      <c r="G261" s="225" t="s">
        <v>2540</v>
      </c>
      <c r="H261" s="226">
        <v>28</v>
      </c>
      <c r="I261" s="227">
        <v>1037</v>
      </c>
      <c r="J261" s="227">
        <f>ROUND(I261*H261,2)</f>
        <v>29036</v>
      </c>
      <c r="K261" s="228"/>
      <c r="L261" s="39"/>
      <c r="M261" s="229" t="s">
        <v>1</v>
      </c>
      <c r="N261" s="230" t="s">
        <v>39</v>
      </c>
      <c r="O261" s="231">
        <v>0</v>
      </c>
      <c r="P261" s="231">
        <f>O261*H261</f>
        <v>0</v>
      </c>
      <c r="Q261" s="231">
        <v>0</v>
      </c>
      <c r="R261" s="231">
        <f>Q261*H261</f>
        <v>0</v>
      </c>
      <c r="S261" s="231">
        <v>0</v>
      </c>
      <c r="T261" s="232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233" t="s">
        <v>116</v>
      </c>
      <c r="AT261" s="233" t="s">
        <v>280</v>
      </c>
      <c r="AU261" s="233" t="s">
        <v>83</v>
      </c>
      <c r="AY261" s="18" t="s">
        <v>278</v>
      </c>
      <c r="BE261" s="234">
        <f>IF(N261="základní",J261,0)</f>
        <v>29036</v>
      </c>
      <c r="BF261" s="234">
        <f>IF(N261="snížená",J261,0)</f>
        <v>0</v>
      </c>
      <c r="BG261" s="234">
        <f>IF(N261="zákl. přenesená",J261,0)</f>
        <v>0</v>
      </c>
      <c r="BH261" s="234">
        <f>IF(N261="sníž. přenesená",J261,0)</f>
        <v>0</v>
      </c>
      <c r="BI261" s="234">
        <f>IF(N261="nulová",J261,0)</f>
        <v>0</v>
      </c>
      <c r="BJ261" s="18" t="s">
        <v>81</v>
      </c>
      <c r="BK261" s="234">
        <f>ROUND(I261*H261,2)</f>
        <v>29036</v>
      </c>
      <c r="BL261" s="18" t="s">
        <v>116</v>
      </c>
      <c r="BM261" s="233" t="s">
        <v>2793</v>
      </c>
    </row>
    <row r="262" s="2" customFormat="1" ht="24.15" customHeight="1">
      <c r="A262" s="33"/>
      <c r="B262" s="34"/>
      <c r="C262" s="222" t="s">
        <v>1742</v>
      </c>
      <c r="D262" s="222" t="s">
        <v>280</v>
      </c>
      <c r="E262" s="223" t="s">
        <v>2794</v>
      </c>
      <c r="F262" s="224" t="s">
        <v>2546</v>
      </c>
      <c r="G262" s="225" t="s">
        <v>2547</v>
      </c>
      <c r="H262" s="226">
        <v>180</v>
      </c>
      <c r="I262" s="227">
        <v>512</v>
      </c>
      <c r="J262" s="227">
        <f>ROUND(I262*H262,2)</f>
        <v>92160</v>
      </c>
      <c r="K262" s="228"/>
      <c r="L262" s="39"/>
      <c r="M262" s="229" t="s">
        <v>1</v>
      </c>
      <c r="N262" s="230" t="s">
        <v>39</v>
      </c>
      <c r="O262" s="231">
        <v>0</v>
      </c>
      <c r="P262" s="231">
        <f>O262*H262</f>
        <v>0</v>
      </c>
      <c r="Q262" s="231">
        <v>0</v>
      </c>
      <c r="R262" s="231">
        <f>Q262*H262</f>
        <v>0</v>
      </c>
      <c r="S262" s="231">
        <v>0</v>
      </c>
      <c r="T262" s="232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233" t="s">
        <v>116</v>
      </c>
      <c r="AT262" s="233" t="s">
        <v>280</v>
      </c>
      <c r="AU262" s="233" t="s">
        <v>83</v>
      </c>
      <c r="AY262" s="18" t="s">
        <v>278</v>
      </c>
      <c r="BE262" s="234">
        <f>IF(N262="základní",J262,0)</f>
        <v>92160</v>
      </c>
      <c r="BF262" s="234">
        <f>IF(N262="snížená",J262,0)</f>
        <v>0</v>
      </c>
      <c r="BG262" s="234">
        <f>IF(N262="zákl. přenesená",J262,0)</f>
        <v>0</v>
      </c>
      <c r="BH262" s="234">
        <f>IF(N262="sníž. přenesená",J262,0)</f>
        <v>0</v>
      </c>
      <c r="BI262" s="234">
        <f>IF(N262="nulová",J262,0)</f>
        <v>0</v>
      </c>
      <c r="BJ262" s="18" t="s">
        <v>81</v>
      </c>
      <c r="BK262" s="234">
        <f>ROUND(I262*H262,2)</f>
        <v>92160</v>
      </c>
      <c r="BL262" s="18" t="s">
        <v>116</v>
      </c>
      <c r="BM262" s="233" t="s">
        <v>2795</v>
      </c>
    </row>
    <row r="263" s="2" customFormat="1" ht="24.15" customHeight="1">
      <c r="A263" s="33"/>
      <c r="B263" s="34"/>
      <c r="C263" s="222" t="s">
        <v>1746</v>
      </c>
      <c r="D263" s="222" t="s">
        <v>280</v>
      </c>
      <c r="E263" s="223" t="s">
        <v>2796</v>
      </c>
      <c r="F263" s="224" t="s">
        <v>2797</v>
      </c>
      <c r="G263" s="225" t="s">
        <v>2547</v>
      </c>
      <c r="H263" s="226">
        <v>3</v>
      </c>
      <c r="I263" s="227">
        <v>866</v>
      </c>
      <c r="J263" s="227">
        <f>ROUND(I263*H263,2)</f>
        <v>2598</v>
      </c>
      <c r="K263" s="228"/>
      <c r="L263" s="39"/>
      <c r="M263" s="229" t="s">
        <v>1</v>
      </c>
      <c r="N263" s="230" t="s">
        <v>39</v>
      </c>
      <c r="O263" s="231">
        <v>0</v>
      </c>
      <c r="P263" s="231">
        <f>O263*H263</f>
        <v>0</v>
      </c>
      <c r="Q263" s="231">
        <v>0</v>
      </c>
      <c r="R263" s="231">
        <f>Q263*H263</f>
        <v>0</v>
      </c>
      <c r="S263" s="231">
        <v>0</v>
      </c>
      <c r="T263" s="232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233" t="s">
        <v>116</v>
      </c>
      <c r="AT263" s="233" t="s">
        <v>280</v>
      </c>
      <c r="AU263" s="233" t="s">
        <v>83</v>
      </c>
      <c r="AY263" s="18" t="s">
        <v>278</v>
      </c>
      <c r="BE263" s="234">
        <f>IF(N263="základní",J263,0)</f>
        <v>2598</v>
      </c>
      <c r="BF263" s="234">
        <f>IF(N263="snížená",J263,0)</f>
        <v>0</v>
      </c>
      <c r="BG263" s="234">
        <f>IF(N263="zákl. přenesená",J263,0)</f>
        <v>0</v>
      </c>
      <c r="BH263" s="234">
        <f>IF(N263="sníž. přenesená",J263,0)</f>
        <v>0</v>
      </c>
      <c r="BI263" s="234">
        <f>IF(N263="nulová",J263,0)</f>
        <v>0</v>
      </c>
      <c r="BJ263" s="18" t="s">
        <v>81</v>
      </c>
      <c r="BK263" s="234">
        <f>ROUND(I263*H263,2)</f>
        <v>2598</v>
      </c>
      <c r="BL263" s="18" t="s">
        <v>116</v>
      </c>
      <c r="BM263" s="233" t="s">
        <v>2798</v>
      </c>
    </row>
    <row r="264" s="2" customFormat="1" ht="24.15" customHeight="1">
      <c r="A264" s="33"/>
      <c r="B264" s="34"/>
      <c r="C264" s="222" t="s">
        <v>1750</v>
      </c>
      <c r="D264" s="222" t="s">
        <v>280</v>
      </c>
      <c r="E264" s="223" t="s">
        <v>2799</v>
      </c>
      <c r="F264" s="224" t="s">
        <v>2800</v>
      </c>
      <c r="G264" s="225" t="s">
        <v>2547</v>
      </c>
      <c r="H264" s="226">
        <v>3</v>
      </c>
      <c r="I264" s="227">
        <v>1015</v>
      </c>
      <c r="J264" s="227">
        <f>ROUND(I264*H264,2)</f>
        <v>3045</v>
      </c>
      <c r="K264" s="228"/>
      <c r="L264" s="39"/>
      <c r="M264" s="229" t="s">
        <v>1</v>
      </c>
      <c r="N264" s="230" t="s">
        <v>39</v>
      </c>
      <c r="O264" s="231">
        <v>0</v>
      </c>
      <c r="P264" s="231">
        <f>O264*H264</f>
        <v>0</v>
      </c>
      <c r="Q264" s="231">
        <v>0</v>
      </c>
      <c r="R264" s="231">
        <f>Q264*H264</f>
        <v>0</v>
      </c>
      <c r="S264" s="231">
        <v>0</v>
      </c>
      <c r="T264" s="232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233" t="s">
        <v>116</v>
      </c>
      <c r="AT264" s="233" t="s">
        <v>280</v>
      </c>
      <c r="AU264" s="233" t="s">
        <v>83</v>
      </c>
      <c r="AY264" s="18" t="s">
        <v>278</v>
      </c>
      <c r="BE264" s="234">
        <f>IF(N264="základní",J264,0)</f>
        <v>3045</v>
      </c>
      <c r="BF264" s="234">
        <f>IF(N264="snížená",J264,0)</f>
        <v>0</v>
      </c>
      <c r="BG264" s="234">
        <f>IF(N264="zákl. přenesená",J264,0)</f>
        <v>0</v>
      </c>
      <c r="BH264" s="234">
        <f>IF(N264="sníž. přenesená",J264,0)</f>
        <v>0</v>
      </c>
      <c r="BI264" s="234">
        <f>IF(N264="nulová",J264,0)</f>
        <v>0</v>
      </c>
      <c r="BJ264" s="18" t="s">
        <v>81</v>
      </c>
      <c r="BK264" s="234">
        <f>ROUND(I264*H264,2)</f>
        <v>3045</v>
      </c>
      <c r="BL264" s="18" t="s">
        <v>116</v>
      </c>
      <c r="BM264" s="233" t="s">
        <v>2801</v>
      </c>
    </row>
    <row r="265" s="2" customFormat="1" ht="24.15" customHeight="1">
      <c r="A265" s="33"/>
      <c r="B265" s="34"/>
      <c r="C265" s="222" t="s">
        <v>1754</v>
      </c>
      <c r="D265" s="222" t="s">
        <v>280</v>
      </c>
      <c r="E265" s="223" t="s">
        <v>2802</v>
      </c>
      <c r="F265" s="224" t="s">
        <v>2803</v>
      </c>
      <c r="G265" s="225" t="s">
        <v>2547</v>
      </c>
      <c r="H265" s="226">
        <v>85</v>
      </c>
      <c r="I265" s="227">
        <v>748</v>
      </c>
      <c r="J265" s="227">
        <f>ROUND(I265*H265,2)</f>
        <v>63580</v>
      </c>
      <c r="K265" s="228"/>
      <c r="L265" s="39"/>
      <c r="M265" s="229" t="s">
        <v>1</v>
      </c>
      <c r="N265" s="230" t="s">
        <v>39</v>
      </c>
      <c r="O265" s="231">
        <v>0</v>
      </c>
      <c r="P265" s="231">
        <f>O265*H265</f>
        <v>0</v>
      </c>
      <c r="Q265" s="231">
        <v>0</v>
      </c>
      <c r="R265" s="231">
        <f>Q265*H265</f>
        <v>0</v>
      </c>
      <c r="S265" s="231">
        <v>0</v>
      </c>
      <c r="T265" s="232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233" t="s">
        <v>116</v>
      </c>
      <c r="AT265" s="233" t="s">
        <v>280</v>
      </c>
      <c r="AU265" s="233" t="s">
        <v>83</v>
      </c>
      <c r="AY265" s="18" t="s">
        <v>278</v>
      </c>
      <c r="BE265" s="234">
        <f>IF(N265="základní",J265,0)</f>
        <v>63580</v>
      </c>
      <c r="BF265" s="234">
        <f>IF(N265="snížená",J265,0)</f>
        <v>0</v>
      </c>
      <c r="BG265" s="234">
        <f>IF(N265="zákl. přenesená",J265,0)</f>
        <v>0</v>
      </c>
      <c r="BH265" s="234">
        <f>IF(N265="sníž. přenesená",J265,0)</f>
        <v>0</v>
      </c>
      <c r="BI265" s="234">
        <f>IF(N265="nulová",J265,0)</f>
        <v>0</v>
      </c>
      <c r="BJ265" s="18" t="s">
        <v>81</v>
      </c>
      <c r="BK265" s="234">
        <f>ROUND(I265*H265,2)</f>
        <v>63580</v>
      </c>
      <c r="BL265" s="18" t="s">
        <v>116</v>
      </c>
      <c r="BM265" s="233" t="s">
        <v>2804</v>
      </c>
    </row>
    <row r="266" s="2" customFormat="1" ht="16.5" customHeight="1">
      <c r="A266" s="33"/>
      <c r="B266" s="34"/>
      <c r="C266" s="222" t="s">
        <v>1758</v>
      </c>
      <c r="D266" s="222" t="s">
        <v>280</v>
      </c>
      <c r="E266" s="223" t="s">
        <v>2805</v>
      </c>
      <c r="F266" s="224" t="s">
        <v>2559</v>
      </c>
      <c r="G266" s="225" t="s">
        <v>2547</v>
      </c>
      <c r="H266" s="226">
        <v>25</v>
      </c>
      <c r="I266" s="227">
        <v>314</v>
      </c>
      <c r="J266" s="227">
        <f>ROUND(I266*H266,2)</f>
        <v>7850</v>
      </c>
      <c r="K266" s="228"/>
      <c r="L266" s="39"/>
      <c r="M266" s="229" t="s">
        <v>1</v>
      </c>
      <c r="N266" s="230" t="s">
        <v>39</v>
      </c>
      <c r="O266" s="231">
        <v>0</v>
      </c>
      <c r="P266" s="231">
        <f>O266*H266</f>
        <v>0</v>
      </c>
      <c r="Q266" s="231">
        <v>0</v>
      </c>
      <c r="R266" s="231">
        <f>Q266*H266</f>
        <v>0</v>
      </c>
      <c r="S266" s="231">
        <v>0</v>
      </c>
      <c r="T266" s="232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233" t="s">
        <v>116</v>
      </c>
      <c r="AT266" s="233" t="s">
        <v>280</v>
      </c>
      <c r="AU266" s="233" t="s">
        <v>83</v>
      </c>
      <c r="AY266" s="18" t="s">
        <v>278</v>
      </c>
      <c r="BE266" s="234">
        <f>IF(N266="základní",J266,0)</f>
        <v>7850</v>
      </c>
      <c r="BF266" s="234">
        <f>IF(N266="snížená",J266,0)</f>
        <v>0</v>
      </c>
      <c r="BG266" s="234">
        <f>IF(N266="zákl. přenesená",J266,0)</f>
        <v>0</v>
      </c>
      <c r="BH266" s="234">
        <f>IF(N266="sníž. přenesená",J266,0)</f>
        <v>0</v>
      </c>
      <c r="BI266" s="234">
        <f>IF(N266="nulová",J266,0)</f>
        <v>0</v>
      </c>
      <c r="BJ266" s="18" t="s">
        <v>81</v>
      </c>
      <c r="BK266" s="234">
        <f>ROUND(I266*H266,2)</f>
        <v>7850</v>
      </c>
      <c r="BL266" s="18" t="s">
        <v>116</v>
      </c>
      <c r="BM266" s="233" t="s">
        <v>2806</v>
      </c>
    </row>
    <row r="267" s="2" customFormat="1" ht="16.5" customHeight="1">
      <c r="A267" s="33"/>
      <c r="B267" s="34"/>
      <c r="C267" s="222" t="s">
        <v>1762</v>
      </c>
      <c r="D267" s="222" t="s">
        <v>280</v>
      </c>
      <c r="E267" s="223" t="s">
        <v>2807</v>
      </c>
      <c r="F267" s="224" t="s">
        <v>2562</v>
      </c>
      <c r="G267" s="225" t="s">
        <v>2547</v>
      </c>
      <c r="H267" s="226">
        <v>1</v>
      </c>
      <c r="I267" s="227">
        <v>387</v>
      </c>
      <c r="J267" s="227">
        <f>ROUND(I267*H267,2)</f>
        <v>387</v>
      </c>
      <c r="K267" s="228"/>
      <c r="L267" s="39"/>
      <c r="M267" s="229" t="s">
        <v>1</v>
      </c>
      <c r="N267" s="230" t="s">
        <v>39</v>
      </c>
      <c r="O267" s="231">
        <v>0</v>
      </c>
      <c r="P267" s="231">
        <f>O267*H267</f>
        <v>0</v>
      </c>
      <c r="Q267" s="231">
        <v>0</v>
      </c>
      <c r="R267" s="231">
        <f>Q267*H267</f>
        <v>0</v>
      </c>
      <c r="S267" s="231">
        <v>0</v>
      </c>
      <c r="T267" s="232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233" t="s">
        <v>116</v>
      </c>
      <c r="AT267" s="233" t="s">
        <v>280</v>
      </c>
      <c r="AU267" s="233" t="s">
        <v>83</v>
      </c>
      <c r="AY267" s="18" t="s">
        <v>278</v>
      </c>
      <c r="BE267" s="234">
        <f>IF(N267="základní",J267,0)</f>
        <v>387</v>
      </c>
      <c r="BF267" s="234">
        <f>IF(N267="snížená",J267,0)</f>
        <v>0</v>
      </c>
      <c r="BG267" s="234">
        <f>IF(N267="zákl. přenesená",J267,0)</f>
        <v>0</v>
      </c>
      <c r="BH267" s="234">
        <f>IF(N267="sníž. přenesená",J267,0)</f>
        <v>0</v>
      </c>
      <c r="BI267" s="234">
        <f>IF(N267="nulová",J267,0)</f>
        <v>0</v>
      </c>
      <c r="BJ267" s="18" t="s">
        <v>81</v>
      </c>
      <c r="BK267" s="234">
        <f>ROUND(I267*H267,2)</f>
        <v>387</v>
      </c>
      <c r="BL267" s="18" t="s">
        <v>116</v>
      </c>
      <c r="BM267" s="233" t="s">
        <v>2808</v>
      </c>
    </row>
    <row r="268" s="2" customFormat="1" ht="16.5" customHeight="1">
      <c r="A268" s="33"/>
      <c r="B268" s="34"/>
      <c r="C268" s="222" t="s">
        <v>1766</v>
      </c>
      <c r="D268" s="222" t="s">
        <v>280</v>
      </c>
      <c r="E268" s="223" t="s">
        <v>2809</v>
      </c>
      <c r="F268" s="224" t="s">
        <v>2810</v>
      </c>
      <c r="G268" s="225" t="s">
        <v>2547</v>
      </c>
      <c r="H268" s="226">
        <v>1</v>
      </c>
      <c r="I268" s="227">
        <v>422</v>
      </c>
      <c r="J268" s="227">
        <f>ROUND(I268*H268,2)</f>
        <v>422</v>
      </c>
      <c r="K268" s="228"/>
      <c r="L268" s="39"/>
      <c r="M268" s="229" t="s">
        <v>1</v>
      </c>
      <c r="N268" s="230" t="s">
        <v>39</v>
      </c>
      <c r="O268" s="231">
        <v>0</v>
      </c>
      <c r="P268" s="231">
        <f>O268*H268</f>
        <v>0</v>
      </c>
      <c r="Q268" s="231">
        <v>0</v>
      </c>
      <c r="R268" s="231">
        <f>Q268*H268</f>
        <v>0</v>
      </c>
      <c r="S268" s="231">
        <v>0</v>
      </c>
      <c r="T268" s="232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233" t="s">
        <v>116</v>
      </c>
      <c r="AT268" s="233" t="s">
        <v>280</v>
      </c>
      <c r="AU268" s="233" t="s">
        <v>83</v>
      </c>
      <c r="AY268" s="18" t="s">
        <v>278</v>
      </c>
      <c r="BE268" s="234">
        <f>IF(N268="základní",J268,0)</f>
        <v>422</v>
      </c>
      <c r="BF268" s="234">
        <f>IF(N268="snížená",J268,0)</f>
        <v>0</v>
      </c>
      <c r="BG268" s="234">
        <f>IF(N268="zákl. přenesená",J268,0)</f>
        <v>0</v>
      </c>
      <c r="BH268" s="234">
        <f>IF(N268="sníž. přenesená",J268,0)</f>
        <v>0</v>
      </c>
      <c r="BI268" s="234">
        <f>IF(N268="nulová",J268,0)</f>
        <v>0</v>
      </c>
      <c r="BJ268" s="18" t="s">
        <v>81</v>
      </c>
      <c r="BK268" s="234">
        <f>ROUND(I268*H268,2)</f>
        <v>422</v>
      </c>
      <c r="BL268" s="18" t="s">
        <v>116</v>
      </c>
      <c r="BM268" s="233" t="s">
        <v>2811</v>
      </c>
    </row>
    <row r="269" s="2" customFormat="1" ht="16.5" customHeight="1">
      <c r="A269" s="33"/>
      <c r="B269" s="34"/>
      <c r="C269" s="222" t="s">
        <v>1770</v>
      </c>
      <c r="D269" s="222" t="s">
        <v>280</v>
      </c>
      <c r="E269" s="223" t="s">
        <v>2812</v>
      </c>
      <c r="F269" s="224" t="s">
        <v>2813</v>
      </c>
      <c r="G269" s="225" t="s">
        <v>2547</v>
      </c>
      <c r="H269" s="226">
        <v>17</v>
      </c>
      <c r="I269" s="227">
        <v>455</v>
      </c>
      <c r="J269" s="227">
        <f>ROUND(I269*H269,2)</f>
        <v>7735</v>
      </c>
      <c r="K269" s="228"/>
      <c r="L269" s="39"/>
      <c r="M269" s="229" t="s">
        <v>1</v>
      </c>
      <c r="N269" s="230" t="s">
        <v>39</v>
      </c>
      <c r="O269" s="231">
        <v>0</v>
      </c>
      <c r="P269" s="231">
        <f>O269*H269</f>
        <v>0</v>
      </c>
      <c r="Q269" s="231">
        <v>0</v>
      </c>
      <c r="R269" s="231">
        <f>Q269*H269</f>
        <v>0</v>
      </c>
      <c r="S269" s="231">
        <v>0</v>
      </c>
      <c r="T269" s="232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233" t="s">
        <v>116</v>
      </c>
      <c r="AT269" s="233" t="s">
        <v>280</v>
      </c>
      <c r="AU269" s="233" t="s">
        <v>83</v>
      </c>
      <c r="AY269" s="18" t="s">
        <v>278</v>
      </c>
      <c r="BE269" s="234">
        <f>IF(N269="základní",J269,0)</f>
        <v>7735</v>
      </c>
      <c r="BF269" s="234">
        <f>IF(N269="snížená",J269,0)</f>
        <v>0</v>
      </c>
      <c r="BG269" s="234">
        <f>IF(N269="zákl. přenesená",J269,0)</f>
        <v>0</v>
      </c>
      <c r="BH269" s="234">
        <f>IF(N269="sníž. přenesená",J269,0)</f>
        <v>0</v>
      </c>
      <c r="BI269" s="234">
        <f>IF(N269="nulová",J269,0)</f>
        <v>0</v>
      </c>
      <c r="BJ269" s="18" t="s">
        <v>81</v>
      </c>
      <c r="BK269" s="234">
        <f>ROUND(I269*H269,2)</f>
        <v>7735</v>
      </c>
      <c r="BL269" s="18" t="s">
        <v>116</v>
      </c>
      <c r="BM269" s="233" t="s">
        <v>2814</v>
      </c>
    </row>
    <row r="270" s="2" customFormat="1" ht="24.15" customHeight="1">
      <c r="A270" s="33"/>
      <c r="B270" s="34"/>
      <c r="C270" s="222" t="s">
        <v>1774</v>
      </c>
      <c r="D270" s="222" t="s">
        <v>280</v>
      </c>
      <c r="E270" s="223" t="s">
        <v>2815</v>
      </c>
      <c r="F270" s="224" t="s">
        <v>2565</v>
      </c>
      <c r="G270" s="225" t="s">
        <v>2540</v>
      </c>
      <c r="H270" s="226">
        <v>40</v>
      </c>
      <c r="I270" s="227">
        <v>663</v>
      </c>
      <c r="J270" s="227">
        <f>ROUND(I270*H270,2)</f>
        <v>26520</v>
      </c>
      <c r="K270" s="228"/>
      <c r="L270" s="39"/>
      <c r="M270" s="229" t="s">
        <v>1</v>
      </c>
      <c r="N270" s="230" t="s">
        <v>39</v>
      </c>
      <c r="O270" s="231">
        <v>0</v>
      </c>
      <c r="P270" s="231">
        <f>O270*H270</f>
        <v>0</v>
      </c>
      <c r="Q270" s="231">
        <v>0</v>
      </c>
      <c r="R270" s="231">
        <f>Q270*H270</f>
        <v>0</v>
      </c>
      <c r="S270" s="231">
        <v>0</v>
      </c>
      <c r="T270" s="232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233" t="s">
        <v>116</v>
      </c>
      <c r="AT270" s="233" t="s">
        <v>280</v>
      </c>
      <c r="AU270" s="233" t="s">
        <v>83</v>
      </c>
      <c r="AY270" s="18" t="s">
        <v>278</v>
      </c>
      <c r="BE270" s="234">
        <f>IF(N270="základní",J270,0)</f>
        <v>26520</v>
      </c>
      <c r="BF270" s="234">
        <f>IF(N270="snížená",J270,0)</f>
        <v>0</v>
      </c>
      <c r="BG270" s="234">
        <f>IF(N270="zákl. přenesená",J270,0)</f>
        <v>0</v>
      </c>
      <c r="BH270" s="234">
        <f>IF(N270="sníž. přenesená",J270,0)</f>
        <v>0</v>
      </c>
      <c r="BI270" s="234">
        <f>IF(N270="nulová",J270,0)</f>
        <v>0</v>
      </c>
      <c r="BJ270" s="18" t="s">
        <v>81</v>
      </c>
      <c r="BK270" s="234">
        <f>ROUND(I270*H270,2)</f>
        <v>26520</v>
      </c>
      <c r="BL270" s="18" t="s">
        <v>116</v>
      </c>
      <c r="BM270" s="233" t="s">
        <v>2816</v>
      </c>
    </row>
    <row r="271" s="2" customFormat="1" ht="21.75" customHeight="1">
      <c r="A271" s="33"/>
      <c r="B271" s="34"/>
      <c r="C271" s="222" t="s">
        <v>1779</v>
      </c>
      <c r="D271" s="222" t="s">
        <v>280</v>
      </c>
      <c r="E271" s="223" t="s">
        <v>2817</v>
      </c>
      <c r="F271" s="224" t="s">
        <v>2568</v>
      </c>
      <c r="G271" s="225" t="s">
        <v>2540</v>
      </c>
      <c r="H271" s="226">
        <v>193</v>
      </c>
      <c r="I271" s="227">
        <v>629</v>
      </c>
      <c r="J271" s="227">
        <f>ROUND(I271*H271,2)</f>
        <v>121397</v>
      </c>
      <c r="K271" s="228"/>
      <c r="L271" s="39"/>
      <c r="M271" s="229" t="s">
        <v>1</v>
      </c>
      <c r="N271" s="230" t="s">
        <v>39</v>
      </c>
      <c r="O271" s="231">
        <v>0</v>
      </c>
      <c r="P271" s="231">
        <f>O271*H271</f>
        <v>0</v>
      </c>
      <c r="Q271" s="231">
        <v>0</v>
      </c>
      <c r="R271" s="231">
        <f>Q271*H271</f>
        <v>0</v>
      </c>
      <c r="S271" s="231">
        <v>0</v>
      </c>
      <c r="T271" s="232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233" t="s">
        <v>116</v>
      </c>
      <c r="AT271" s="233" t="s">
        <v>280</v>
      </c>
      <c r="AU271" s="233" t="s">
        <v>83</v>
      </c>
      <c r="AY271" s="18" t="s">
        <v>278</v>
      </c>
      <c r="BE271" s="234">
        <f>IF(N271="základní",J271,0)</f>
        <v>121397</v>
      </c>
      <c r="BF271" s="234">
        <f>IF(N271="snížená",J271,0)</f>
        <v>0</v>
      </c>
      <c r="BG271" s="234">
        <f>IF(N271="zákl. přenesená",J271,0)</f>
        <v>0</v>
      </c>
      <c r="BH271" s="234">
        <f>IF(N271="sníž. přenesená",J271,0)</f>
        <v>0</v>
      </c>
      <c r="BI271" s="234">
        <f>IF(N271="nulová",J271,0)</f>
        <v>0</v>
      </c>
      <c r="BJ271" s="18" t="s">
        <v>81</v>
      </c>
      <c r="BK271" s="234">
        <f>ROUND(I271*H271,2)</f>
        <v>121397</v>
      </c>
      <c r="BL271" s="18" t="s">
        <v>116</v>
      </c>
      <c r="BM271" s="233" t="s">
        <v>2818</v>
      </c>
    </row>
    <row r="272" s="2" customFormat="1" ht="21.75" customHeight="1">
      <c r="A272" s="33"/>
      <c r="B272" s="34"/>
      <c r="C272" s="222" t="s">
        <v>1784</v>
      </c>
      <c r="D272" s="222" t="s">
        <v>280</v>
      </c>
      <c r="E272" s="223" t="s">
        <v>2819</v>
      </c>
      <c r="F272" s="224" t="s">
        <v>2571</v>
      </c>
      <c r="G272" s="225" t="s">
        <v>2540</v>
      </c>
      <c r="H272" s="226">
        <v>80</v>
      </c>
      <c r="I272" s="227">
        <v>559</v>
      </c>
      <c r="J272" s="227">
        <f>ROUND(I272*H272,2)</f>
        <v>44720</v>
      </c>
      <c r="K272" s="228"/>
      <c r="L272" s="39"/>
      <c r="M272" s="229" t="s">
        <v>1</v>
      </c>
      <c r="N272" s="230" t="s">
        <v>39</v>
      </c>
      <c r="O272" s="231">
        <v>0</v>
      </c>
      <c r="P272" s="231">
        <f>O272*H272</f>
        <v>0</v>
      </c>
      <c r="Q272" s="231">
        <v>0</v>
      </c>
      <c r="R272" s="231">
        <f>Q272*H272</f>
        <v>0</v>
      </c>
      <c r="S272" s="231">
        <v>0</v>
      </c>
      <c r="T272" s="232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233" t="s">
        <v>116</v>
      </c>
      <c r="AT272" s="233" t="s">
        <v>280</v>
      </c>
      <c r="AU272" s="233" t="s">
        <v>83</v>
      </c>
      <c r="AY272" s="18" t="s">
        <v>278</v>
      </c>
      <c r="BE272" s="234">
        <f>IF(N272="základní",J272,0)</f>
        <v>44720</v>
      </c>
      <c r="BF272" s="234">
        <f>IF(N272="snížená",J272,0)</f>
        <v>0</v>
      </c>
      <c r="BG272" s="234">
        <f>IF(N272="zákl. přenesená",J272,0)</f>
        <v>0</v>
      </c>
      <c r="BH272" s="234">
        <f>IF(N272="sníž. přenesená",J272,0)</f>
        <v>0</v>
      </c>
      <c r="BI272" s="234">
        <f>IF(N272="nulová",J272,0)</f>
        <v>0</v>
      </c>
      <c r="BJ272" s="18" t="s">
        <v>81</v>
      </c>
      <c r="BK272" s="234">
        <f>ROUND(I272*H272,2)</f>
        <v>44720</v>
      </c>
      <c r="BL272" s="18" t="s">
        <v>116</v>
      </c>
      <c r="BM272" s="233" t="s">
        <v>2820</v>
      </c>
    </row>
    <row r="273" s="2" customFormat="1" ht="16.5" customHeight="1">
      <c r="A273" s="33"/>
      <c r="B273" s="34"/>
      <c r="C273" s="222" t="s">
        <v>1789</v>
      </c>
      <c r="D273" s="222" t="s">
        <v>280</v>
      </c>
      <c r="E273" s="223" t="s">
        <v>2821</v>
      </c>
      <c r="F273" s="224" t="s">
        <v>2574</v>
      </c>
      <c r="G273" s="225" t="s">
        <v>2491</v>
      </c>
      <c r="H273" s="226">
        <v>1</v>
      </c>
      <c r="I273" s="227">
        <v>54600</v>
      </c>
      <c r="J273" s="227">
        <f>ROUND(I273*H273,2)</f>
        <v>54600</v>
      </c>
      <c r="K273" s="228"/>
      <c r="L273" s="39"/>
      <c r="M273" s="229" t="s">
        <v>1</v>
      </c>
      <c r="N273" s="230" t="s">
        <v>39</v>
      </c>
      <c r="O273" s="231">
        <v>0</v>
      </c>
      <c r="P273" s="231">
        <f>O273*H273</f>
        <v>0</v>
      </c>
      <c r="Q273" s="231">
        <v>0</v>
      </c>
      <c r="R273" s="231">
        <f>Q273*H273</f>
        <v>0</v>
      </c>
      <c r="S273" s="231">
        <v>0</v>
      </c>
      <c r="T273" s="232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233" t="s">
        <v>116</v>
      </c>
      <c r="AT273" s="233" t="s">
        <v>280</v>
      </c>
      <c r="AU273" s="233" t="s">
        <v>83</v>
      </c>
      <c r="AY273" s="18" t="s">
        <v>278</v>
      </c>
      <c r="BE273" s="234">
        <f>IF(N273="základní",J273,0)</f>
        <v>54600</v>
      </c>
      <c r="BF273" s="234">
        <f>IF(N273="snížená",J273,0)</f>
        <v>0</v>
      </c>
      <c r="BG273" s="234">
        <f>IF(N273="zákl. přenesená",J273,0)</f>
        <v>0</v>
      </c>
      <c r="BH273" s="234">
        <f>IF(N273="sníž. přenesená",J273,0)</f>
        <v>0</v>
      </c>
      <c r="BI273" s="234">
        <f>IF(N273="nulová",J273,0)</f>
        <v>0</v>
      </c>
      <c r="BJ273" s="18" t="s">
        <v>81</v>
      </c>
      <c r="BK273" s="234">
        <f>ROUND(I273*H273,2)</f>
        <v>54600</v>
      </c>
      <c r="BL273" s="18" t="s">
        <v>116</v>
      </c>
      <c r="BM273" s="233" t="s">
        <v>2822</v>
      </c>
    </row>
    <row r="274" s="2" customFormat="1" ht="16.5" customHeight="1">
      <c r="A274" s="33"/>
      <c r="B274" s="34"/>
      <c r="C274" s="222" t="s">
        <v>1793</v>
      </c>
      <c r="D274" s="222" t="s">
        <v>280</v>
      </c>
      <c r="E274" s="223" t="s">
        <v>2823</v>
      </c>
      <c r="F274" s="224" t="s">
        <v>2661</v>
      </c>
      <c r="G274" s="225" t="s">
        <v>1673</v>
      </c>
      <c r="H274" s="226">
        <v>12</v>
      </c>
      <c r="I274" s="227">
        <v>2159</v>
      </c>
      <c r="J274" s="227">
        <f>ROUND(I274*H274,2)</f>
        <v>25908</v>
      </c>
      <c r="K274" s="228"/>
      <c r="L274" s="39"/>
      <c r="M274" s="229" t="s">
        <v>1</v>
      </c>
      <c r="N274" s="230" t="s">
        <v>39</v>
      </c>
      <c r="O274" s="231">
        <v>0</v>
      </c>
      <c r="P274" s="231">
        <f>O274*H274</f>
        <v>0</v>
      </c>
      <c r="Q274" s="231">
        <v>0</v>
      </c>
      <c r="R274" s="231">
        <f>Q274*H274</f>
        <v>0</v>
      </c>
      <c r="S274" s="231">
        <v>0</v>
      </c>
      <c r="T274" s="232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233" t="s">
        <v>116</v>
      </c>
      <c r="AT274" s="233" t="s">
        <v>280</v>
      </c>
      <c r="AU274" s="233" t="s">
        <v>83</v>
      </c>
      <c r="AY274" s="18" t="s">
        <v>278</v>
      </c>
      <c r="BE274" s="234">
        <f>IF(N274="základní",J274,0)</f>
        <v>25908</v>
      </c>
      <c r="BF274" s="234">
        <f>IF(N274="snížená",J274,0)</f>
        <v>0</v>
      </c>
      <c r="BG274" s="234">
        <f>IF(N274="zákl. přenesená",J274,0)</f>
        <v>0</v>
      </c>
      <c r="BH274" s="234">
        <f>IF(N274="sníž. přenesená",J274,0)</f>
        <v>0</v>
      </c>
      <c r="BI274" s="234">
        <f>IF(N274="nulová",J274,0)</f>
        <v>0</v>
      </c>
      <c r="BJ274" s="18" t="s">
        <v>81</v>
      </c>
      <c r="BK274" s="234">
        <f>ROUND(I274*H274,2)</f>
        <v>25908</v>
      </c>
      <c r="BL274" s="18" t="s">
        <v>116</v>
      </c>
      <c r="BM274" s="233" t="s">
        <v>2824</v>
      </c>
    </row>
    <row r="275" s="2" customFormat="1" ht="16.5" customHeight="1">
      <c r="A275" s="33"/>
      <c r="B275" s="34"/>
      <c r="C275" s="222" t="s">
        <v>1798</v>
      </c>
      <c r="D275" s="222" t="s">
        <v>280</v>
      </c>
      <c r="E275" s="223" t="s">
        <v>2825</v>
      </c>
      <c r="F275" s="224" t="s">
        <v>2748</v>
      </c>
      <c r="G275" s="225" t="s">
        <v>1673</v>
      </c>
      <c r="H275" s="226">
        <v>2</v>
      </c>
      <c r="I275" s="227">
        <v>7915</v>
      </c>
      <c r="J275" s="227">
        <f>ROUND(I275*H275,2)</f>
        <v>15830</v>
      </c>
      <c r="K275" s="228"/>
      <c r="L275" s="39"/>
      <c r="M275" s="229" t="s">
        <v>1</v>
      </c>
      <c r="N275" s="230" t="s">
        <v>39</v>
      </c>
      <c r="O275" s="231">
        <v>0</v>
      </c>
      <c r="P275" s="231">
        <f>O275*H275</f>
        <v>0</v>
      </c>
      <c r="Q275" s="231">
        <v>0</v>
      </c>
      <c r="R275" s="231">
        <f>Q275*H275</f>
        <v>0</v>
      </c>
      <c r="S275" s="231">
        <v>0</v>
      </c>
      <c r="T275" s="232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233" t="s">
        <v>116</v>
      </c>
      <c r="AT275" s="233" t="s">
        <v>280</v>
      </c>
      <c r="AU275" s="233" t="s">
        <v>83</v>
      </c>
      <c r="AY275" s="18" t="s">
        <v>278</v>
      </c>
      <c r="BE275" s="234">
        <f>IF(N275="základní",J275,0)</f>
        <v>15830</v>
      </c>
      <c r="BF275" s="234">
        <f>IF(N275="snížená",J275,0)</f>
        <v>0</v>
      </c>
      <c r="BG275" s="234">
        <f>IF(N275="zákl. přenesená",J275,0)</f>
        <v>0</v>
      </c>
      <c r="BH275" s="234">
        <f>IF(N275="sníž. přenesená",J275,0)</f>
        <v>0</v>
      </c>
      <c r="BI275" s="234">
        <f>IF(N275="nulová",J275,0)</f>
        <v>0</v>
      </c>
      <c r="BJ275" s="18" t="s">
        <v>81</v>
      </c>
      <c r="BK275" s="234">
        <f>ROUND(I275*H275,2)</f>
        <v>15830</v>
      </c>
      <c r="BL275" s="18" t="s">
        <v>116</v>
      </c>
      <c r="BM275" s="233" t="s">
        <v>2826</v>
      </c>
    </row>
    <row r="276" s="2" customFormat="1" ht="16.5" customHeight="1">
      <c r="A276" s="33"/>
      <c r="B276" s="34"/>
      <c r="C276" s="222" t="s">
        <v>1802</v>
      </c>
      <c r="D276" s="222" t="s">
        <v>280</v>
      </c>
      <c r="E276" s="223" t="s">
        <v>2827</v>
      </c>
      <c r="F276" s="224" t="s">
        <v>2828</v>
      </c>
      <c r="G276" s="225" t="s">
        <v>1673</v>
      </c>
      <c r="H276" s="226">
        <v>1</v>
      </c>
      <c r="I276" s="227">
        <v>3097</v>
      </c>
      <c r="J276" s="227">
        <f>ROUND(I276*H276,2)</f>
        <v>3097</v>
      </c>
      <c r="K276" s="228"/>
      <c r="L276" s="39"/>
      <c r="M276" s="229" t="s">
        <v>1</v>
      </c>
      <c r="N276" s="230" t="s">
        <v>39</v>
      </c>
      <c r="O276" s="231">
        <v>0</v>
      </c>
      <c r="P276" s="231">
        <f>O276*H276</f>
        <v>0</v>
      </c>
      <c r="Q276" s="231">
        <v>0</v>
      </c>
      <c r="R276" s="231">
        <f>Q276*H276</f>
        <v>0</v>
      </c>
      <c r="S276" s="231">
        <v>0</v>
      </c>
      <c r="T276" s="232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233" t="s">
        <v>116</v>
      </c>
      <c r="AT276" s="233" t="s">
        <v>280</v>
      </c>
      <c r="AU276" s="233" t="s">
        <v>83</v>
      </c>
      <c r="AY276" s="18" t="s">
        <v>278</v>
      </c>
      <c r="BE276" s="234">
        <f>IF(N276="základní",J276,0)</f>
        <v>3097</v>
      </c>
      <c r="BF276" s="234">
        <f>IF(N276="snížená",J276,0)</f>
        <v>0</v>
      </c>
      <c r="BG276" s="234">
        <f>IF(N276="zákl. přenesená",J276,0)</f>
        <v>0</v>
      </c>
      <c r="BH276" s="234">
        <f>IF(N276="sníž. přenesená",J276,0)</f>
        <v>0</v>
      </c>
      <c r="BI276" s="234">
        <f>IF(N276="nulová",J276,0)</f>
        <v>0</v>
      </c>
      <c r="BJ276" s="18" t="s">
        <v>81</v>
      </c>
      <c r="BK276" s="234">
        <f>ROUND(I276*H276,2)</f>
        <v>3097</v>
      </c>
      <c r="BL276" s="18" t="s">
        <v>116</v>
      </c>
      <c r="BM276" s="233" t="s">
        <v>2829</v>
      </c>
    </row>
    <row r="277" s="2" customFormat="1" ht="16.5" customHeight="1">
      <c r="A277" s="33"/>
      <c r="B277" s="34"/>
      <c r="C277" s="222" t="s">
        <v>1807</v>
      </c>
      <c r="D277" s="222" t="s">
        <v>280</v>
      </c>
      <c r="E277" s="223" t="s">
        <v>2830</v>
      </c>
      <c r="F277" s="224" t="s">
        <v>2831</v>
      </c>
      <c r="G277" s="225" t="s">
        <v>1673</v>
      </c>
      <c r="H277" s="226">
        <v>1</v>
      </c>
      <c r="I277" s="227">
        <v>7444</v>
      </c>
      <c r="J277" s="227">
        <f>ROUND(I277*H277,2)</f>
        <v>7444</v>
      </c>
      <c r="K277" s="228"/>
      <c r="L277" s="39"/>
      <c r="M277" s="229" t="s">
        <v>1</v>
      </c>
      <c r="N277" s="230" t="s">
        <v>39</v>
      </c>
      <c r="O277" s="231">
        <v>0</v>
      </c>
      <c r="P277" s="231">
        <f>O277*H277</f>
        <v>0</v>
      </c>
      <c r="Q277" s="231">
        <v>0</v>
      </c>
      <c r="R277" s="231">
        <f>Q277*H277</f>
        <v>0</v>
      </c>
      <c r="S277" s="231">
        <v>0</v>
      </c>
      <c r="T277" s="232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233" t="s">
        <v>116</v>
      </c>
      <c r="AT277" s="233" t="s">
        <v>280</v>
      </c>
      <c r="AU277" s="233" t="s">
        <v>83</v>
      </c>
      <c r="AY277" s="18" t="s">
        <v>278</v>
      </c>
      <c r="BE277" s="234">
        <f>IF(N277="základní",J277,0)</f>
        <v>7444</v>
      </c>
      <c r="BF277" s="234">
        <f>IF(N277="snížená",J277,0)</f>
        <v>0</v>
      </c>
      <c r="BG277" s="234">
        <f>IF(N277="zákl. přenesená",J277,0)</f>
        <v>0</v>
      </c>
      <c r="BH277" s="234">
        <f>IF(N277="sníž. přenesená",J277,0)</f>
        <v>0</v>
      </c>
      <c r="BI277" s="234">
        <f>IF(N277="nulová",J277,0)</f>
        <v>0</v>
      </c>
      <c r="BJ277" s="18" t="s">
        <v>81</v>
      </c>
      <c r="BK277" s="234">
        <f>ROUND(I277*H277,2)</f>
        <v>7444</v>
      </c>
      <c r="BL277" s="18" t="s">
        <v>116</v>
      </c>
      <c r="BM277" s="233" t="s">
        <v>2832</v>
      </c>
    </row>
    <row r="278" s="2" customFormat="1" ht="16.5" customHeight="1">
      <c r="A278" s="33"/>
      <c r="B278" s="34"/>
      <c r="C278" s="222" t="s">
        <v>1811</v>
      </c>
      <c r="D278" s="222" t="s">
        <v>280</v>
      </c>
      <c r="E278" s="223" t="s">
        <v>2833</v>
      </c>
      <c r="F278" s="224" t="s">
        <v>2690</v>
      </c>
      <c r="G278" s="225" t="s">
        <v>1673</v>
      </c>
      <c r="H278" s="226">
        <v>14</v>
      </c>
      <c r="I278" s="227">
        <v>6354</v>
      </c>
      <c r="J278" s="227">
        <f>ROUND(I278*H278,2)</f>
        <v>88956</v>
      </c>
      <c r="K278" s="228"/>
      <c r="L278" s="39"/>
      <c r="M278" s="229" t="s">
        <v>1</v>
      </c>
      <c r="N278" s="230" t="s">
        <v>39</v>
      </c>
      <c r="O278" s="231">
        <v>0</v>
      </c>
      <c r="P278" s="231">
        <f>O278*H278</f>
        <v>0</v>
      </c>
      <c r="Q278" s="231">
        <v>0</v>
      </c>
      <c r="R278" s="231">
        <f>Q278*H278</f>
        <v>0</v>
      </c>
      <c r="S278" s="231">
        <v>0</v>
      </c>
      <c r="T278" s="232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233" t="s">
        <v>116</v>
      </c>
      <c r="AT278" s="233" t="s">
        <v>280</v>
      </c>
      <c r="AU278" s="233" t="s">
        <v>83</v>
      </c>
      <c r="AY278" s="18" t="s">
        <v>278</v>
      </c>
      <c r="BE278" s="234">
        <f>IF(N278="základní",J278,0)</f>
        <v>88956</v>
      </c>
      <c r="BF278" s="234">
        <f>IF(N278="snížená",J278,0)</f>
        <v>0</v>
      </c>
      <c r="BG278" s="234">
        <f>IF(N278="zákl. přenesená",J278,0)</f>
        <v>0</v>
      </c>
      <c r="BH278" s="234">
        <f>IF(N278="sníž. přenesená",J278,0)</f>
        <v>0</v>
      </c>
      <c r="BI278" s="234">
        <f>IF(N278="nulová",J278,0)</f>
        <v>0</v>
      </c>
      <c r="BJ278" s="18" t="s">
        <v>81</v>
      </c>
      <c r="BK278" s="234">
        <f>ROUND(I278*H278,2)</f>
        <v>88956</v>
      </c>
      <c r="BL278" s="18" t="s">
        <v>116</v>
      </c>
      <c r="BM278" s="233" t="s">
        <v>2834</v>
      </c>
    </row>
    <row r="279" s="2" customFormat="1" ht="16.5" customHeight="1">
      <c r="A279" s="33"/>
      <c r="B279" s="34"/>
      <c r="C279" s="222" t="s">
        <v>1815</v>
      </c>
      <c r="D279" s="222" t="s">
        <v>280</v>
      </c>
      <c r="E279" s="223" t="s">
        <v>2835</v>
      </c>
      <c r="F279" s="224" t="s">
        <v>2693</v>
      </c>
      <c r="G279" s="225" t="s">
        <v>1673</v>
      </c>
      <c r="H279" s="226">
        <v>1</v>
      </c>
      <c r="I279" s="227">
        <v>6354</v>
      </c>
      <c r="J279" s="227">
        <f>ROUND(I279*H279,2)</f>
        <v>6354</v>
      </c>
      <c r="K279" s="228"/>
      <c r="L279" s="39"/>
      <c r="M279" s="229" t="s">
        <v>1</v>
      </c>
      <c r="N279" s="230" t="s">
        <v>39</v>
      </c>
      <c r="O279" s="231">
        <v>0</v>
      </c>
      <c r="P279" s="231">
        <f>O279*H279</f>
        <v>0</v>
      </c>
      <c r="Q279" s="231">
        <v>0</v>
      </c>
      <c r="R279" s="231">
        <f>Q279*H279</f>
        <v>0</v>
      </c>
      <c r="S279" s="231">
        <v>0</v>
      </c>
      <c r="T279" s="232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233" t="s">
        <v>116</v>
      </c>
      <c r="AT279" s="233" t="s">
        <v>280</v>
      </c>
      <c r="AU279" s="233" t="s">
        <v>83</v>
      </c>
      <c r="AY279" s="18" t="s">
        <v>278</v>
      </c>
      <c r="BE279" s="234">
        <f>IF(N279="základní",J279,0)</f>
        <v>6354</v>
      </c>
      <c r="BF279" s="234">
        <f>IF(N279="snížená",J279,0)</f>
        <v>0</v>
      </c>
      <c r="BG279" s="234">
        <f>IF(N279="zákl. přenesená",J279,0)</f>
        <v>0</v>
      </c>
      <c r="BH279" s="234">
        <f>IF(N279="sníž. přenesená",J279,0)</f>
        <v>0</v>
      </c>
      <c r="BI279" s="234">
        <f>IF(N279="nulová",J279,0)</f>
        <v>0</v>
      </c>
      <c r="BJ279" s="18" t="s">
        <v>81</v>
      </c>
      <c r="BK279" s="234">
        <f>ROUND(I279*H279,2)</f>
        <v>6354</v>
      </c>
      <c r="BL279" s="18" t="s">
        <v>116</v>
      </c>
      <c r="BM279" s="233" t="s">
        <v>2836</v>
      </c>
    </row>
    <row r="280" s="2" customFormat="1" ht="16.5" customHeight="1">
      <c r="A280" s="33"/>
      <c r="B280" s="34"/>
      <c r="C280" s="222" t="s">
        <v>1819</v>
      </c>
      <c r="D280" s="222" t="s">
        <v>280</v>
      </c>
      <c r="E280" s="223" t="s">
        <v>2837</v>
      </c>
      <c r="F280" s="224" t="s">
        <v>2696</v>
      </c>
      <c r="G280" s="225" t="s">
        <v>1673</v>
      </c>
      <c r="H280" s="226">
        <v>14</v>
      </c>
      <c r="I280" s="227">
        <v>669</v>
      </c>
      <c r="J280" s="227">
        <f>ROUND(I280*H280,2)</f>
        <v>9366</v>
      </c>
      <c r="K280" s="228"/>
      <c r="L280" s="39"/>
      <c r="M280" s="229" t="s">
        <v>1</v>
      </c>
      <c r="N280" s="230" t="s">
        <v>39</v>
      </c>
      <c r="O280" s="231">
        <v>0</v>
      </c>
      <c r="P280" s="231">
        <f>O280*H280</f>
        <v>0</v>
      </c>
      <c r="Q280" s="231">
        <v>0</v>
      </c>
      <c r="R280" s="231">
        <f>Q280*H280</f>
        <v>0</v>
      </c>
      <c r="S280" s="231">
        <v>0</v>
      </c>
      <c r="T280" s="232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233" t="s">
        <v>116</v>
      </c>
      <c r="AT280" s="233" t="s">
        <v>280</v>
      </c>
      <c r="AU280" s="233" t="s">
        <v>83</v>
      </c>
      <c r="AY280" s="18" t="s">
        <v>278</v>
      </c>
      <c r="BE280" s="234">
        <f>IF(N280="základní",J280,0)</f>
        <v>9366</v>
      </c>
      <c r="BF280" s="234">
        <f>IF(N280="snížená",J280,0)</f>
        <v>0</v>
      </c>
      <c r="BG280" s="234">
        <f>IF(N280="zákl. přenesená",J280,0)</f>
        <v>0</v>
      </c>
      <c r="BH280" s="234">
        <f>IF(N280="sníž. přenesená",J280,0)</f>
        <v>0</v>
      </c>
      <c r="BI280" s="234">
        <f>IF(N280="nulová",J280,0)</f>
        <v>0</v>
      </c>
      <c r="BJ280" s="18" t="s">
        <v>81</v>
      </c>
      <c r="BK280" s="234">
        <f>ROUND(I280*H280,2)</f>
        <v>9366</v>
      </c>
      <c r="BL280" s="18" t="s">
        <v>116</v>
      </c>
      <c r="BM280" s="233" t="s">
        <v>2838</v>
      </c>
    </row>
    <row r="281" s="2" customFormat="1" ht="16.5" customHeight="1">
      <c r="A281" s="33"/>
      <c r="B281" s="34"/>
      <c r="C281" s="222" t="s">
        <v>1823</v>
      </c>
      <c r="D281" s="222" t="s">
        <v>280</v>
      </c>
      <c r="E281" s="223" t="s">
        <v>2839</v>
      </c>
      <c r="F281" s="224" t="s">
        <v>2699</v>
      </c>
      <c r="G281" s="225" t="s">
        <v>1673</v>
      </c>
      <c r="H281" s="226">
        <v>1</v>
      </c>
      <c r="I281" s="227">
        <v>1914</v>
      </c>
      <c r="J281" s="227">
        <f>ROUND(I281*H281,2)</f>
        <v>1914</v>
      </c>
      <c r="K281" s="228"/>
      <c r="L281" s="39"/>
      <c r="M281" s="229" t="s">
        <v>1</v>
      </c>
      <c r="N281" s="230" t="s">
        <v>39</v>
      </c>
      <c r="O281" s="231">
        <v>0</v>
      </c>
      <c r="P281" s="231">
        <f>O281*H281</f>
        <v>0</v>
      </c>
      <c r="Q281" s="231">
        <v>0</v>
      </c>
      <c r="R281" s="231">
        <f>Q281*H281</f>
        <v>0</v>
      </c>
      <c r="S281" s="231">
        <v>0</v>
      </c>
      <c r="T281" s="232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233" t="s">
        <v>116</v>
      </c>
      <c r="AT281" s="233" t="s">
        <v>280</v>
      </c>
      <c r="AU281" s="233" t="s">
        <v>83</v>
      </c>
      <c r="AY281" s="18" t="s">
        <v>278</v>
      </c>
      <c r="BE281" s="234">
        <f>IF(N281="základní",J281,0)</f>
        <v>1914</v>
      </c>
      <c r="BF281" s="234">
        <f>IF(N281="snížená",J281,0)</f>
        <v>0</v>
      </c>
      <c r="BG281" s="234">
        <f>IF(N281="zákl. přenesená",J281,0)</f>
        <v>0</v>
      </c>
      <c r="BH281" s="234">
        <f>IF(N281="sníž. přenesená",J281,0)</f>
        <v>0</v>
      </c>
      <c r="BI281" s="234">
        <f>IF(N281="nulová",J281,0)</f>
        <v>0</v>
      </c>
      <c r="BJ281" s="18" t="s">
        <v>81</v>
      </c>
      <c r="BK281" s="234">
        <f>ROUND(I281*H281,2)</f>
        <v>1914</v>
      </c>
      <c r="BL281" s="18" t="s">
        <v>116</v>
      </c>
      <c r="BM281" s="233" t="s">
        <v>2840</v>
      </c>
    </row>
    <row r="282" s="2" customFormat="1" ht="24.15" customHeight="1">
      <c r="A282" s="33"/>
      <c r="B282" s="34"/>
      <c r="C282" s="222" t="s">
        <v>1828</v>
      </c>
      <c r="D282" s="222" t="s">
        <v>280</v>
      </c>
      <c r="E282" s="223" t="s">
        <v>2841</v>
      </c>
      <c r="F282" s="224" t="s">
        <v>2842</v>
      </c>
      <c r="G282" s="225" t="s">
        <v>1673</v>
      </c>
      <c r="H282" s="226">
        <v>12</v>
      </c>
      <c r="I282" s="227">
        <v>1099</v>
      </c>
      <c r="J282" s="227">
        <f>ROUND(I282*H282,2)</f>
        <v>13188</v>
      </c>
      <c r="K282" s="228"/>
      <c r="L282" s="39"/>
      <c r="M282" s="229" t="s">
        <v>1</v>
      </c>
      <c r="N282" s="230" t="s">
        <v>39</v>
      </c>
      <c r="O282" s="231">
        <v>0</v>
      </c>
      <c r="P282" s="231">
        <f>O282*H282</f>
        <v>0</v>
      </c>
      <c r="Q282" s="231">
        <v>0</v>
      </c>
      <c r="R282" s="231">
        <f>Q282*H282</f>
        <v>0</v>
      </c>
      <c r="S282" s="231">
        <v>0</v>
      </c>
      <c r="T282" s="232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233" t="s">
        <v>116</v>
      </c>
      <c r="AT282" s="233" t="s">
        <v>280</v>
      </c>
      <c r="AU282" s="233" t="s">
        <v>83</v>
      </c>
      <c r="AY282" s="18" t="s">
        <v>278</v>
      </c>
      <c r="BE282" s="234">
        <f>IF(N282="základní",J282,0)</f>
        <v>13188</v>
      </c>
      <c r="BF282" s="234">
        <f>IF(N282="snížená",J282,0)</f>
        <v>0</v>
      </c>
      <c r="BG282" s="234">
        <f>IF(N282="zákl. přenesená",J282,0)</f>
        <v>0</v>
      </c>
      <c r="BH282" s="234">
        <f>IF(N282="sníž. přenesená",J282,0)</f>
        <v>0</v>
      </c>
      <c r="BI282" s="234">
        <f>IF(N282="nulová",J282,0)</f>
        <v>0</v>
      </c>
      <c r="BJ282" s="18" t="s">
        <v>81</v>
      </c>
      <c r="BK282" s="234">
        <f>ROUND(I282*H282,2)</f>
        <v>13188</v>
      </c>
      <c r="BL282" s="18" t="s">
        <v>116</v>
      </c>
      <c r="BM282" s="233" t="s">
        <v>2843</v>
      </c>
    </row>
    <row r="283" s="2" customFormat="1" ht="16.5" customHeight="1">
      <c r="A283" s="33"/>
      <c r="B283" s="34"/>
      <c r="C283" s="222" t="s">
        <v>1832</v>
      </c>
      <c r="D283" s="222" t="s">
        <v>280</v>
      </c>
      <c r="E283" s="223" t="s">
        <v>2844</v>
      </c>
      <c r="F283" s="224" t="s">
        <v>2592</v>
      </c>
      <c r="G283" s="225" t="s">
        <v>1673</v>
      </c>
      <c r="H283" s="226">
        <v>27</v>
      </c>
      <c r="I283" s="227">
        <v>252</v>
      </c>
      <c r="J283" s="227">
        <f>ROUND(I283*H283,2)</f>
        <v>6804</v>
      </c>
      <c r="K283" s="228"/>
      <c r="L283" s="39"/>
      <c r="M283" s="229" t="s">
        <v>1</v>
      </c>
      <c r="N283" s="230" t="s">
        <v>39</v>
      </c>
      <c r="O283" s="231">
        <v>0</v>
      </c>
      <c r="P283" s="231">
        <f>O283*H283</f>
        <v>0</v>
      </c>
      <c r="Q283" s="231">
        <v>0</v>
      </c>
      <c r="R283" s="231">
        <f>Q283*H283</f>
        <v>0</v>
      </c>
      <c r="S283" s="231">
        <v>0</v>
      </c>
      <c r="T283" s="232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233" t="s">
        <v>116</v>
      </c>
      <c r="AT283" s="233" t="s">
        <v>280</v>
      </c>
      <c r="AU283" s="233" t="s">
        <v>83</v>
      </c>
      <c r="AY283" s="18" t="s">
        <v>278</v>
      </c>
      <c r="BE283" s="234">
        <f>IF(N283="základní",J283,0)</f>
        <v>6804</v>
      </c>
      <c r="BF283" s="234">
        <f>IF(N283="snížená",J283,0)</f>
        <v>0</v>
      </c>
      <c r="BG283" s="234">
        <f>IF(N283="zákl. přenesená",J283,0)</f>
        <v>0</v>
      </c>
      <c r="BH283" s="234">
        <f>IF(N283="sníž. přenesená",J283,0)</f>
        <v>0</v>
      </c>
      <c r="BI283" s="234">
        <f>IF(N283="nulová",J283,0)</f>
        <v>0</v>
      </c>
      <c r="BJ283" s="18" t="s">
        <v>81</v>
      </c>
      <c r="BK283" s="234">
        <f>ROUND(I283*H283,2)</f>
        <v>6804</v>
      </c>
      <c r="BL283" s="18" t="s">
        <v>116</v>
      </c>
      <c r="BM283" s="233" t="s">
        <v>2845</v>
      </c>
    </row>
    <row r="284" s="2" customFormat="1" ht="16.5" customHeight="1">
      <c r="A284" s="33"/>
      <c r="B284" s="34"/>
      <c r="C284" s="222" t="s">
        <v>1837</v>
      </c>
      <c r="D284" s="222" t="s">
        <v>280</v>
      </c>
      <c r="E284" s="223" t="s">
        <v>2846</v>
      </c>
      <c r="F284" s="224" t="s">
        <v>2847</v>
      </c>
      <c r="G284" s="225" t="s">
        <v>1673</v>
      </c>
      <c r="H284" s="226">
        <v>1</v>
      </c>
      <c r="I284" s="227">
        <v>772</v>
      </c>
      <c r="J284" s="227">
        <f>ROUND(I284*H284,2)</f>
        <v>772</v>
      </c>
      <c r="K284" s="228"/>
      <c r="L284" s="39"/>
      <c r="M284" s="229" t="s">
        <v>1</v>
      </c>
      <c r="N284" s="230" t="s">
        <v>39</v>
      </c>
      <c r="O284" s="231">
        <v>0</v>
      </c>
      <c r="P284" s="231">
        <f>O284*H284</f>
        <v>0</v>
      </c>
      <c r="Q284" s="231">
        <v>0</v>
      </c>
      <c r="R284" s="231">
        <f>Q284*H284</f>
        <v>0</v>
      </c>
      <c r="S284" s="231">
        <v>0</v>
      </c>
      <c r="T284" s="232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233" t="s">
        <v>116</v>
      </c>
      <c r="AT284" s="233" t="s">
        <v>280</v>
      </c>
      <c r="AU284" s="233" t="s">
        <v>83</v>
      </c>
      <c r="AY284" s="18" t="s">
        <v>278</v>
      </c>
      <c r="BE284" s="234">
        <f>IF(N284="základní",J284,0)</f>
        <v>772</v>
      </c>
      <c r="BF284" s="234">
        <f>IF(N284="snížená",J284,0)</f>
        <v>0</v>
      </c>
      <c r="BG284" s="234">
        <f>IF(N284="zákl. přenesená",J284,0)</f>
        <v>0</v>
      </c>
      <c r="BH284" s="234">
        <f>IF(N284="sníž. přenesená",J284,0)</f>
        <v>0</v>
      </c>
      <c r="BI284" s="234">
        <f>IF(N284="nulová",J284,0)</f>
        <v>0</v>
      </c>
      <c r="BJ284" s="18" t="s">
        <v>81</v>
      </c>
      <c r="BK284" s="234">
        <f>ROUND(I284*H284,2)</f>
        <v>772</v>
      </c>
      <c r="BL284" s="18" t="s">
        <v>116</v>
      </c>
      <c r="BM284" s="233" t="s">
        <v>2848</v>
      </c>
    </row>
    <row r="285" s="2" customFormat="1" ht="24.15" customHeight="1">
      <c r="A285" s="33"/>
      <c r="B285" s="34"/>
      <c r="C285" s="222" t="s">
        <v>1841</v>
      </c>
      <c r="D285" s="222" t="s">
        <v>280</v>
      </c>
      <c r="E285" s="223" t="s">
        <v>2594</v>
      </c>
      <c r="F285" s="224" t="s">
        <v>2595</v>
      </c>
      <c r="G285" s="225" t="s">
        <v>2491</v>
      </c>
      <c r="H285" s="226">
        <v>1</v>
      </c>
      <c r="I285" s="227">
        <v>18982</v>
      </c>
      <c r="J285" s="227">
        <f>ROUND(I285*H285,2)</f>
        <v>18982</v>
      </c>
      <c r="K285" s="228"/>
      <c r="L285" s="39"/>
      <c r="M285" s="229" t="s">
        <v>1</v>
      </c>
      <c r="N285" s="230" t="s">
        <v>39</v>
      </c>
      <c r="O285" s="231">
        <v>0</v>
      </c>
      <c r="P285" s="231">
        <f>O285*H285</f>
        <v>0</v>
      </c>
      <c r="Q285" s="231">
        <v>0</v>
      </c>
      <c r="R285" s="231">
        <f>Q285*H285</f>
        <v>0</v>
      </c>
      <c r="S285" s="231">
        <v>0</v>
      </c>
      <c r="T285" s="232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233" t="s">
        <v>116</v>
      </c>
      <c r="AT285" s="233" t="s">
        <v>280</v>
      </c>
      <c r="AU285" s="233" t="s">
        <v>83</v>
      </c>
      <c r="AY285" s="18" t="s">
        <v>278</v>
      </c>
      <c r="BE285" s="234">
        <f>IF(N285="základní",J285,0)</f>
        <v>18982</v>
      </c>
      <c r="BF285" s="234">
        <f>IF(N285="snížená",J285,0)</f>
        <v>0</v>
      </c>
      <c r="BG285" s="234">
        <f>IF(N285="zákl. přenesená",J285,0)</f>
        <v>0</v>
      </c>
      <c r="BH285" s="234">
        <f>IF(N285="sníž. přenesená",J285,0)</f>
        <v>0</v>
      </c>
      <c r="BI285" s="234">
        <f>IF(N285="nulová",J285,0)</f>
        <v>0</v>
      </c>
      <c r="BJ285" s="18" t="s">
        <v>81</v>
      </c>
      <c r="BK285" s="234">
        <f>ROUND(I285*H285,2)</f>
        <v>18982</v>
      </c>
      <c r="BL285" s="18" t="s">
        <v>116</v>
      </c>
      <c r="BM285" s="233" t="s">
        <v>2849</v>
      </c>
    </row>
    <row r="286" s="2" customFormat="1" ht="16.5" customHeight="1">
      <c r="A286" s="33"/>
      <c r="B286" s="34"/>
      <c r="C286" s="222" t="s">
        <v>1844</v>
      </c>
      <c r="D286" s="222" t="s">
        <v>280</v>
      </c>
      <c r="E286" s="223" t="s">
        <v>2597</v>
      </c>
      <c r="F286" s="224" t="s">
        <v>2598</v>
      </c>
      <c r="G286" s="225" t="s">
        <v>1673</v>
      </c>
      <c r="H286" s="226">
        <v>1</v>
      </c>
      <c r="I286" s="227">
        <v>10869</v>
      </c>
      <c r="J286" s="227">
        <f>ROUND(I286*H286,2)</f>
        <v>10869</v>
      </c>
      <c r="K286" s="228"/>
      <c r="L286" s="39"/>
      <c r="M286" s="229" t="s">
        <v>1</v>
      </c>
      <c r="N286" s="230" t="s">
        <v>39</v>
      </c>
      <c r="O286" s="231">
        <v>0</v>
      </c>
      <c r="P286" s="231">
        <f>O286*H286</f>
        <v>0</v>
      </c>
      <c r="Q286" s="231">
        <v>0</v>
      </c>
      <c r="R286" s="231">
        <f>Q286*H286</f>
        <v>0</v>
      </c>
      <c r="S286" s="231">
        <v>0</v>
      </c>
      <c r="T286" s="232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233" t="s">
        <v>116</v>
      </c>
      <c r="AT286" s="233" t="s">
        <v>280</v>
      </c>
      <c r="AU286" s="233" t="s">
        <v>83</v>
      </c>
      <c r="AY286" s="18" t="s">
        <v>278</v>
      </c>
      <c r="BE286" s="234">
        <f>IF(N286="základní",J286,0)</f>
        <v>10869</v>
      </c>
      <c r="BF286" s="234">
        <f>IF(N286="snížená",J286,0)</f>
        <v>0</v>
      </c>
      <c r="BG286" s="234">
        <f>IF(N286="zákl. přenesená",J286,0)</f>
        <v>0</v>
      </c>
      <c r="BH286" s="234">
        <f>IF(N286="sníž. přenesená",J286,0)</f>
        <v>0</v>
      </c>
      <c r="BI286" s="234">
        <f>IF(N286="nulová",J286,0)</f>
        <v>0</v>
      </c>
      <c r="BJ286" s="18" t="s">
        <v>81</v>
      </c>
      <c r="BK286" s="234">
        <f>ROUND(I286*H286,2)</f>
        <v>10869</v>
      </c>
      <c r="BL286" s="18" t="s">
        <v>116</v>
      </c>
      <c r="BM286" s="233" t="s">
        <v>2850</v>
      </c>
    </row>
    <row r="287" s="12" customFormat="1" ht="22.8" customHeight="1">
      <c r="A287" s="12"/>
      <c r="B287" s="207"/>
      <c r="C287" s="208"/>
      <c r="D287" s="209" t="s">
        <v>73</v>
      </c>
      <c r="E287" s="220" t="s">
        <v>2851</v>
      </c>
      <c r="F287" s="220" t="s">
        <v>2852</v>
      </c>
      <c r="G287" s="208"/>
      <c r="H287" s="208"/>
      <c r="I287" s="208"/>
      <c r="J287" s="221">
        <f>BK287</f>
        <v>2512765</v>
      </c>
      <c r="K287" s="208"/>
      <c r="L287" s="212"/>
      <c r="M287" s="213"/>
      <c r="N287" s="214"/>
      <c r="O287" s="214"/>
      <c r="P287" s="215">
        <f>SUM(P288:P338)</f>
        <v>0</v>
      </c>
      <c r="Q287" s="214"/>
      <c r="R287" s="215">
        <f>SUM(R288:R338)</f>
        <v>0</v>
      </c>
      <c r="S287" s="214"/>
      <c r="T287" s="216">
        <f>SUM(T288:T338)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7" t="s">
        <v>81</v>
      </c>
      <c r="AT287" s="218" t="s">
        <v>73</v>
      </c>
      <c r="AU287" s="218" t="s">
        <v>81</v>
      </c>
      <c r="AY287" s="217" t="s">
        <v>278</v>
      </c>
      <c r="BK287" s="219">
        <f>SUM(BK288:BK338)</f>
        <v>2512765</v>
      </c>
    </row>
    <row r="288" s="2" customFormat="1" ht="66.75" customHeight="1">
      <c r="A288" s="33"/>
      <c r="B288" s="34"/>
      <c r="C288" s="222" t="s">
        <v>1848</v>
      </c>
      <c r="D288" s="222" t="s">
        <v>280</v>
      </c>
      <c r="E288" s="223" t="s">
        <v>2853</v>
      </c>
      <c r="F288" s="224" t="s">
        <v>2854</v>
      </c>
      <c r="G288" s="225" t="s">
        <v>1673</v>
      </c>
      <c r="H288" s="226">
        <v>1</v>
      </c>
      <c r="I288" s="227">
        <v>285606</v>
      </c>
      <c r="J288" s="227">
        <f>ROUND(I288*H288,2)</f>
        <v>285606</v>
      </c>
      <c r="K288" s="228"/>
      <c r="L288" s="39"/>
      <c r="M288" s="229" t="s">
        <v>1</v>
      </c>
      <c r="N288" s="230" t="s">
        <v>39</v>
      </c>
      <c r="O288" s="231">
        <v>0</v>
      </c>
      <c r="P288" s="231">
        <f>O288*H288</f>
        <v>0</v>
      </c>
      <c r="Q288" s="231">
        <v>0</v>
      </c>
      <c r="R288" s="231">
        <f>Q288*H288</f>
        <v>0</v>
      </c>
      <c r="S288" s="231">
        <v>0</v>
      </c>
      <c r="T288" s="232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233" t="s">
        <v>116</v>
      </c>
      <c r="AT288" s="233" t="s">
        <v>280</v>
      </c>
      <c r="AU288" s="233" t="s">
        <v>83</v>
      </c>
      <c r="AY288" s="18" t="s">
        <v>278</v>
      </c>
      <c r="BE288" s="234">
        <f>IF(N288="základní",J288,0)</f>
        <v>285606</v>
      </c>
      <c r="BF288" s="234">
        <f>IF(N288="snížená",J288,0)</f>
        <v>0</v>
      </c>
      <c r="BG288" s="234">
        <f>IF(N288="zákl. přenesená",J288,0)</f>
        <v>0</v>
      </c>
      <c r="BH288" s="234">
        <f>IF(N288="sníž. přenesená",J288,0)</f>
        <v>0</v>
      </c>
      <c r="BI288" s="234">
        <f>IF(N288="nulová",J288,0)</f>
        <v>0</v>
      </c>
      <c r="BJ288" s="18" t="s">
        <v>81</v>
      </c>
      <c r="BK288" s="234">
        <f>ROUND(I288*H288,2)</f>
        <v>285606</v>
      </c>
      <c r="BL288" s="18" t="s">
        <v>116</v>
      </c>
      <c r="BM288" s="233" t="s">
        <v>2855</v>
      </c>
    </row>
    <row r="289" s="2" customFormat="1" ht="33" customHeight="1">
      <c r="A289" s="33"/>
      <c r="B289" s="34"/>
      <c r="C289" s="222" t="s">
        <v>1854</v>
      </c>
      <c r="D289" s="222" t="s">
        <v>280</v>
      </c>
      <c r="E289" s="223" t="s">
        <v>2856</v>
      </c>
      <c r="F289" s="224" t="s">
        <v>2857</v>
      </c>
      <c r="G289" s="225" t="s">
        <v>1673</v>
      </c>
      <c r="H289" s="226">
        <v>1</v>
      </c>
      <c r="I289" s="227">
        <v>54345</v>
      </c>
      <c r="J289" s="227">
        <f>ROUND(I289*H289,2)</f>
        <v>54345</v>
      </c>
      <c r="K289" s="228"/>
      <c r="L289" s="39"/>
      <c r="M289" s="229" t="s">
        <v>1</v>
      </c>
      <c r="N289" s="230" t="s">
        <v>39</v>
      </c>
      <c r="O289" s="231">
        <v>0</v>
      </c>
      <c r="P289" s="231">
        <f>O289*H289</f>
        <v>0</v>
      </c>
      <c r="Q289" s="231">
        <v>0</v>
      </c>
      <c r="R289" s="231">
        <f>Q289*H289</f>
        <v>0</v>
      </c>
      <c r="S289" s="231">
        <v>0</v>
      </c>
      <c r="T289" s="232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233" t="s">
        <v>116</v>
      </c>
      <c r="AT289" s="233" t="s">
        <v>280</v>
      </c>
      <c r="AU289" s="233" t="s">
        <v>83</v>
      </c>
      <c r="AY289" s="18" t="s">
        <v>278</v>
      </c>
      <c r="BE289" s="234">
        <f>IF(N289="základní",J289,0)</f>
        <v>54345</v>
      </c>
      <c r="BF289" s="234">
        <f>IF(N289="snížená",J289,0)</f>
        <v>0</v>
      </c>
      <c r="BG289" s="234">
        <f>IF(N289="zákl. přenesená",J289,0)</f>
        <v>0</v>
      </c>
      <c r="BH289" s="234">
        <f>IF(N289="sníž. přenesená",J289,0)</f>
        <v>0</v>
      </c>
      <c r="BI289" s="234">
        <f>IF(N289="nulová",J289,0)</f>
        <v>0</v>
      </c>
      <c r="BJ289" s="18" t="s">
        <v>81</v>
      </c>
      <c r="BK289" s="234">
        <f>ROUND(I289*H289,2)</f>
        <v>54345</v>
      </c>
      <c r="BL289" s="18" t="s">
        <v>116</v>
      </c>
      <c r="BM289" s="233" t="s">
        <v>2858</v>
      </c>
    </row>
    <row r="290" s="2" customFormat="1" ht="24.15" customHeight="1">
      <c r="A290" s="33"/>
      <c r="B290" s="34"/>
      <c r="C290" s="222" t="s">
        <v>1858</v>
      </c>
      <c r="D290" s="222" t="s">
        <v>280</v>
      </c>
      <c r="E290" s="223" t="s">
        <v>2859</v>
      </c>
      <c r="F290" s="224" t="s">
        <v>2487</v>
      </c>
      <c r="G290" s="225" t="s">
        <v>1694</v>
      </c>
      <c r="H290" s="226">
        <v>35</v>
      </c>
      <c r="I290" s="227">
        <v>1568</v>
      </c>
      <c r="J290" s="227">
        <f>ROUND(I290*H290,2)</f>
        <v>54880</v>
      </c>
      <c r="K290" s="228"/>
      <c r="L290" s="39"/>
      <c r="M290" s="229" t="s">
        <v>1</v>
      </c>
      <c r="N290" s="230" t="s">
        <v>39</v>
      </c>
      <c r="O290" s="231">
        <v>0</v>
      </c>
      <c r="P290" s="231">
        <f>O290*H290</f>
        <v>0</v>
      </c>
      <c r="Q290" s="231">
        <v>0</v>
      </c>
      <c r="R290" s="231">
        <f>Q290*H290</f>
        <v>0</v>
      </c>
      <c r="S290" s="231">
        <v>0</v>
      </c>
      <c r="T290" s="232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233" t="s">
        <v>116</v>
      </c>
      <c r="AT290" s="233" t="s">
        <v>280</v>
      </c>
      <c r="AU290" s="233" t="s">
        <v>83</v>
      </c>
      <c r="AY290" s="18" t="s">
        <v>278</v>
      </c>
      <c r="BE290" s="234">
        <f>IF(N290="základní",J290,0)</f>
        <v>54880</v>
      </c>
      <c r="BF290" s="234">
        <f>IF(N290="snížená",J290,0)</f>
        <v>0</v>
      </c>
      <c r="BG290" s="234">
        <f>IF(N290="zákl. přenesená",J290,0)</f>
        <v>0</v>
      </c>
      <c r="BH290" s="234">
        <f>IF(N290="sníž. přenesená",J290,0)</f>
        <v>0</v>
      </c>
      <c r="BI290" s="234">
        <f>IF(N290="nulová",J290,0)</f>
        <v>0</v>
      </c>
      <c r="BJ290" s="18" t="s">
        <v>81</v>
      </c>
      <c r="BK290" s="234">
        <f>ROUND(I290*H290,2)</f>
        <v>54880</v>
      </c>
      <c r="BL290" s="18" t="s">
        <v>116</v>
      </c>
      <c r="BM290" s="233" t="s">
        <v>2860</v>
      </c>
    </row>
    <row r="291" s="2" customFormat="1" ht="16.5" customHeight="1">
      <c r="A291" s="33"/>
      <c r="B291" s="34"/>
      <c r="C291" s="222" t="s">
        <v>1862</v>
      </c>
      <c r="D291" s="222" t="s">
        <v>280</v>
      </c>
      <c r="E291" s="223" t="s">
        <v>2861</v>
      </c>
      <c r="F291" s="224" t="s">
        <v>2490</v>
      </c>
      <c r="G291" s="225" t="s">
        <v>2491</v>
      </c>
      <c r="H291" s="226">
        <v>1</v>
      </c>
      <c r="I291" s="227">
        <v>3049</v>
      </c>
      <c r="J291" s="227">
        <f>ROUND(I291*H291,2)</f>
        <v>3049</v>
      </c>
      <c r="K291" s="228"/>
      <c r="L291" s="39"/>
      <c r="M291" s="229" t="s">
        <v>1</v>
      </c>
      <c r="N291" s="230" t="s">
        <v>39</v>
      </c>
      <c r="O291" s="231">
        <v>0</v>
      </c>
      <c r="P291" s="231">
        <f>O291*H291</f>
        <v>0</v>
      </c>
      <c r="Q291" s="231">
        <v>0</v>
      </c>
      <c r="R291" s="231">
        <f>Q291*H291</f>
        <v>0</v>
      </c>
      <c r="S291" s="231">
        <v>0</v>
      </c>
      <c r="T291" s="232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233" t="s">
        <v>116</v>
      </c>
      <c r="AT291" s="233" t="s">
        <v>280</v>
      </c>
      <c r="AU291" s="233" t="s">
        <v>83</v>
      </c>
      <c r="AY291" s="18" t="s">
        <v>278</v>
      </c>
      <c r="BE291" s="234">
        <f>IF(N291="základní",J291,0)</f>
        <v>3049</v>
      </c>
      <c r="BF291" s="234">
        <f>IF(N291="snížená",J291,0)</f>
        <v>0</v>
      </c>
      <c r="BG291" s="234">
        <f>IF(N291="zákl. přenesená",J291,0)</f>
        <v>0</v>
      </c>
      <c r="BH291" s="234">
        <f>IF(N291="sníž. přenesená",J291,0)</f>
        <v>0</v>
      </c>
      <c r="BI291" s="234">
        <f>IF(N291="nulová",J291,0)</f>
        <v>0</v>
      </c>
      <c r="BJ291" s="18" t="s">
        <v>81</v>
      </c>
      <c r="BK291" s="234">
        <f>ROUND(I291*H291,2)</f>
        <v>3049</v>
      </c>
      <c r="BL291" s="18" t="s">
        <v>116</v>
      </c>
      <c r="BM291" s="233" t="s">
        <v>2862</v>
      </c>
    </row>
    <row r="292" s="2" customFormat="1" ht="16.5" customHeight="1">
      <c r="A292" s="33"/>
      <c r="B292" s="34"/>
      <c r="C292" s="222" t="s">
        <v>1889</v>
      </c>
      <c r="D292" s="222" t="s">
        <v>280</v>
      </c>
      <c r="E292" s="223" t="s">
        <v>2863</v>
      </c>
      <c r="F292" s="224" t="s">
        <v>2864</v>
      </c>
      <c r="G292" s="225" t="s">
        <v>1673</v>
      </c>
      <c r="H292" s="226">
        <v>9</v>
      </c>
      <c r="I292" s="227">
        <v>2312</v>
      </c>
      <c r="J292" s="227">
        <f>ROUND(I292*H292,2)</f>
        <v>20808</v>
      </c>
      <c r="K292" s="228"/>
      <c r="L292" s="39"/>
      <c r="M292" s="229" t="s">
        <v>1</v>
      </c>
      <c r="N292" s="230" t="s">
        <v>39</v>
      </c>
      <c r="O292" s="231">
        <v>0</v>
      </c>
      <c r="P292" s="231">
        <f>O292*H292</f>
        <v>0</v>
      </c>
      <c r="Q292" s="231">
        <v>0</v>
      </c>
      <c r="R292" s="231">
        <f>Q292*H292</f>
        <v>0</v>
      </c>
      <c r="S292" s="231">
        <v>0</v>
      </c>
      <c r="T292" s="232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233" t="s">
        <v>116</v>
      </c>
      <c r="AT292" s="233" t="s">
        <v>280</v>
      </c>
      <c r="AU292" s="233" t="s">
        <v>83</v>
      </c>
      <c r="AY292" s="18" t="s">
        <v>278</v>
      </c>
      <c r="BE292" s="234">
        <f>IF(N292="základní",J292,0)</f>
        <v>20808</v>
      </c>
      <c r="BF292" s="234">
        <f>IF(N292="snížená",J292,0)</f>
        <v>0</v>
      </c>
      <c r="BG292" s="234">
        <f>IF(N292="zákl. přenesená",J292,0)</f>
        <v>0</v>
      </c>
      <c r="BH292" s="234">
        <f>IF(N292="sníž. přenesená",J292,0)</f>
        <v>0</v>
      </c>
      <c r="BI292" s="234">
        <f>IF(N292="nulová",J292,0)</f>
        <v>0</v>
      </c>
      <c r="BJ292" s="18" t="s">
        <v>81</v>
      </c>
      <c r="BK292" s="234">
        <f>ROUND(I292*H292,2)</f>
        <v>20808</v>
      </c>
      <c r="BL292" s="18" t="s">
        <v>116</v>
      </c>
      <c r="BM292" s="233" t="s">
        <v>2865</v>
      </c>
    </row>
    <row r="293" s="2" customFormat="1" ht="16.5" customHeight="1">
      <c r="A293" s="33"/>
      <c r="B293" s="34"/>
      <c r="C293" s="222" t="s">
        <v>1893</v>
      </c>
      <c r="D293" s="222" t="s">
        <v>280</v>
      </c>
      <c r="E293" s="223" t="s">
        <v>2866</v>
      </c>
      <c r="F293" s="224" t="s">
        <v>2867</v>
      </c>
      <c r="G293" s="225" t="s">
        <v>1673</v>
      </c>
      <c r="H293" s="226">
        <v>2</v>
      </c>
      <c r="I293" s="227">
        <v>8199</v>
      </c>
      <c r="J293" s="227">
        <f>ROUND(I293*H293,2)</f>
        <v>16398</v>
      </c>
      <c r="K293" s="228"/>
      <c r="L293" s="39"/>
      <c r="M293" s="229" t="s">
        <v>1</v>
      </c>
      <c r="N293" s="230" t="s">
        <v>39</v>
      </c>
      <c r="O293" s="231">
        <v>0</v>
      </c>
      <c r="P293" s="231">
        <f>O293*H293</f>
        <v>0</v>
      </c>
      <c r="Q293" s="231">
        <v>0</v>
      </c>
      <c r="R293" s="231">
        <f>Q293*H293</f>
        <v>0</v>
      </c>
      <c r="S293" s="231">
        <v>0</v>
      </c>
      <c r="T293" s="232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233" t="s">
        <v>116</v>
      </c>
      <c r="AT293" s="233" t="s">
        <v>280</v>
      </c>
      <c r="AU293" s="233" t="s">
        <v>83</v>
      </c>
      <c r="AY293" s="18" t="s">
        <v>278</v>
      </c>
      <c r="BE293" s="234">
        <f>IF(N293="základní",J293,0)</f>
        <v>16398</v>
      </c>
      <c r="BF293" s="234">
        <f>IF(N293="snížená",J293,0)</f>
        <v>0</v>
      </c>
      <c r="BG293" s="234">
        <f>IF(N293="zákl. přenesená",J293,0)</f>
        <v>0</v>
      </c>
      <c r="BH293" s="234">
        <f>IF(N293="sníž. přenesená",J293,0)</f>
        <v>0</v>
      </c>
      <c r="BI293" s="234">
        <f>IF(N293="nulová",J293,0)</f>
        <v>0</v>
      </c>
      <c r="BJ293" s="18" t="s">
        <v>81</v>
      </c>
      <c r="BK293" s="234">
        <f>ROUND(I293*H293,2)</f>
        <v>16398</v>
      </c>
      <c r="BL293" s="18" t="s">
        <v>116</v>
      </c>
      <c r="BM293" s="233" t="s">
        <v>2868</v>
      </c>
    </row>
    <row r="294" s="2" customFormat="1" ht="16.5" customHeight="1">
      <c r="A294" s="33"/>
      <c r="B294" s="34"/>
      <c r="C294" s="222" t="s">
        <v>1897</v>
      </c>
      <c r="D294" s="222" t="s">
        <v>280</v>
      </c>
      <c r="E294" s="223" t="s">
        <v>2869</v>
      </c>
      <c r="F294" s="224" t="s">
        <v>2870</v>
      </c>
      <c r="G294" s="225" t="s">
        <v>1673</v>
      </c>
      <c r="H294" s="226">
        <v>1</v>
      </c>
      <c r="I294" s="227">
        <v>2489</v>
      </c>
      <c r="J294" s="227">
        <f>ROUND(I294*H294,2)</f>
        <v>2489</v>
      </c>
      <c r="K294" s="228"/>
      <c r="L294" s="39"/>
      <c r="M294" s="229" t="s">
        <v>1</v>
      </c>
      <c r="N294" s="230" t="s">
        <v>39</v>
      </c>
      <c r="O294" s="231">
        <v>0</v>
      </c>
      <c r="P294" s="231">
        <f>O294*H294</f>
        <v>0</v>
      </c>
      <c r="Q294" s="231">
        <v>0</v>
      </c>
      <c r="R294" s="231">
        <f>Q294*H294</f>
        <v>0</v>
      </c>
      <c r="S294" s="231">
        <v>0</v>
      </c>
      <c r="T294" s="232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233" t="s">
        <v>116</v>
      </c>
      <c r="AT294" s="233" t="s">
        <v>280</v>
      </c>
      <c r="AU294" s="233" t="s">
        <v>83</v>
      </c>
      <c r="AY294" s="18" t="s">
        <v>278</v>
      </c>
      <c r="BE294" s="234">
        <f>IF(N294="základní",J294,0)</f>
        <v>2489</v>
      </c>
      <c r="BF294" s="234">
        <f>IF(N294="snížená",J294,0)</f>
        <v>0</v>
      </c>
      <c r="BG294" s="234">
        <f>IF(N294="zákl. přenesená",J294,0)</f>
        <v>0</v>
      </c>
      <c r="BH294" s="234">
        <f>IF(N294="sníž. přenesená",J294,0)</f>
        <v>0</v>
      </c>
      <c r="BI294" s="234">
        <f>IF(N294="nulová",J294,0)</f>
        <v>0</v>
      </c>
      <c r="BJ294" s="18" t="s">
        <v>81</v>
      </c>
      <c r="BK294" s="234">
        <f>ROUND(I294*H294,2)</f>
        <v>2489</v>
      </c>
      <c r="BL294" s="18" t="s">
        <v>116</v>
      </c>
      <c r="BM294" s="233" t="s">
        <v>2871</v>
      </c>
    </row>
    <row r="295" s="2" customFormat="1" ht="16.5" customHeight="1">
      <c r="A295" s="33"/>
      <c r="B295" s="34"/>
      <c r="C295" s="222" t="s">
        <v>1905</v>
      </c>
      <c r="D295" s="222" t="s">
        <v>280</v>
      </c>
      <c r="E295" s="223" t="s">
        <v>2872</v>
      </c>
      <c r="F295" s="224" t="s">
        <v>2690</v>
      </c>
      <c r="G295" s="225" t="s">
        <v>1673</v>
      </c>
      <c r="H295" s="226">
        <v>11</v>
      </c>
      <c r="I295" s="227">
        <v>6354</v>
      </c>
      <c r="J295" s="227">
        <f>ROUND(I295*H295,2)</f>
        <v>69894</v>
      </c>
      <c r="K295" s="228"/>
      <c r="L295" s="39"/>
      <c r="M295" s="229" t="s">
        <v>1</v>
      </c>
      <c r="N295" s="230" t="s">
        <v>39</v>
      </c>
      <c r="O295" s="231">
        <v>0</v>
      </c>
      <c r="P295" s="231">
        <f>O295*H295</f>
        <v>0</v>
      </c>
      <c r="Q295" s="231">
        <v>0</v>
      </c>
      <c r="R295" s="231">
        <f>Q295*H295</f>
        <v>0</v>
      </c>
      <c r="S295" s="231">
        <v>0</v>
      </c>
      <c r="T295" s="232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233" t="s">
        <v>116</v>
      </c>
      <c r="AT295" s="233" t="s">
        <v>280</v>
      </c>
      <c r="AU295" s="233" t="s">
        <v>83</v>
      </c>
      <c r="AY295" s="18" t="s">
        <v>278</v>
      </c>
      <c r="BE295" s="234">
        <f>IF(N295="základní",J295,0)</f>
        <v>69894</v>
      </c>
      <c r="BF295" s="234">
        <f>IF(N295="snížená",J295,0)</f>
        <v>0</v>
      </c>
      <c r="BG295" s="234">
        <f>IF(N295="zákl. přenesená",J295,0)</f>
        <v>0</v>
      </c>
      <c r="BH295" s="234">
        <f>IF(N295="sníž. přenesená",J295,0)</f>
        <v>0</v>
      </c>
      <c r="BI295" s="234">
        <f>IF(N295="nulová",J295,0)</f>
        <v>0</v>
      </c>
      <c r="BJ295" s="18" t="s">
        <v>81</v>
      </c>
      <c r="BK295" s="234">
        <f>ROUND(I295*H295,2)</f>
        <v>69894</v>
      </c>
      <c r="BL295" s="18" t="s">
        <v>116</v>
      </c>
      <c r="BM295" s="233" t="s">
        <v>2873</v>
      </c>
    </row>
    <row r="296" s="2" customFormat="1" ht="16.5" customHeight="1">
      <c r="A296" s="33"/>
      <c r="B296" s="34"/>
      <c r="C296" s="222" t="s">
        <v>1909</v>
      </c>
      <c r="D296" s="222" t="s">
        <v>280</v>
      </c>
      <c r="E296" s="223" t="s">
        <v>2874</v>
      </c>
      <c r="F296" s="224" t="s">
        <v>2875</v>
      </c>
      <c r="G296" s="225" t="s">
        <v>1673</v>
      </c>
      <c r="H296" s="226">
        <v>3</v>
      </c>
      <c r="I296" s="227">
        <v>6590</v>
      </c>
      <c r="J296" s="227">
        <f>ROUND(I296*H296,2)</f>
        <v>19770</v>
      </c>
      <c r="K296" s="228"/>
      <c r="L296" s="39"/>
      <c r="M296" s="229" t="s">
        <v>1</v>
      </c>
      <c r="N296" s="230" t="s">
        <v>39</v>
      </c>
      <c r="O296" s="231">
        <v>0</v>
      </c>
      <c r="P296" s="231">
        <f>O296*H296</f>
        <v>0</v>
      </c>
      <c r="Q296" s="231">
        <v>0</v>
      </c>
      <c r="R296" s="231">
        <f>Q296*H296</f>
        <v>0</v>
      </c>
      <c r="S296" s="231">
        <v>0</v>
      </c>
      <c r="T296" s="232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233" t="s">
        <v>116</v>
      </c>
      <c r="AT296" s="233" t="s">
        <v>280</v>
      </c>
      <c r="AU296" s="233" t="s">
        <v>83</v>
      </c>
      <c r="AY296" s="18" t="s">
        <v>278</v>
      </c>
      <c r="BE296" s="234">
        <f>IF(N296="základní",J296,0)</f>
        <v>19770</v>
      </c>
      <c r="BF296" s="234">
        <f>IF(N296="snížená",J296,0)</f>
        <v>0</v>
      </c>
      <c r="BG296" s="234">
        <f>IF(N296="zákl. přenesená",J296,0)</f>
        <v>0</v>
      </c>
      <c r="BH296" s="234">
        <f>IF(N296="sníž. přenesená",J296,0)</f>
        <v>0</v>
      </c>
      <c r="BI296" s="234">
        <f>IF(N296="nulová",J296,0)</f>
        <v>0</v>
      </c>
      <c r="BJ296" s="18" t="s">
        <v>81</v>
      </c>
      <c r="BK296" s="234">
        <f>ROUND(I296*H296,2)</f>
        <v>19770</v>
      </c>
      <c r="BL296" s="18" t="s">
        <v>116</v>
      </c>
      <c r="BM296" s="233" t="s">
        <v>2876</v>
      </c>
    </row>
    <row r="297" s="2" customFormat="1" ht="16.5" customHeight="1">
      <c r="A297" s="33"/>
      <c r="B297" s="34"/>
      <c r="C297" s="222" t="s">
        <v>1913</v>
      </c>
      <c r="D297" s="222" t="s">
        <v>280</v>
      </c>
      <c r="E297" s="223" t="s">
        <v>2877</v>
      </c>
      <c r="F297" s="224" t="s">
        <v>2696</v>
      </c>
      <c r="G297" s="225" t="s">
        <v>1673</v>
      </c>
      <c r="H297" s="226">
        <v>10</v>
      </c>
      <c r="I297" s="227">
        <v>669</v>
      </c>
      <c r="J297" s="227">
        <f>ROUND(I297*H297,2)</f>
        <v>6690</v>
      </c>
      <c r="K297" s="228"/>
      <c r="L297" s="39"/>
      <c r="M297" s="229" t="s">
        <v>1</v>
      </c>
      <c r="N297" s="230" t="s">
        <v>39</v>
      </c>
      <c r="O297" s="231">
        <v>0</v>
      </c>
      <c r="P297" s="231">
        <f>O297*H297</f>
        <v>0</v>
      </c>
      <c r="Q297" s="231">
        <v>0</v>
      </c>
      <c r="R297" s="231">
        <f>Q297*H297</f>
        <v>0</v>
      </c>
      <c r="S297" s="231">
        <v>0</v>
      </c>
      <c r="T297" s="232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233" t="s">
        <v>116</v>
      </c>
      <c r="AT297" s="233" t="s">
        <v>280</v>
      </c>
      <c r="AU297" s="233" t="s">
        <v>83</v>
      </c>
      <c r="AY297" s="18" t="s">
        <v>278</v>
      </c>
      <c r="BE297" s="234">
        <f>IF(N297="základní",J297,0)</f>
        <v>6690</v>
      </c>
      <c r="BF297" s="234">
        <f>IF(N297="snížená",J297,0)</f>
        <v>0</v>
      </c>
      <c r="BG297" s="234">
        <f>IF(N297="zákl. přenesená",J297,0)</f>
        <v>0</v>
      </c>
      <c r="BH297" s="234">
        <f>IF(N297="sníž. přenesená",J297,0)</f>
        <v>0</v>
      </c>
      <c r="BI297" s="234">
        <f>IF(N297="nulová",J297,0)</f>
        <v>0</v>
      </c>
      <c r="BJ297" s="18" t="s">
        <v>81</v>
      </c>
      <c r="BK297" s="234">
        <f>ROUND(I297*H297,2)</f>
        <v>6690</v>
      </c>
      <c r="BL297" s="18" t="s">
        <v>116</v>
      </c>
      <c r="BM297" s="233" t="s">
        <v>2878</v>
      </c>
    </row>
    <row r="298" s="2" customFormat="1" ht="16.5" customHeight="1">
      <c r="A298" s="33"/>
      <c r="B298" s="34"/>
      <c r="C298" s="222" t="s">
        <v>1917</v>
      </c>
      <c r="D298" s="222" t="s">
        <v>280</v>
      </c>
      <c r="E298" s="223" t="s">
        <v>2879</v>
      </c>
      <c r="F298" s="224" t="s">
        <v>2880</v>
      </c>
      <c r="G298" s="225" t="s">
        <v>1673</v>
      </c>
      <c r="H298" s="226">
        <v>2</v>
      </c>
      <c r="I298" s="227">
        <v>2489</v>
      </c>
      <c r="J298" s="227">
        <f>ROUND(I298*H298,2)</f>
        <v>4978</v>
      </c>
      <c r="K298" s="228"/>
      <c r="L298" s="39"/>
      <c r="M298" s="229" t="s">
        <v>1</v>
      </c>
      <c r="N298" s="230" t="s">
        <v>39</v>
      </c>
      <c r="O298" s="231">
        <v>0</v>
      </c>
      <c r="P298" s="231">
        <f>O298*H298</f>
        <v>0</v>
      </c>
      <c r="Q298" s="231">
        <v>0</v>
      </c>
      <c r="R298" s="231">
        <f>Q298*H298</f>
        <v>0</v>
      </c>
      <c r="S298" s="231">
        <v>0</v>
      </c>
      <c r="T298" s="232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233" t="s">
        <v>116</v>
      </c>
      <c r="AT298" s="233" t="s">
        <v>280</v>
      </c>
      <c r="AU298" s="233" t="s">
        <v>83</v>
      </c>
      <c r="AY298" s="18" t="s">
        <v>278</v>
      </c>
      <c r="BE298" s="234">
        <f>IF(N298="základní",J298,0)</f>
        <v>4978</v>
      </c>
      <c r="BF298" s="234">
        <f>IF(N298="snížená",J298,0)</f>
        <v>0</v>
      </c>
      <c r="BG298" s="234">
        <f>IF(N298="zákl. přenesená",J298,0)</f>
        <v>0</v>
      </c>
      <c r="BH298" s="234">
        <f>IF(N298="sníž. přenesená",J298,0)</f>
        <v>0</v>
      </c>
      <c r="BI298" s="234">
        <f>IF(N298="nulová",J298,0)</f>
        <v>0</v>
      </c>
      <c r="BJ298" s="18" t="s">
        <v>81</v>
      </c>
      <c r="BK298" s="234">
        <f>ROUND(I298*H298,2)</f>
        <v>4978</v>
      </c>
      <c r="BL298" s="18" t="s">
        <v>116</v>
      </c>
      <c r="BM298" s="233" t="s">
        <v>2881</v>
      </c>
    </row>
    <row r="299" s="2" customFormat="1" ht="24.15" customHeight="1">
      <c r="A299" s="33"/>
      <c r="B299" s="34"/>
      <c r="C299" s="222" t="s">
        <v>1921</v>
      </c>
      <c r="D299" s="222" t="s">
        <v>280</v>
      </c>
      <c r="E299" s="223" t="s">
        <v>2882</v>
      </c>
      <c r="F299" s="224" t="s">
        <v>2712</v>
      </c>
      <c r="G299" s="225" t="s">
        <v>1673</v>
      </c>
      <c r="H299" s="226">
        <v>10</v>
      </c>
      <c r="I299" s="227">
        <v>1864</v>
      </c>
      <c r="J299" s="227">
        <f>ROUND(I299*H299,2)</f>
        <v>18640</v>
      </c>
      <c r="K299" s="228"/>
      <c r="L299" s="39"/>
      <c r="M299" s="229" t="s">
        <v>1</v>
      </c>
      <c r="N299" s="230" t="s">
        <v>39</v>
      </c>
      <c r="O299" s="231">
        <v>0</v>
      </c>
      <c r="P299" s="231">
        <f>O299*H299</f>
        <v>0</v>
      </c>
      <c r="Q299" s="231">
        <v>0</v>
      </c>
      <c r="R299" s="231">
        <f>Q299*H299</f>
        <v>0</v>
      </c>
      <c r="S299" s="231">
        <v>0</v>
      </c>
      <c r="T299" s="232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233" t="s">
        <v>116</v>
      </c>
      <c r="AT299" s="233" t="s">
        <v>280</v>
      </c>
      <c r="AU299" s="233" t="s">
        <v>83</v>
      </c>
      <c r="AY299" s="18" t="s">
        <v>278</v>
      </c>
      <c r="BE299" s="234">
        <f>IF(N299="základní",J299,0)</f>
        <v>18640</v>
      </c>
      <c r="BF299" s="234">
        <f>IF(N299="snížená",J299,0)</f>
        <v>0</v>
      </c>
      <c r="BG299" s="234">
        <f>IF(N299="zákl. přenesená",J299,0)</f>
        <v>0</v>
      </c>
      <c r="BH299" s="234">
        <f>IF(N299="sníž. přenesená",J299,0)</f>
        <v>0</v>
      </c>
      <c r="BI299" s="234">
        <f>IF(N299="nulová",J299,0)</f>
        <v>0</v>
      </c>
      <c r="BJ299" s="18" t="s">
        <v>81</v>
      </c>
      <c r="BK299" s="234">
        <f>ROUND(I299*H299,2)</f>
        <v>18640</v>
      </c>
      <c r="BL299" s="18" t="s">
        <v>116</v>
      </c>
      <c r="BM299" s="233" t="s">
        <v>2883</v>
      </c>
    </row>
    <row r="300" s="2" customFormat="1" ht="24.15" customHeight="1">
      <c r="A300" s="33"/>
      <c r="B300" s="34"/>
      <c r="C300" s="222" t="s">
        <v>1925</v>
      </c>
      <c r="D300" s="222" t="s">
        <v>280</v>
      </c>
      <c r="E300" s="223" t="s">
        <v>2884</v>
      </c>
      <c r="F300" s="224" t="s">
        <v>2503</v>
      </c>
      <c r="G300" s="225" t="s">
        <v>1673</v>
      </c>
      <c r="H300" s="226">
        <v>8</v>
      </c>
      <c r="I300" s="227">
        <v>2163</v>
      </c>
      <c r="J300" s="227">
        <f>ROUND(I300*H300,2)</f>
        <v>17304</v>
      </c>
      <c r="K300" s="228"/>
      <c r="L300" s="39"/>
      <c r="M300" s="229" t="s">
        <v>1</v>
      </c>
      <c r="N300" s="230" t="s">
        <v>39</v>
      </c>
      <c r="O300" s="231">
        <v>0</v>
      </c>
      <c r="P300" s="231">
        <f>O300*H300</f>
        <v>0</v>
      </c>
      <c r="Q300" s="231">
        <v>0</v>
      </c>
      <c r="R300" s="231">
        <f>Q300*H300</f>
        <v>0</v>
      </c>
      <c r="S300" s="231">
        <v>0</v>
      </c>
      <c r="T300" s="232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233" t="s">
        <v>116</v>
      </c>
      <c r="AT300" s="233" t="s">
        <v>280</v>
      </c>
      <c r="AU300" s="233" t="s">
        <v>83</v>
      </c>
      <c r="AY300" s="18" t="s">
        <v>278</v>
      </c>
      <c r="BE300" s="234">
        <f>IF(N300="základní",J300,0)</f>
        <v>17304</v>
      </c>
      <c r="BF300" s="234">
        <f>IF(N300="snížená",J300,0)</f>
        <v>0</v>
      </c>
      <c r="BG300" s="234">
        <f>IF(N300="zákl. přenesená",J300,0)</f>
        <v>0</v>
      </c>
      <c r="BH300" s="234">
        <f>IF(N300="sníž. přenesená",J300,0)</f>
        <v>0</v>
      </c>
      <c r="BI300" s="234">
        <f>IF(N300="nulová",J300,0)</f>
        <v>0</v>
      </c>
      <c r="BJ300" s="18" t="s">
        <v>81</v>
      </c>
      <c r="BK300" s="234">
        <f>ROUND(I300*H300,2)</f>
        <v>17304</v>
      </c>
      <c r="BL300" s="18" t="s">
        <v>116</v>
      </c>
      <c r="BM300" s="233" t="s">
        <v>2885</v>
      </c>
    </row>
    <row r="301" s="2" customFormat="1" ht="16.5" customHeight="1">
      <c r="A301" s="33"/>
      <c r="B301" s="34"/>
      <c r="C301" s="222" t="s">
        <v>1929</v>
      </c>
      <c r="D301" s="222" t="s">
        <v>280</v>
      </c>
      <c r="E301" s="223" t="s">
        <v>2886</v>
      </c>
      <c r="F301" s="224" t="s">
        <v>2887</v>
      </c>
      <c r="G301" s="225" t="s">
        <v>1673</v>
      </c>
      <c r="H301" s="226">
        <v>2</v>
      </c>
      <c r="I301" s="227">
        <v>7782</v>
      </c>
      <c r="J301" s="227">
        <f>ROUND(I301*H301,2)</f>
        <v>15564</v>
      </c>
      <c r="K301" s="228"/>
      <c r="L301" s="39"/>
      <c r="M301" s="229" t="s">
        <v>1</v>
      </c>
      <c r="N301" s="230" t="s">
        <v>39</v>
      </c>
      <c r="O301" s="231">
        <v>0</v>
      </c>
      <c r="P301" s="231">
        <f>O301*H301</f>
        <v>0</v>
      </c>
      <c r="Q301" s="231">
        <v>0</v>
      </c>
      <c r="R301" s="231">
        <f>Q301*H301</f>
        <v>0</v>
      </c>
      <c r="S301" s="231">
        <v>0</v>
      </c>
      <c r="T301" s="232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233" t="s">
        <v>116</v>
      </c>
      <c r="AT301" s="233" t="s">
        <v>280</v>
      </c>
      <c r="AU301" s="233" t="s">
        <v>83</v>
      </c>
      <c r="AY301" s="18" t="s">
        <v>278</v>
      </c>
      <c r="BE301" s="234">
        <f>IF(N301="základní",J301,0)</f>
        <v>15564</v>
      </c>
      <c r="BF301" s="234">
        <f>IF(N301="snížená",J301,0)</f>
        <v>0</v>
      </c>
      <c r="BG301" s="234">
        <f>IF(N301="zákl. přenesená",J301,0)</f>
        <v>0</v>
      </c>
      <c r="BH301" s="234">
        <f>IF(N301="sníž. přenesená",J301,0)</f>
        <v>0</v>
      </c>
      <c r="BI301" s="234">
        <f>IF(N301="nulová",J301,0)</f>
        <v>0</v>
      </c>
      <c r="BJ301" s="18" t="s">
        <v>81</v>
      </c>
      <c r="BK301" s="234">
        <f>ROUND(I301*H301,2)</f>
        <v>15564</v>
      </c>
      <c r="BL301" s="18" t="s">
        <v>116</v>
      </c>
      <c r="BM301" s="233" t="s">
        <v>2888</v>
      </c>
    </row>
    <row r="302" s="2" customFormat="1" ht="24.15" customHeight="1">
      <c r="A302" s="33"/>
      <c r="B302" s="34"/>
      <c r="C302" s="222" t="s">
        <v>1933</v>
      </c>
      <c r="D302" s="222" t="s">
        <v>280</v>
      </c>
      <c r="E302" s="223" t="s">
        <v>2889</v>
      </c>
      <c r="F302" s="224" t="s">
        <v>2766</v>
      </c>
      <c r="G302" s="225" t="s">
        <v>1673</v>
      </c>
      <c r="H302" s="226">
        <v>1</v>
      </c>
      <c r="I302" s="227">
        <v>165051</v>
      </c>
      <c r="J302" s="227">
        <f>ROUND(I302*H302,2)</f>
        <v>165051</v>
      </c>
      <c r="K302" s="228"/>
      <c r="L302" s="39"/>
      <c r="M302" s="229" t="s">
        <v>1</v>
      </c>
      <c r="N302" s="230" t="s">
        <v>39</v>
      </c>
      <c r="O302" s="231">
        <v>0</v>
      </c>
      <c r="P302" s="231">
        <f>O302*H302</f>
        <v>0</v>
      </c>
      <c r="Q302" s="231">
        <v>0</v>
      </c>
      <c r="R302" s="231">
        <f>Q302*H302</f>
        <v>0</v>
      </c>
      <c r="S302" s="231">
        <v>0</v>
      </c>
      <c r="T302" s="232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233" t="s">
        <v>116</v>
      </c>
      <c r="AT302" s="233" t="s">
        <v>280</v>
      </c>
      <c r="AU302" s="233" t="s">
        <v>83</v>
      </c>
      <c r="AY302" s="18" t="s">
        <v>278</v>
      </c>
      <c r="BE302" s="234">
        <f>IF(N302="základní",J302,0)</f>
        <v>165051</v>
      </c>
      <c r="BF302" s="234">
        <f>IF(N302="snížená",J302,0)</f>
        <v>0</v>
      </c>
      <c r="BG302" s="234">
        <f>IF(N302="zákl. přenesená",J302,0)</f>
        <v>0</v>
      </c>
      <c r="BH302" s="234">
        <f>IF(N302="sníž. přenesená",J302,0)</f>
        <v>0</v>
      </c>
      <c r="BI302" s="234">
        <f>IF(N302="nulová",J302,0)</f>
        <v>0</v>
      </c>
      <c r="BJ302" s="18" t="s">
        <v>81</v>
      </c>
      <c r="BK302" s="234">
        <f>ROUND(I302*H302,2)</f>
        <v>165051</v>
      </c>
      <c r="BL302" s="18" t="s">
        <v>116</v>
      </c>
      <c r="BM302" s="233" t="s">
        <v>2890</v>
      </c>
    </row>
    <row r="303" s="2" customFormat="1" ht="24.15" customHeight="1">
      <c r="A303" s="33"/>
      <c r="B303" s="34"/>
      <c r="C303" s="222" t="s">
        <v>1937</v>
      </c>
      <c r="D303" s="222" t="s">
        <v>280</v>
      </c>
      <c r="E303" s="223" t="s">
        <v>2891</v>
      </c>
      <c r="F303" s="224" t="s">
        <v>2892</v>
      </c>
      <c r="G303" s="225" t="s">
        <v>1673</v>
      </c>
      <c r="H303" s="226">
        <v>2</v>
      </c>
      <c r="I303" s="227">
        <v>17255</v>
      </c>
      <c r="J303" s="227">
        <f>ROUND(I303*H303,2)</f>
        <v>34510</v>
      </c>
      <c r="K303" s="228"/>
      <c r="L303" s="39"/>
      <c r="M303" s="229" t="s">
        <v>1</v>
      </c>
      <c r="N303" s="230" t="s">
        <v>39</v>
      </c>
      <c r="O303" s="231">
        <v>0</v>
      </c>
      <c r="P303" s="231">
        <f>O303*H303</f>
        <v>0</v>
      </c>
      <c r="Q303" s="231">
        <v>0</v>
      </c>
      <c r="R303" s="231">
        <f>Q303*H303</f>
        <v>0</v>
      </c>
      <c r="S303" s="231">
        <v>0</v>
      </c>
      <c r="T303" s="232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233" t="s">
        <v>116</v>
      </c>
      <c r="AT303" s="233" t="s">
        <v>280</v>
      </c>
      <c r="AU303" s="233" t="s">
        <v>83</v>
      </c>
      <c r="AY303" s="18" t="s">
        <v>278</v>
      </c>
      <c r="BE303" s="234">
        <f>IF(N303="základní",J303,0)</f>
        <v>34510</v>
      </c>
      <c r="BF303" s="234">
        <f>IF(N303="snížená",J303,0)</f>
        <v>0</v>
      </c>
      <c r="BG303" s="234">
        <f>IF(N303="zákl. přenesená",J303,0)</f>
        <v>0</v>
      </c>
      <c r="BH303" s="234">
        <f>IF(N303="sníž. přenesená",J303,0)</f>
        <v>0</v>
      </c>
      <c r="BI303" s="234">
        <f>IF(N303="nulová",J303,0)</f>
        <v>0</v>
      </c>
      <c r="BJ303" s="18" t="s">
        <v>81</v>
      </c>
      <c r="BK303" s="234">
        <f>ROUND(I303*H303,2)</f>
        <v>34510</v>
      </c>
      <c r="BL303" s="18" t="s">
        <v>116</v>
      </c>
      <c r="BM303" s="233" t="s">
        <v>2893</v>
      </c>
    </row>
    <row r="304" s="2" customFormat="1" ht="24.15" customHeight="1">
      <c r="A304" s="33"/>
      <c r="B304" s="34"/>
      <c r="C304" s="222" t="s">
        <v>1941</v>
      </c>
      <c r="D304" s="222" t="s">
        <v>280</v>
      </c>
      <c r="E304" s="223" t="s">
        <v>2894</v>
      </c>
      <c r="F304" s="224" t="s">
        <v>2895</v>
      </c>
      <c r="G304" s="225" t="s">
        <v>1673</v>
      </c>
      <c r="H304" s="226">
        <v>11</v>
      </c>
      <c r="I304" s="227">
        <v>19509</v>
      </c>
      <c r="J304" s="227">
        <f>ROUND(I304*H304,2)</f>
        <v>214599</v>
      </c>
      <c r="K304" s="228"/>
      <c r="L304" s="39"/>
      <c r="M304" s="229" t="s">
        <v>1</v>
      </c>
      <c r="N304" s="230" t="s">
        <v>39</v>
      </c>
      <c r="O304" s="231">
        <v>0</v>
      </c>
      <c r="P304" s="231">
        <f>O304*H304</f>
        <v>0</v>
      </c>
      <c r="Q304" s="231">
        <v>0</v>
      </c>
      <c r="R304" s="231">
        <f>Q304*H304</f>
        <v>0</v>
      </c>
      <c r="S304" s="231">
        <v>0</v>
      </c>
      <c r="T304" s="232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233" t="s">
        <v>116</v>
      </c>
      <c r="AT304" s="233" t="s">
        <v>280</v>
      </c>
      <c r="AU304" s="233" t="s">
        <v>83</v>
      </c>
      <c r="AY304" s="18" t="s">
        <v>278</v>
      </c>
      <c r="BE304" s="234">
        <f>IF(N304="základní",J304,0)</f>
        <v>214599</v>
      </c>
      <c r="BF304" s="234">
        <f>IF(N304="snížená",J304,0)</f>
        <v>0</v>
      </c>
      <c r="BG304" s="234">
        <f>IF(N304="zákl. přenesená",J304,0)</f>
        <v>0</v>
      </c>
      <c r="BH304" s="234">
        <f>IF(N304="sníž. přenesená",J304,0)</f>
        <v>0</v>
      </c>
      <c r="BI304" s="234">
        <f>IF(N304="nulová",J304,0)</f>
        <v>0</v>
      </c>
      <c r="BJ304" s="18" t="s">
        <v>81</v>
      </c>
      <c r="BK304" s="234">
        <f>ROUND(I304*H304,2)</f>
        <v>214599</v>
      </c>
      <c r="BL304" s="18" t="s">
        <v>116</v>
      </c>
      <c r="BM304" s="233" t="s">
        <v>2896</v>
      </c>
    </row>
    <row r="305" s="2" customFormat="1" ht="24.15" customHeight="1">
      <c r="A305" s="33"/>
      <c r="B305" s="34"/>
      <c r="C305" s="222" t="s">
        <v>1945</v>
      </c>
      <c r="D305" s="222" t="s">
        <v>280</v>
      </c>
      <c r="E305" s="223" t="s">
        <v>2897</v>
      </c>
      <c r="F305" s="224" t="s">
        <v>2898</v>
      </c>
      <c r="G305" s="225" t="s">
        <v>1673</v>
      </c>
      <c r="H305" s="226">
        <v>2</v>
      </c>
      <c r="I305" s="227">
        <v>20947</v>
      </c>
      <c r="J305" s="227">
        <f>ROUND(I305*H305,2)</f>
        <v>41894</v>
      </c>
      <c r="K305" s="228"/>
      <c r="L305" s="39"/>
      <c r="M305" s="229" t="s">
        <v>1</v>
      </c>
      <c r="N305" s="230" t="s">
        <v>39</v>
      </c>
      <c r="O305" s="231">
        <v>0</v>
      </c>
      <c r="P305" s="231">
        <f>O305*H305</f>
        <v>0</v>
      </c>
      <c r="Q305" s="231">
        <v>0</v>
      </c>
      <c r="R305" s="231">
        <f>Q305*H305</f>
        <v>0</v>
      </c>
      <c r="S305" s="231">
        <v>0</v>
      </c>
      <c r="T305" s="232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233" t="s">
        <v>116</v>
      </c>
      <c r="AT305" s="233" t="s">
        <v>280</v>
      </c>
      <c r="AU305" s="233" t="s">
        <v>83</v>
      </c>
      <c r="AY305" s="18" t="s">
        <v>278</v>
      </c>
      <c r="BE305" s="234">
        <f>IF(N305="základní",J305,0)</f>
        <v>41894</v>
      </c>
      <c r="BF305" s="234">
        <f>IF(N305="snížená",J305,0)</f>
        <v>0</v>
      </c>
      <c r="BG305" s="234">
        <f>IF(N305="zákl. přenesená",J305,0)</f>
        <v>0</v>
      </c>
      <c r="BH305" s="234">
        <f>IF(N305="sníž. přenesená",J305,0)</f>
        <v>0</v>
      </c>
      <c r="BI305" s="234">
        <f>IF(N305="nulová",J305,0)</f>
        <v>0</v>
      </c>
      <c r="BJ305" s="18" t="s">
        <v>81</v>
      </c>
      <c r="BK305" s="234">
        <f>ROUND(I305*H305,2)</f>
        <v>41894</v>
      </c>
      <c r="BL305" s="18" t="s">
        <v>116</v>
      </c>
      <c r="BM305" s="233" t="s">
        <v>2899</v>
      </c>
    </row>
    <row r="306" s="2" customFormat="1" ht="16.5" customHeight="1">
      <c r="A306" s="33"/>
      <c r="B306" s="34"/>
      <c r="C306" s="222" t="s">
        <v>1949</v>
      </c>
      <c r="D306" s="222" t="s">
        <v>280</v>
      </c>
      <c r="E306" s="223" t="s">
        <v>2900</v>
      </c>
      <c r="F306" s="224" t="s">
        <v>2518</v>
      </c>
      <c r="G306" s="225" t="s">
        <v>1673</v>
      </c>
      <c r="H306" s="226">
        <v>15</v>
      </c>
      <c r="I306" s="227">
        <v>3320</v>
      </c>
      <c r="J306" s="227">
        <f>ROUND(I306*H306,2)</f>
        <v>49800</v>
      </c>
      <c r="K306" s="228"/>
      <c r="L306" s="39"/>
      <c r="M306" s="229" t="s">
        <v>1</v>
      </c>
      <c r="N306" s="230" t="s">
        <v>39</v>
      </c>
      <c r="O306" s="231">
        <v>0</v>
      </c>
      <c r="P306" s="231">
        <f>O306*H306</f>
        <v>0</v>
      </c>
      <c r="Q306" s="231">
        <v>0</v>
      </c>
      <c r="R306" s="231">
        <f>Q306*H306</f>
        <v>0</v>
      </c>
      <c r="S306" s="231">
        <v>0</v>
      </c>
      <c r="T306" s="232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233" t="s">
        <v>116</v>
      </c>
      <c r="AT306" s="233" t="s">
        <v>280</v>
      </c>
      <c r="AU306" s="233" t="s">
        <v>83</v>
      </c>
      <c r="AY306" s="18" t="s">
        <v>278</v>
      </c>
      <c r="BE306" s="234">
        <f>IF(N306="základní",J306,0)</f>
        <v>49800</v>
      </c>
      <c r="BF306" s="234">
        <f>IF(N306="snížená",J306,0)</f>
        <v>0</v>
      </c>
      <c r="BG306" s="234">
        <f>IF(N306="zákl. přenesená",J306,0)</f>
        <v>0</v>
      </c>
      <c r="BH306" s="234">
        <f>IF(N306="sníž. přenesená",J306,0)</f>
        <v>0</v>
      </c>
      <c r="BI306" s="234">
        <f>IF(N306="nulová",J306,0)</f>
        <v>0</v>
      </c>
      <c r="BJ306" s="18" t="s">
        <v>81</v>
      </c>
      <c r="BK306" s="234">
        <f>ROUND(I306*H306,2)</f>
        <v>49800</v>
      </c>
      <c r="BL306" s="18" t="s">
        <v>116</v>
      </c>
      <c r="BM306" s="233" t="s">
        <v>2901</v>
      </c>
    </row>
    <row r="307" s="2" customFormat="1" ht="16.5" customHeight="1">
      <c r="A307" s="33"/>
      <c r="B307" s="34"/>
      <c r="C307" s="222" t="s">
        <v>1953</v>
      </c>
      <c r="D307" s="222" t="s">
        <v>280</v>
      </c>
      <c r="E307" s="223" t="s">
        <v>2902</v>
      </c>
      <c r="F307" s="224" t="s">
        <v>2521</v>
      </c>
      <c r="G307" s="225" t="s">
        <v>2491</v>
      </c>
      <c r="H307" s="226">
        <v>1</v>
      </c>
      <c r="I307" s="227">
        <v>26853</v>
      </c>
      <c r="J307" s="227">
        <f>ROUND(I307*H307,2)</f>
        <v>26853</v>
      </c>
      <c r="K307" s="228"/>
      <c r="L307" s="39"/>
      <c r="M307" s="229" t="s">
        <v>1</v>
      </c>
      <c r="N307" s="230" t="s">
        <v>39</v>
      </c>
      <c r="O307" s="231">
        <v>0</v>
      </c>
      <c r="P307" s="231">
        <f>O307*H307</f>
        <v>0</v>
      </c>
      <c r="Q307" s="231">
        <v>0</v>
      </c>
      <c r="R307" s="231">
        <f>Q307*H307</f>
        <v>0</v>
      </c>
      <c r="S307" s="231">
        <v>0</v>
      </c>
      <c r="T307" s="232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233" t="s">
        <v>116</v>
      </c>
      <c r="AT307" s="233" t="s">
        <v>280</v>
      </c>
      <c r="AU307" s="233" t="s">
        <v>83</v>
      </c>
      <c r="AY307" s="18" t="s">
        <v>278</v>
      </c>
      <c r="BE307" s="234">
        <f>IF(N307="základní",J307,0)</f>
        <v>26853</v>
      </c>
      <c r="BF307" s="234">
        <f>IF(N307="snížená",J307,0)</f>
        <v>0</v>
      </c>
      <c r="BG307" s="234">
        <f>IF(N307="zákl. přenesená",J307,0)</f>
        <v>0</v>
      </c>
      <c r="BH307" s="234">
        <f>IF(N307="sníž. přenesená",J307,0)</f>
        <v>0</v>
      </c>
      <c r="BI307" s="234">
        <f>IF(N307="nulová",J307,0)</f>
        <v>0</v>
      </c>
      <c r="BJ307" s="18" t="s">
        <v>81</v>
      </c>
      <c r="BK307" s="234">
        <f>ROUND(I307*H307,2)</f>
        <v>26853</v>
      </c>
      <c r="BL307" s="18" t="s">
        <v>116</v>
      </c>
      <c r="BM307" s="233" t="s">
        <v>2903</v>
      </c>
    </row>
    <row r="308" s="2" customFormat="1" ht="16.5" customHeight="1">
      <c r="A308" s="33"/>
      <c r="B308" s="34"/>
      <c r="C308" s="222" t="s">
        <v>1957</v>
      </c>
      <c r="D308" s="222" t="s">
        <v>280</v>
      </c>
      <c r="E308" s="223" t="s">
        <v>2904</v>
      </c>
      <c r="F308" s="224" t="s">
        <v>2524</v>
      </c>
      <c r="G308" s="225" t="s">
        <v>1673</v>
      </c>
      <c r="H308" s="226">
        <v>13</v>
      </c>
      <c r="I308" s="227">
        <v>3479</v>
      </c>
      <c r="J308" s="227">
        <f>ROUND(I308*H308,2)</f>
        <v>45227</v>
      </c>
      <c r="K308" s="228"/>
      <c r="L308" s="39"/>
      <c r="M308" s="229" t="s">
        <v>1</v>
      </c>
      <c r="N308" s="230" t="s">
        <v>39</v>
      </c>
      <c r="O308" s="231">
        <v>0</v>
      </c>
      <c r="P308" s="231">
        <f>O308*H308</f>
        <v>0</v>
      </c>
      <c r="Q308" s="231">
        <v>0</v>
      </c>
      <c r="R308" s="231">
        <f>Q308*H308</f>
        <v>0</v>
      </c>
      <c r="S308" s="231">
        <v>0</v>
      </c>
      <c r="T308" s="232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233" t="s">
        <v>116</v>
      </c>
      <c r="AT308" s="233" t="s">
        <v>280</v>
      </c>
      <c r="AU308" s="233" t="s">
        <v>83</v>
      </c>
      <c r="AY308" s="18" t="s">
        <v>278</v>
      </c>
      <c r="BE308" s="234">
        <f>IF(N308="základní",J308,0)</f>
        <v>45227</v>
      </c>
      <c r="BF308" s="234">
        <f>IF(N308="snížená",J308,0)</f>
        <v>0</v>
      </c>
      <c r="BG308" s="234">
        <f>IF(N308="zákl. přenesená",J308,0)</f>
        <v>0</v>
      </c>
      <c r="BH308" s="234">
        <f>IF(N308="sníž. přenesená",J308,0)</f>
        <v>0</v>
      </c>
      <c r="BI308" s="234">
        <f>IF(N308="nulová",J308,0)</f>
        <v>0</v>
      </c>
      <c r="BJ308" s="18" t="s">
        <v>81</v>
      </c>
      <c r="BK308" s="234">
        <f>ROUND(I308*H308,2)</f>
        <v>45227</v>
      </c>
      <c r="BL308" s="18" t="s">
        <v>116</v>
      </c>
      <c r="BM308" s="233" t="s">
        <v>2905</v>
      </c>
    </row>
    <row r="309" s="2" customFormat="1" ht="16.5" customHeight="1">
      <c r="A309" s="33"/>
      <c r="B309" s="34"/>
      <c r="C309" s="222" t="s">
        <v>1961</v>
      </c>
      <c r="D309" s="222" t="s">
        <v>280</v>
      </c>
      <c r="E309" s="223" t="s">
        <v>2906</v>
      </c>
      <c r="F309" s="224" t="s">
        <v>2527</v>
      </c>
      <c r="G309" s="225" t="s">
        <v>2491</v>
      </c>
      <c r="H309" s="226">
        <v>2</v>
      </c>
      <c r="I309" s="227">
        <v>231</v>
      </c>
      <c r="J309" s="227">
        <f>ROUND(I309*H309,2)</f>
        <v>462</v>
      </c>
      <c r="K309" s="228"/>
      <c r="L309" s="39"/>
      <c r="M309" s="229" t="s">
        <v>1</v>
      </c>
      <c r="N309" s="230" t="s">
        <v>39</v>
      </c>
      <c r="O309" s="231">
        <v>0</v>
      </c>
      <c r="P309" s="231">
        <f>O309*H309</f>
        <v>0</v>
      </c>
      <c r="Q309" s="231">
        <v>0</v>
      </c>
      <c r="R309" s="231">
        <f>Q309*H309</f>
        <v>0</v>
      </c>
      <c r="S309" s="231">
        <v>0</v>
      </c>
      <c r="T309" s="232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233" t="s">
        <v>116</v>
      </c>
      <c r="AT309" s="233" t="s">
        <v>280</v>
      </c>
      <c r="AU309" s="233" t="s">
        <v>83</v>
      </c>
      <c r="AY309" s="18" t="s">
        <v>278</v>
      </c>
      <c r="BE309" s="234">
        <f>IF(N309="základní",J309,0)</f>
        <v>462</v>
      </c>
      <c r="BF309" s="234">
        <f>IF(N309="snížená",J309,0)</f>
        <v>0</v>
      </c>
      <c r="BG309" s="234">
        <f>IF(N309="zákl. přenesená",J309,0)</f>
        <v>0</v>
      </c>
      <c r="BH309" s="234">
        <f>IF(N309="sníž. přenesená",J309,0)</f>
        <v>0</v>
      </c>
      <c r="BI309" s="234">
        <f>IF(N309="nulová",J309,0)</f>
        <v>0</v>
      </c>
      <c r="BJ309" s="18" t="s">
        <v>81</v>
      </c>
      <c r="BK309" s="234">
        <f>ROUND(I309*H309,2)</f>
        <v>462</v>
      </c>
      <c r="BL309" s="18" t="s">
        <v>116</v>
      </c>
      <c r="BM309" s="233" t="s">
        <v>2907</v>
      </c>
    </row>
    <row r="310" s="2" customFormat="1" ht="24.15" customHeight="1">
      <c r="A310" s="33"/>
      <c r="B310" s="34"/>
      <c r="C310" s="222" t="s">
        <v>1965</v>
      </c>
      <c r="D310" s="222" t="s">
        <v>280</v>
      </c>
      <c r="E310" s="223" t="s">
        <v>2908</v>
      </c>
      <c r="F310" s="224" t="s">
        <v>2530</v>
      </c>
      <c r="G310" s="225" t="s">
        <v>1694</v>
      </c>
      <c r="H310" s="226">
        <v>180</v>
      </c>
      <c r="I310" s="227">
        <v>3371</v>
      </c>
      <c r="J310" s="227">
        <f>ROUND(I310*H310,2)</f>
        <v>606780</v>
      </c>
      <c r="K310" s="228"/>
      <c r="L310" s="39"/>
      <c r="M310" s="229" t="s">
        <v>1</v>
      </c>
      <c r="N310" s="230" t="s">
        <v>39</v>
      </c>
      <c r="O310" s="231">
        <v>0</v>
      </c>
      <c r="P310" s="231">
        <f>O310*H310</f>
        <v>0</v>
      </c>
      <c r="Q310" s="231">
        <v>0</v>
      </c>
      <c r="R310" s="231">
        <f>Q310*H310</f>
        <v>0</v>
      </c>
      <c r="S310" s="231">
        <v>0</v>
      </c>
      <c r="T310" s="232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233" t="s">
        <v>116</v>
      </c>
      <c r="AT310" s="233" t="s">
        <v>280</v>
      </c>
      <c r="AU310" s="233" t="s">
        <v>83</v>
      </c>
      <c r="AY310" s="18" t="s">
        <v>278</v>
      </c>
      <c r="BE310" s="234">
        <f>IF(N310="základní",J310,0)</f>
        <v>606780</v>
      </c>
      <c r="BF310" s="234">
        <f>IF(N310="snížená",J310,0)</f>
        <v>0</v>
      </c>
      <c r="BG310" s="234">
        <f>IF(N310="zákl. přenesená",J310,0)</f>
        <v>0</v>
      </c>
      <c r="BH310" s="234">
        <f>IF(N310="sníž. přenesená",J310,0)</f>
        <v>0</v>
      </c>
      <c r="BI310" s="234">
        <f>IF(N310="nulová",J310,0)</f>
        <v>0</v>
      </c>
      <c r="BJ310" s="18" t="s">
        <v>81</v>
      </c>
      <c r="BK310" s="234">
        <f>ROUND(I310*H310,2)</f>
        <v>606780</v>
      </c>
      <c r="BL310" s="18" t="s">
        <v>116</v>
      </c>
      <c r="BM310" s="233" t="s">
        <v>2909</v>
      </c>
    </row>
    <row r="311" s="2" customFormat="1" ht="16.5" customHeight="1">
      <c r="A311" s="33"/>
      <c r="B311" s="34"/>
      <c r="C311" s="222" t="s">
        <v>1969</v>
      </c>
      <c r="D311" s="222" t="s">
        <v>280</v>
      </c>
      <c r="E311" s="223" t="s">
        <v>2910</v>
      </c>
      <c r="F311" s="224" t="s">
        <v>2533</v>
      </c>
      <c r="G311" s="225" t="s">
        <v>2491</v>
      </c>
      <c r="H311" s="226">
        <v>15</v>
      </c>
      <c r="I311" s="227">
        <v>0</v>
      </c>
      <c r="J311" s="227">
        <f>ROUND(I311*H311,2)</f>
        <v>0</v>
      </c>
      <c r="K311" s="228"/>
      <c r="L311" s="39"/>
      <c r="M311" s="229" t="s">
        <v>1</v>
      </c>
      <c r="N311" s="230" t="s">
        <v>39</v>
      </c>
      <c r="O311" s="231">
        <v>0</v>
      </c>
      <c r="P311" s="231">
        <f>O311*H311</f>
        <v>0</v>
      </c>
      <c r="Q311" s="231">
        <v>0</v>
      </c>
      <c r="R311" s="231">
        <f>Q311*H311</f>
        <v>0</v>
      </c>
      <c r="S311" s="231">
        <v>0</v>
      </c>
      <c r="T311" s="232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233" t="s">
        <v>116</v>
      </c>
      <c r="AT311" s="233" t="s">
        <v>280</v>
      </c>
      <c r="AU311" s="233" t="s">
        <v>83</v>
      </c>
      <c r="AY311" s="18" t="s">
        <v>278</v>
      </c>
      <c r="BE311" s="234">
        <f>IF(N311="základní",J311,0)</f>
        <v>0</v>
      </c>
      <c r="BF311" s="234">
        <f>IF(N311="snížená",J311,0)</f>
        <v>0</v>
      </c>
      <c r="BG311" s="234">
        <f>IF(N311="zákl. přenesená",J311,0)</f>
        <v>0</v>
      </c>
      <c r="BH311" s="234">
        <f>IF(N311="sníž. přenesená",J311,0)</f>
        <v>0</v>
      </c>
      <c r="BI311" s="234">
        <f>IF(N311="nulová",J311,0)</f>
        <v>0</v>
      </c>
      <c r="BJ311" s="18" t="s">
        <v>81</v>
      </c>
      <c r="BK311" s="234">
        <f>ROUND(I311*H311,2)</f>
        <v>0</v>
      </c>
      <c r="BL311" s="18" t="s">
        <v>116</v>
      </c>
      <c r="BM311" s="233" t="s">
        <v>2911</v>
      </c>
    </row>
    <row r="312" s="2" customFormat="1" ht="16.5" customHeight="1">
      <c r="A312" s="33"/>
      <c r="B312" s="34"/>
      <c r="C312" s="222" t="s">
        <v>1973</v>
      </c>
      <c r="D312" s="222" t="s">
        <v>280</v>
      </c>
      <c r="E312" s="223" t="s">
        <v>2912</v>
      </c>
      <c r="F312" s="224" t="s">
        <v>2536</v>
      </c>
      <c r="G312" s="225" t="s">
        <v>2491</v>
      </c>
      <c r="H312" s="226">
        <v>1</v>
      </c>
      <c r="I312" s="227">
        <v>0</v>
      </c>
      <c r="J312" s="227">
        <f>ROUND(I312*H312,2)</f>
        <v>0</v>
      </c>
      <c r="K312" s="228"/>
      <c r="L312" s="39"/>
      <c r="M312" s="229" t="s">
        <v>1</v>
      </c>
      <c r="N312" s="230" t="s">
        <v>39</v>
      </c>
      <c r="O312" s="231">
        <v>0</v>
      </c>
      <c r="P312" s="231">
        <f>O312*H312</f>
        <v>0</v>
      </c>
      <c r="Q312" s="231">
        <v>0</v>
      </c>
      <c r="R312" s="231">
        <f>Q312*H312</f>
        <v>0</v>
      </c>
      <c r="S312" s="231">
        <v>0</v>
      </c>
      <c r="T312" s="232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233" t="s">
        <v>116</v>
      </c>
      <c r="AT312" s="233" t="s">
        <v>280</v>
      </c>
      <c r="AU312" s="233" t="s">
        <v>83</v>
      </c>
      <c r="AY312" s="18" t="s">
        <v>278</v>
      </c>
      <c r="BE312" s="234">
        <f>IF(N312="základní",J312,0)</f>
        <v>0</v>
      </c>
      <c r="BF312" s="234">
        <f>IF(N312="snížená",J312,0)</f>
        <v>0</v>
      </c>
      <c r="BG312" s="234">
        <f>IF(N312="zákl. přenesená",J312,0)</f>
        <v>0</v>
      </c>
      <c r="BH312" s="234">
        <f>IF(N312="sníž. přenesená",J312,0)</f>
        <v>0</v>
      </c>
      <c r="BI312" s="234">
        <f>IF(N312="nulová",J312,0)</f>
        <v>0</v>
      </c>
      <c r="BJ312" s="18" t="s">
        <v>81</v>
      </c>
      <c r="BK312" s="234">
        <f>ROUND(I312*H312,2)</f>
        <v>0</v>
      </c>
      <c r="BL312" s="18" t="s">
        <v>116</v>
      </c>
      <c r="BM312" s="233" t="s">
        <v>2913</v>
      </c>
    </row>
    <row r="313" s="2" customFormat="1" ht="37.8" customHeight="1">
      <c r="A313" s="33"/>
      <c r="B313" s="34"/>
      <c r="C313" s="222" t="s">
        <v>1977</v>
      </c>
      <c r="D313" s="222" t="s">
        <v>280</v>
      </c>
      <c r="E313" s="223" t="s">
        <v>2914</v>
      </c>
      <c r="F313" s="224" t="s">
        <v>2539</v>
      </c>
      <c r="G313" s="225" t="s">
        <v>2540</v>
      </c>
      <c r="H313" s="226">
        <v>250</v>
      </c>
      <c r="I313" s="227">
        <v>809</v>
      </c>
      <c r="J313" s="227">
        <f>ROUND(I313*H313,2)</f>
        <v>202250</v>
      </c>
      <c r="K313" s="228"/>
      <c r="L313" s="39"/>
      <c r="M313" s="229" t="s">
        <v>1</v>
      </c>
      <c r="N313" s="230" t="s">
        <v>39</v>
      </c>
      <c r="O313" s="231">
        <v>0</v>
      </c>
      <c r="P313" s="231">
        <f>O313*H313</f>
        <v>0</v>
      </c>
      <c r="Q313" s="231">
        <v>0</v>
      </c>
      <c r="R313" s="231">
        <f>Q313*H313</f>
        <v>0</v>
      </c>
      <c r="S313" s="231">
        <v>0</v>
      </c>
      <c r="T313" s="232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233" t="s">
        <v>116</v>
      </c>
      <c r="AT313" s="233" t="s">
        <v>280</v>
      </c>
      <c r="AU313" s="233" t="s">
        <v>83</v>
      </c>
      <c r="AY313" s="18" t="s">
        <v>278</v>
      </c>
      <c r="BE313" s="234">
        <f>IF(N313="základní",J313,0)</f>
        <v>202250</v>
      </c>
      <c r="BF313" s="234">
        <f>IF(N313="snížená",J313,0)</f>
        <v>0</v>
      </c>
      <c r="BG313" s="234">
        <f>IF(N313="zákl. přenesená",J313,0)</f>
        <v>0</v>
      </c>
      <c r="BH313" s="234">
        <f>IF(N313="sníž. přenesená",J313,0)</f>
        <v>0</v>
      </c>
      <c r="BI313" s="234">
        <f>IF(N313="nulová",J313,0)</f>
        <v>0</v>
      </c>
      <c r="BJ313" s="18" t="s">
        <v>81</v>
      </c>
      <c r="BK313" s="234">
        <f>ROUND(I313*H313,2)</f>
        <v>202250</v>
      </c>
      <c r="BL313" s="18" t="s">
        <v>116</v>
      </c>
      <c r="BM313" s="233" t="s">
        <v>2915</v>
      </c>
    </row>
    <row r="314" s="2" customFormat="1" ht="37.8" customHeight="1">
      <c r="A314" s="33"/>
      <c r="B314" s="34"/>
      <c r="C314" s="222" t="s">
        <v>1981</v>
      </c>
      <c r="D314" s="222" t="s">
        <v>280</v>
      </c>
      <c r="E314" s="223" t="s">
        <v>2916</v>
      </c>
      <c r="F314" s="224" t="s">
        <v>2543</v>
      </c>
      <c r="G314" s="225" t="s">
        <v>2540</v>
      </c>
      <c r="H314" s="226">
        <v>38</v>
      </c>
      <c r="I314" s="227">
        <v>1037</v>
      </c>
      <c r="J314" s="227">
        <f>ROUND(I314*H314,2)</f>
        <v>39406</v>
      </c>
      <c r="K314" s="228"/>
      <c r="L314" s="39"/>
      <c r="M314" s="229" t="s">
        <v>1</v>
      </c>
      <c r="N314" s="230" t="s">
        <v>39</v>
      </c>
      <c r="O314" s="231">
        <v>0</v>
      </c>
      <c r="P314" s="231">
        <f>O314*H314</f>
        <v>0</v>
      </c>
      <c r="Q314" s="231">
        <v>0</v>
      </c>
      <c r="R314" s="231">
        <f>Q314*H314</f>
        <v>0</v>
      </c>
      <c r="S314" s="231">
        <v>0</v>
      </c>
      <c r="T314" s="232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233" t="s">
        <v>116</v>
      </c>
      <c r="AT314" s="233" t="s">
        <v>280</v>
      </c>
      <c r="AU314" s="233" t="s">
        <v>83</v>
      </c>
      <c r="AY314" s="18" t="s">
        <v>278</v>
      </c>
      <c r="BE314" s="234">
        <f>IF(N314="základní",J314,0)</f>
        <v>39406</v>
      </c>
      <c r="BF314" s="234">
        <f>IF(N314="snížená",J314,0)</f>
        <v>0</v>
      </c>
      <c r="BG314" s="234">
        <f>IF(N314="zákl. přenesená",J314,0)</f>
        <v>0</v>
      </c>
      <c r="BH314" s="234">
        <f>IF(N314="sníž. přenesená",J314,0)</f>
        <v>0</v>
      </c>
      <c r="BI314" s="234">
        <f>IF(N314="nulová",J314,0)</f>
        <v>0</v>
      </c>
      <c r="BJ314" s="18" t="s">
        <v>81</v>
      </c>
      <c r="BK314" s="234">
        <f>ROUND(I314*H314,2)</f>
        <v>39406</v>
      </c>
      <c r="BL314" s="18" t="s">
        <v>116</v>
      </c>
      <c r="BM314" s="233" t="s">
        <v>2917</v>
      </c>
    </row>
    <row r="315" s="2" customFormat="1" ht="24.15" customHeight="1">
      <c r="A315" s="33"/>
      <c r="B315" s="34"/>
      <c r="C315" s="222" t="s">
        <v>1985</v>
      </c>
      <c r="D315" s="222" t="s">
        <v>280</v>
      </c>
      <c r="E315" s="223" t="s">
        <v>2918</v>
      </c>
      <c r="F315" s="224" t="s">
        <v>2919</v>
      </c>
      <c r="G315" s="225" t="s">
        <v>2547</v>
      </c>
      <c r="H315" s="226">
        <v>150</v>
      </c>
      <c r="I315" s="227">
        <v>600</v>
      </c>
      <c r="J315" s="227">
        <f>ROUND(I315*H315,2)</f>
        <v>90000</v>
      </c>
      <c r="K315" s="228"/>
      <c r="L315" s="39"/>
      <c r="M315" s="229" t="s">
        <v>1</v>
      </c>
      <c r="N315" s="230" t="s">
        <v>39</v>
      </c>
      <c r="O315" s="231">
        <v>0</v>
      </c>
      <c r="P315" s="231">
        <f>O315*H315</f>
        <v>0</v>
      </c>
      <c r="Q315" s="231">
        <v>0</v>
      </c>
      <c r="R315" s="231">
        <f>Q315*H315</f>
        <v>0</v>
      </c>
      <c r="S315" s="231">
        <v>0</v>
      </c>
      <c r="T315" s="232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233" t="s">
        <v>116</v>
      </c>
      <c r="AT315" s="233" t="s">
        <v>280</v>
      </c>
      <c r="AU315" s="233" t="s">
        <v>83</v>
      </c>
      <c r="AY315" s="18" t="s">
        <v>278</v>
      </c>
      <c r="BE315" s="234">
        <f>IF(N315="základní",J315,0)</f>
        <v>90000</v>
      </c>
      <c r="BF315" s="234">
        <f>IF(N315="snížená",J315,0)</f>
        <v>0</v>
      </c>
      <c r="BG315" s="234">
        <f>IF(N315="zákl. přenesená",J315,0)</f>
        <v>0</v>
      </c>
      <c r="BH315" s="234">
        <f>IF(N315="sníž. přenesená",J315,0)</f>
        <v>0</v>
      </c>
      <c r="BI315" s="234">
        <f>IF(N315="nulová",J315,0)</f>
        <v>0</v>
      </c>
      <c r="BJ315" s="18" t="s">
        <v>81</v>
      </c>
      <c r="BK315" s="234">
        <f>ROUND(I315*H315,2)</f>
        <v>90000</v>
      </c>
      <c r="BL315" s="18" t="s">
        <v>116</v>
      </c>
      <c r="BM315" s="233" t="s">
        <v>2920</v>
      </c>
    </row>
    <row r="316" s="2" customFormat="1" ht="24.15" customHeight="1">
      <c r="A316" s="33"/>
      <c r="B316" s="34"/>
      <c r="C316" s="222" t="s">
        <v>1989</v>
      </c>
      <c r="D316" s="222" t="s">
        <v>280</v>
      </c>
      <c r="E316" s="223" t="s">
        <v>2921</v>
      </c>
      <c r="F316" s="224" t="s">
        <v>2797</v>
      </c>
      <c r="G316" s="225" t="s">
        <v>2547</v>
      </c>
      <c r="H316" s="226">
        <v>11</v>
      </c>
      <c r="I316" s="227">
        <v>866</v>
      </c>
      <c r="J316" s="227">
        <f>ROUND(I316*H316,2)</f>
        <v>9526</v>
      </c>
      <c r="K316" s="228"/>
      <c r="L316" s="39"/>
      <c r="M316" s="229" t="s">
        <v>1</v>
      </c>
      <c r="N316" s="230" t="s">
        <v>39</v>
      </c>
      <c r="O316" s="231">
        <v>0</v>
      </c>
      <c r="P316" s="231">
        <f>O316*H316</f>
        <v>0</v>
      </c>
      <c r="Q316" s="231">
        <v>0</v>
      </c>
      <c r="R316" s="231">
        <f>Q316*H316</f>
        <v>0</v>
      </c>
      <c r="S316" s="231">
        <v>0</v>
      </c>
      <c r="T316" s="232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233" t="s">
        <v>116</v>
      </c>
      <c r="AT316" s="233" t="s">
        <v>280</v>
      </c>
      <c r="AU316" s="233" t="s">
        <v>83</v>
      </c>
      <c r="AY316" s="18" t="s">
        <v>278</v>
      </c>
      <c r="BE316" s="234">
        <f>IF(N316="základní",J316,0)</f>
        <v>9526</v>
      </c>
      <c r="BF316" s="234">
        <f>IF(N316="snížená",J316,0)</f>
        <v>0</v>
      </c>
      <c r="BG316" s="234">
        <f>IF(N316="zákl. přenesená",J316,0)</f>
        <v>0</v>
      </c>
      <c r="BH316" s="234">
        <f>IF(N316="sníž. přenesená",J316,0)</f>
        <v>0</v>
      </c>
      <c r="BI316" s="234">
        <f>IF(N316="nulová",J316,0)</f>
        <v>0</v>
      </c>
      <c r="BJ316" s="18" t="s">
        <v>81</v>
      </c>
      <c r="BK316" s="234">
        <f>ROUND(I316*H316,2)</f>
        <v>9526</v>
      </c>
      <c r="BL316" s="18" t="s">
        <v>116</v>
      </c>
      <c r="BM316" s="233" t="s">
        <v>2922</v>
      </c>
    </row>
    <row r="317" s="2" customFormat="1" ht="24.15" customHeight="1">
      <c r="A317" s="33"/>
      <c r="B317" s="34"/>
      <c r="C317" s="222" t="s">
        <v>1993</v>
      </c>
      <c r="D317" s="222" t="s">
        <v>280</v>
      </c>
      <c r="E317" s="223" t="s">
        <v>2923</v>
      </c>
      <c r="F317" s="224" t="s">
        <v>2800</v>
      </c>
      <c r="G317" s="225" t="s">
        <v>2547</v>
      </c>
      <c r="H317" s="226">
        <v>3</v>
      </c>
      <c r="I317" s="227">
        <v>1015</v>
      </c>
      <c r="J317" s="227">
        <f>ROUND(I317*H317,2)</f>
        <v>3045</v>
      </c>
      <c r="K317" s="228"/>
      <c r="L317" s="39"/>
      <c r="M317" s="229" t="s">
        <v>1</v>
      </c>
      <c r="N317" s="230" t="s">
        <v>39</v>
      </c>
      <c r="O317" s="231">
        <v>0</v>
      </c>
      <c r="P317" s="231">
        <f>O317*H317</f>
        <v>0</v>
      </c>
      <c r="Q317" s="231">
        <v>0</v>
      </c>
      <c r="R317" s="231">
        <f>Q317*H317</f>
        <v>0</v>
      </c>
      <c r="S317" s="231">
        <v>0</v>
      </c>
      <c r="T317" s="232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233" t="s">
        <v>116</v>
      </c>
      <c r="AT317" s="233" t="s">
        <v>280</v>
      </c>
      <c r="AU317" s="233" t="s">
        <v>83</v>
      </c>
      <c r="AY317" s="18" t="s">
        <v>278</v>
      </c>
      <c r="BE317" s="234">
        <f>IF(N317="základní",J317,0)</f>
        <v>3045</v>
      </c>
      <c r="BF317" s="234">
        <f>IF(N317="snížená",J317,0)</f>
        <v>0</v>
      </c>
      <c r="BG317" s="234">
        <f>IF(N317="zákl. přenesená",J317,0)</f>
        <v>0</v>
      </c>
      <c r="BH317" s="234">
        <f>IF(N317="sníž. přenesená",J317,0)</f>
        <v>0</v>
      </c>
      <c r="BI317" s="234">
        <f>IF(N317="nulová",J317,0)</f>
        <v>0</v>
      </c>
      <c r="BJ317" s="18" t="s">
        <v>81</v>
      </c>
      <c r="BK317" s="234">
        <f>ROUND(I317*H317,2)</f>
        <v>3045</v>
      </c>
      <c r="BL317" s="18" t="s">
        <v>116</v>
      </c>
      <c r="BM317" s="233" t="s">
        <v>2924</v>
      </c>
    </row>
    <row r="318" s="2" customFormat="1" ht="24.15" customHeight="1">
      <c r="A318" s="33"/>
      <c r="B318" s="34"/>
      <c r="C318" s="222" t="s">
        <v>1997</v>
      </c>
      <c r="D318" s="222" t="s">
        <v>280</v>
      </c>
      <c r="E318" s="223" t="s">
        <v>2925</v>
      </c>
      <c r="F318" s="224" t="s">
        <v>2803</v>
      </c>
      <c r="G318" s="225" t="s">
        <v>2547</v>
      </c>
      <c r="H318" s="226">
        <v>20</v>
      </c>
      <c r="I318" s="227">
        <v>748</v>
      </c>
      <c r="J318" s="227">
        <f>ROUND(I318*H318,2)</f>
        <v>14960</v>
      </c>
      <c r="K318" s="228"/>
      <c r="L318" s="39"/>
      <c r="M318" s="229" t="s">
        <v>1</v>
      </c>
      <c r="N318" s="230" t="s">
        <v>39</v>
      </c>
      <c r="O318" s="231">
        <v>0</v>
      </c>
      <c r="P318" s="231">
        <f>O318*H318</f>
        <v>0</v>
      </c>
      <c r="Q318" s="231">
        <v>0</v>
      </c>
      <c r="R318" s="231">
        <f>Q318*H318</f>
        <v>0</v>
      </c>
      <c r="S318" s="231">
        <v>0</v>
      </c>
      <c r="T318" s="232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233" t="s">
        <v>116</v>
      </c>
      <c r="AT318" s="233" t="s">
        <v>280</v>
      </c>
      <c r="AU318" s="233" t="s">
        <v>83</v>
      </c>
      <c r="AY318" s="18" t="s">
        <v>278</v>
      </c>
      <c r="BE318" s="234">
        <f>IF(N318="základní",J318,0)</f>
        <v>14960</v>
      </c>
      <c r="BF318" s="234">
        <f>IF(N318="snížená",J318,0)</f>
        <v>0</v>
      </c>
      <c r="BG318" s="234">
        <f>IF(N318="zákl. přenesená",J318,0)</f>
        <v>0</v>
      </c>
      <c r="BH318" s="234">
        <f>IF(N318="sníž. přenesená",J318,0)</f>
        <v>0</v>
      </c>
      <c r="BI318" s="234">
        <f>IF(N318="nulová",J318,0)</f>
        <v>0</v>
      </c>
      <c r="BJ318" s="18" t="s">
        <v>81</v>
      </c>
      <c r="BK318" s="234">
        <f>ROUND(I318*H318,2)</f>
        <v>14960</v>
      </c>
      <c r="BL318" s="18" t="s">
        <v>116</v>
      </c>
      <c r="BM318" s="233" t="s">
        <v>2926</v>
      </c>
    </row>
    <row r="319" s="2" customFormat="1" ht="24.15" customHeight="1">
      <c r="A319" s="33"/>
      <c r="B319" s="34"/>
      <c r="C319" s="222" t="s">
        <v>2001</v>
      </c>
      <c r="D319" s="222" t="s">
        <v>280</v>
      </c>
      <c r="E319" s="223" t="s">
        <v>2927</v>
      </c>
      <c r="F319" s="224" t="s">
        <v>2565</v>
      </c>
      <c r="G319" s="225" t="s">
        <v>2540</v>
      </c>
      <c r="H319" s="226">
        <v>70</v>
      </c>
      <c r="I319" s="227">
        <v>663</v>
      </c>
      <c r="J319" s="227">
        <f>ROUND(I319*H319,2)</f>
        <v>46410</v>
      </c>
      <c r="K319" s="228"/>
      <c r="L319" s="39"/>
      <c r="M319" s="229" t="s">
        <v>1</v>
      </c>
      <c r="N319" s="230" t="s">
        <v>39</v>
      </c>
      <c r="O319" s="231">
        <v>0</v>
      </c>
      <c r="P319" s="231">
        <f>O319*H319</f>
        <v>0</v>
      </c>
      <c r="Q319" s="231">
        <v>0</v>
      </c>
      <c r="R319" s="231">
        <f>Q319*H319</f>
        <v>0</v>
      </c>
      <c r="S319" s="231">
        <v>0</v>
      </c>
      <c r="T319" s="232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233" t="s">
        <v>116</v>
      </c>
      <c r="AT319" s="233" t="s">
        <v>280</v>
      </c>
      <c r="AU319" s="233" t="s">
        <v>83</v>
      </c>
      <c r="AY319" s="18" t="s">
        <v>278</v>
      </c>
      <c r="BE319" s="234">
        <f>IF(N319="základní",J319,0)</f>
        <v>46410</v>
      </c>
      <c r="BF319" s="234">
        <f>IF(N319="snížená",J319,0)</f>
        <v>0</v>
      </c>
      <c r="BG319" s="234">
        <f>IF(N319="zákl. přenesená",J319,0)</f>
        <v>0</v>
      </c>
      <c r="BH319" s="234">
        <f>IF(N319="sníž. přenesená",J319,0)</f>
        <v>0</v>
      </c>
      <c r="BI319" s="234">
        <f>IF(N319="nulová",J319,0)</f>
        <v>0</v>
      </c>
      <c r="BJ319" s="18" t="s">
        <v>81</v>
      </c>
      <c r="BK319" s="234">
        <f>ROUND(I319*H319,2)</f>
        <v>46410</v>
      </c>
      <c r="BL319" s="18" t="s">
        <v>116</v>
      </c>
      <c r="BM319" s="233" t="s">
        <v>2928</v>
      </c>
    </row>
    <row r="320" s="2" customFormat="1" ht="21.75" customHeight="1">
      <c r="A320" s="33"/>
      <c r="B320" s="34"/>
      <c r="C320" s="222" t="s">
        <v>2005</v>
      </c>
      <c r="D320" s="222" t="s">
        <v>280</v>
      </c>
      <c r="E320" s="223" t="s">
        <v>2929</v>
      </c>
      <c r="F320" s="224" t="s">
        <v>2568</v>
      </c>
      <c r="G320" s="225" t="s">
        <v>2540</v>
      </c>
      <c r="H320" s="226">
        <v>145</v>
      </c>
      <c r="I320" s="227">
        <v>629</v>
      </c>
      <c r="J320" s="227">
        <f>ROUND(I320*H320,2)</f>
        <v>91205</v>
      </c>
      <c r="K320" s="228"/>
      <c r="L320" s="39"/>
      <c r="M320" s="229" t="s">
        <v>1</v>
      </c>
      <c r="N320" s="230" t="s">
        <v>39</v>
      </c>
      <c r="O320" s="231">
        <v>0</v>
      </c>
      <c r="P320" s="231">
        <f>O320*H320</f>
        <v>0</v>
      </c>
      <c r="Q320" s="231">
        <v>0</v>
      </c>
      <c r="R320" s="231">
        <f>Q320*H320</f>
        <v>0</v>
      </c>
      <c r="S320" s="231">
        <v>0</v>
      </c>
      <c r="T320" s="232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233" t="s">
        <v>116</v>
      </c>
      <c r="AT320" s="233" t="s">
        <v>280</v>
      </c>
      <c r="AU320" s="233" t="s">
        <v>83</v>
      </c>
      <c r="AY320" s="18" t="s">
        <v>278</v>
      </c>
      <c r="BE320" s="234">
        <f>IF(N320="základní",J320,0)</f>
        <v>91205</v>
      </c>
      <c r="BF320" s="234">
        <f>IF(N320="snížená",J320,0)</f>
        <v>0</v>
      </c>
      <c r="BG320" s="234">
        <f>IF(N320="zákl. přenesená",J320,0)</f>
        <v>0</v>
      </c>
      <c r="BH320" s="234">
        <f>IF(N320="sníž. přenesená",J320,0)</f>
        <v>0</v>
      </c>
      <c r="BI320" s="234">
        <f>IF(N320="nulová",J320,0)</f>
        <v>0</v>
      </c>
      <c r="BJ320" s="18" t="s">
        <v>81</v>
      </c>
      <c r="BK320" s="234">
        <f>ROUND(I320*H320,2)</f>
        <v>91205</v>
      </c>
      <c r="BL320" s="18" t="s">
        <v>116</v>
      </c>
      <c r="BM320" s="233" t="s">
        <v>2930</v>
      </c>
    </row>
    <row r="321" s="2" customFormat="1" ht="21.75" customHeight="1">
      <c r="A321" s="33"/>
      <c r="B321" s="34"/>
      <c r="C321" s="222" t="s">
        <v>2009</v>
      </c>
      <c r="D321" s="222" t="s">
        <v>280</v>
      </c>
      <c r="E321" s="223" t="s">
        <v>2931</v>
      </c>
      <c r="F321" s="224" t="s">
        <v>2571</v>
      </c>
      <c r="G321" s="225" t="s">
        <v>2540</v>
      </c>
      <c r="H321" s="226">
        <v>60</v>
      </c>
      <c r="I321" s="227">
        <v>559</v>
      </c>
      <c r="J321" s="227">
        <f>ROUND(I321*H321,2)</f>
        <v>33540</v>
      </c>
      <c r="K321" s="228"/>
      <c r="L321" s="39"/>
      <c r="M321" s="229" t="s">
        <v>1</v>
      </c>
      <c r="N321" s="230" t="s">
        <v>39</v>
      </c>
      <c r="O321" s="231">
        <v>0</v>
      </c>
      <c r="P321" s="231">
        <f>O321*H321</f>
        <v>0</v>
      </c>
      <c r="Q321" s="231">
        <v>0</v>
      </c>
      <c r="R321" s="231">
        <f>Q321*H321</f>
        <v>0</v>
      </c>
      <c r="S321" s="231">
        <v>0</v>
      </c>
      <c r="T321" s="232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233" t="s">
        <v>116</v>
      </c>
      <c r="AT321" s="233" t="s">
        <v>280</v>
      </c>
      <c r="AU321" s="233" t="s">
        <v>83</v>
      </c>
      <c r="AY321" s="18" t="s">
        <v>278</v>
      </c>
      <c r="BE321" s="234">
        <f>IF(N321="základní",J321,0)</f>
        <v>33540</v>
      </c>
      <c r="BF321" s="234">
        <f>IF(N321="snížená",J321,0)</f>
        <v>0</v>
      </c>
      <c r="BG321" s="234">
        <f>IF(N321="zákl. přenesená",J321,0)</f>
        <v>0</v>
      </c>
      <c r="BH321" s="234">
        <f>IF(N321="sníž. přenesená",J321,0)</f>
        <v>0</v>
      </c>
      <c r="BI321" s="234">
        <f>IF(N321="nulová",J321,0)</f>
        <v>0</v>
      </c>
      <c r="BJ321" s="18" t="s">
        <v>81</v>
      </c>
      <c r="BK321" s="234">
        <f>ROUND(I321*H321,2)</f>
        <v>33540</v>
      </c>
      <c r="BL321" s="18" t="s">
        <v>116</v>
      </c>
      <c r="BM321" s="233" t="s">
        <v>2932</v>
      </c>
    </row>
    <row r="322" s="2" customFormat="1" ht="16.5" customHeight="1">
      <c r="A322" s="33"/>
      <c r="B322" s="34"/>
      <c r="C322" s="222" t="s">
        <v>2013</v>
      </c>
      <c r="D322" s="222" t="s">
        <v>280</v>
      </c>
      <c r="E322" s="223" t="s">
        <v>2933</v>
      </c>
      <c r="F322" s="224" t="s">
        <v>2574</v>
      </c>
      <c r="G322" s="225" t="s">
        <v>2491</v>
      </c>
      <c r="H322" s="226">
        <v>1</v>
      </c>
      <c r="I322" s="227">
        <v>52000</v>
      </c>
      <c r="J322" s="227">
        <f>ROUND(I322*H322,2)</f>
        <v>52000</v>
      </c>
      <c r="K322" s="228"/>
      <c r="L322" s="39"/>
      <c r="M322" s="229" t="s">
        <v>1</v>
      </c>
      <c r="N322" s="230" t="s">
        <v>39</v>
      </c>
      <c r="O322" s="231">
        <v>0</v>
      </c>
      <c r="P322" s="231">
        <f>O322*H322</f>
        <v>0</v>
      </c>
      <c r="Q322" s="231">
        <v>0</v>
      </c>
      <c r="R322" s="231">
        <f>Q322*H322</f>
        <v>0</v>
      </c>
      <c r="S322" s="231">
        <v>0</v>
      </c>
      <c r="T322" s="232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233" t="s">
        <v>116</v>
      </c>
      <c r="AT322" s="233" t="s">
        <v>280</v>
      </c>
      <c r="AU322" s="233" t="s">
        <v>83</v>
      </c>
      <c r="AY322" s="18" t="s">
        <v>278</v>
      </c>
      <c r="BE322" s="234">
        <f>IF(N322="základní",J322,0)</f>
        <v>52000</v>
      </c>
      <c r="BF322" s="234">
        <f>IF(N322="snížená",J322,0)</f>
        <v>0</v>
      </c>
      <c r="BG322" s="234">
        <f>IF(N322="zákl. přenesená",J322,0)</f>
        <v>0</v>
      </c>
      <c r="BH322" s="234">
        <f>IF(N322="sníž. přenesená",J322,0)</f>
        <v>0</v>
      </c>
      <c r="BI322" s="234">
        <f>IF(N322="nulová",J322,0)</f>
        <v>0</v>
      </c>
      <c r="BJ322" s="18" t="s">
        <v>81</v>
      </c>
      <c r="BK322" s="234">
        <f>ROUND(I322*H322,2)</f>
        <v>52000</v>
      </c>
      <c r="BL322" s="18" t="s">
        <v>116</v>
      </c>
      <c r="BM322" s="233" t="s">
        <v>2934</v>
      </c>
    </row>
    <row r="323" s="2" customFormat="1" ht="16.5" customHeight="1">
      <c r="A323" s="33"/>
      <c r="B323" s="34"/>
      <c r="C323" s="222" t="s">
        <v>2017</v>
      </c>
      <c r="D323" s="222" t="s">
        <v>280</v>
      </c>
      <c r="E323" s="223" t="s">
        <v>2935</v>
      </c>
      <c r="F323" s="224" t="s">
        <v>2864</v>
      </c>
      <c r="G323" s="225" t="s">
        <v>1673</v>
      </c>
      <c r="H323" s="226">
        <v>12</v>
      </c>
      <c r="I323" s="227">
        <v>2312</v>
      </c>
      <c r="J323" s="227">
        <f>ROUND(I323*H323,2)</f>
        <v>27744</v>
      </c>
      <c r="K323" s="228"/>
      <c r="L323" s="39"/>
      <c r="M323" s="229" t="s">
        <v>1</v>
      </c>
      <c r="N323" s="230" t="s">
        <v>39</v>
      </c>
      <c r="O323" s="231">
        <v>0</v>
      </c>
      <c r="P323" s="231">
        <f>O323*H323</f>
        <v>0</v>
      </c>
      <c r="Q323" s="231">
        <v>0</v>
      </c>
      <c r="R323" s="231">
        <f>Q323*H323</f>
        <v>0</v>
      </c>
      <c r="S323" s="231">
        <v>0</v>
      </c>
      <c r="T323" s="232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233" t="s">
        <v>116</v>
      </c>
      <c r="AT323" s="233" t="s">
        <v>280</v>
      </c>
      <c r="AU323" s="233" t="s">
        <v>83</v>
      </c>
      <c r="AY323" s="18" t="s">
        <v>278</v>
      </c>
      <c r="BE323" s="234">
        <f>IF(N323="základní",J323,0)</f>
        <v>27744</v>
      </c>
      <c r="BF323" s="234">
        <f>IF(N323="snížená",J323,0)</f>
        <v>0</v>
      </c>
      <c r="BG323" s="234">
        <f>IF(N323="zákl. přenesená",J323,0)</f>
        <v>0</v>
      </c>
      <c r="BH323" s="234">
        <f>IF(N323="sníž. přenesená",J323,0)</f>
        <v>0</v>
      </c>
      <c r="BI323" s="234">
        <f>IF(N323="nulová",J323,0)</f>
        <v>0</v>
      </c>
      <c r="BJ323" s="18" t="s">
        <v>81</v>
      </c>
      <c r="BK323" s="234">
        <f>ROUND(I323*H323,2)</f>
        <v>27744</v>
      </c>
      <c r="BL323" s="18" t="s">
        <v>116</v>
      </c>
      <c r="BM323" s="233" t="s">
        <v>2936</v>
      </c>
    </row>
    <row r="324" s="2" customFormat="1" ht="16.5" customHeight="1">
      <c r="A324" s="33"/>
      <c r="B324" s="34"/>
      <c r="C324" s="222" t="s">
        <v>2021</v>
      </c>
      <c r="D324" s="222" t="s">
        <v>280</v>
      </c>
      <c r="E324" s="223" t="s">
        <v>2937</v>
      </c>
      <c r="F324" s="224" t="s">
        <v>2867</v>
      </c>
      <c r="G324" s="225" t="s">
        <v>1673</v>
      </c>
      <c r="H324" s="226">
        <v>1</v>
      </c>
      <c r="I324" s="227">
        <v>8199</v>
      </c>
      <c r="J324" s="227">
        <f>ROUND(I324*H324,2)</f>
        <v>8199</v>
      </c>
      <c r="K324" s="228"/>
      <c r="L324" s="39"/>
      <c r="M324" s="229" t="s">
        <v>1</v>
      </c>
      <c r="N324" s="230" t="s">
        <v>39</v>
      </c>
      <c r="O324" s="231">
        <v>0</v>
      </c>
      <c r="P324" s="231">
        <f>O324*H324</f>
        <v>0</v>
      </c>
      <c r="Q324" s="231">
        <v>0</v>
      </c>
      <c r="R324" s="231">
        <f>Q324*H324</f>
        <v>0</v>
      </c>
      <c r="S324" s="231">
        <v>0</v>
      </c>
      <c r="T324" s="232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233" t="s">
        <v>116</v>
      </c>
      <c r="AT324" s="233" t="s">
        <v>280</v>
      </c>
      <c r="AU324" s="233" t="s">
        <v>83</v>
      </c>
      <c r="AY324" s="18" t="s">
        <v>278</v>
      </c>
      <c r="BE324" s="234">
        <f>IF(N324="základní",J324,0)</f>
        <v>8199</v>
      </c>
      <c r="BF324" s="234">
        <f>IF(N324="snížená",J324,0)</f>
        <v>0</v>
      </c>
      <c r="BG324" s="234">
        <f>IF(N324="zákl. přenesená",J324,0)</f>
        <v>0</v>
      </c>
      <c r="BH324" s="234">
        <f>IF(N324="sníž. přenesená",J324,0)</f>
        <v>0</v>
      </c>
      <c r="BI324" s="234">
        <f>IF(N324="nulová",J324,0)</f>
        <v>0</v>
      </c>
      <c r="BJ324" s="18" t="s">
        <v>81</v>
      </c>
      <c r="BK324" s="234">
        <f>ROUND(I324*H324,2)</f>
        <v>8199</v>
      </c>
      <c r="BL324" s="18" t="s">
        <v>116</v>
      </c>
      <c r="BM324" s="233" t="s">
        <v>2938</v>
      </c>
    </row>
    <row r="325" s="2" customFormat="1" ht="16.5" customHeight="1">
      <c r="A325" s="33"/>
      <c r="B325" s="34"/>
      <c r="C325" s="222" t="s">
        <v>2025</v>
      </c>
      <c r="D325" s="222" t="s">
        <v>280</v>
      </c>
      <c r="E325" s="223" t="s">
        <v>2939</v>
      </c>
      <c r="F325" s="224" t="s">
        <v>2690</v>
      </c>
      <c r="G325" s="225" t="s">
        <v>1673</v>
      </c>
      <c r="H325" s="226">
        <v>4</v>
      </c>
      <c r="I325" s="227">
        <v>6354</v>
      </c>
      <c r="J325" s="227">
        <f>ROUND(I325*H325,2)</f>
        <v>25416</v>
      </c>
      <c r="K325" s="228"/>
      <c r="L325" s="39"/>
      <c r="M325" s="229" t="s">
        <v>1</v>
      </c>
      <c r="N325" s="230" t="s">
        <v>39</v>
      </c>
      <c r="O325" s="231">
        <v>0</v>
      </c>
      <c r="P325" s="231">
        <f>O325*H325</f>
        <v>0</v>
      </c>
      <c r="Q325" s="231">
        <v>0</v>
      </c>
      <c r="R325" s="231">
        <f>Q325*H325</f>
        <v>0</v>
      </c>
      <c r="S325" s="231">
        <v>0</v>
      </c>
      <c r="T325" s="232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233" t="s">
        <v>116</v>
      </c>
      <c r="AT325" s="233" t="s">
        <v>280</v>
      </c>
      <c r="AU325" s="233" t="s">
        <v>83</v>
      </c>
      <c r="AY325" s="18" t="s">
        <v>278</v>
      </c>
      <c r="BE325" s="234">
        <f>IF(N325="základní",J325,0)</f>
        <v>25416</v>
      </c>
      <c r="BF325" s="234">
        <f>IF(N325="snížená",J325,0)</f>
        <v>0</v>
      </c>
      <c r="BG325" s="234">
        <f>IF(N325="zákl. přenesená",J325,0)</f>
        <v>0</v>
      </c>
      <c r="BH325" s="234">
        <f>IF(N325="sníž. přenesená",J325,0)</f>
        <v>0</v>
      </c>
      <c r="BI325" s="234">
        <f>IF(N325="nulová",J325,0)</f>
        <v>0</v>
      </c>
      <c r="BJ325" s="18" t="s">
        <v>81</v>
      </c>
      <c r="BK325" s="234">
        <f>ROUND(I325*H325,2)</f>
        <v>25416</v>
      </c>
      <c r="BL325" s="18" t="s">
        <v>116</v>
      </c>
      <c r="BM325" s="233" t="s">
        <v>2940</v>
      </c>
    </row>
    <row r="326" s="2" customFormat="1" ht="16.5" customHeight="1">
      <c r="A326" s="33"/>
      <c r="B326" s="34"/>
      <c r="C326" s="222" t="s">
        <v>2029</v>
      </c>
      <c r="D326" s="222" t="s">
        <v>280</v>
      </c>
      <c r="E326" s="223" t="s">
        <v>2941</v>
      </c>
      <c r="F326" s="224" t="s">
        <v>2693</v>
      </c>
      <c r="G326" s="225" t="s">
        <v>1673</v>
      </c>
      <c r="H326" s="226">
        <v>2</v>
      </c>
      <c r="I326" s="227">
        <v>6354</v>
      </c>
      <c r="J326" s="227">
        <f>ROUND(I326*H326,2)</f>
        <v>12708</v>
      </c>
      <c r="K326" s="228"/>
      <c r="L326" s="39"/>
      <c r="M326" s="229" t="s">
        <v>1</v>
      </c>
      <c r="N326" s="230" t="s">
        <v>39</v>
      </c>
      <c r="O326" s="231">
        <v>0</v>
      </c>
      <c r="P326" s="231">
        <f>O326*H326</f>
        <v>0</v>
      </c>
      <c r="Q326" s="231">
        <v>0</v>
      </c>
      <c r="R326" s="231">
        <f>Q326*H326</f>
        <v>0</v>
      </c>
      <c r="S326" s="231">
        <v>0</v>
      </c>
      <c r="T326" s="232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233" t="s">
        <v>116</v>
      </c>
      <c r="AT326" s="233" t="s">
        <v>280</v>
      </c>
      <c r="AU326" s="233" t="s">
        <v>83</v>
      </c>
      <c r="AY326" s="18" t="s">
        <v>278</v>
      </c>
      <c r="BE326" s="234">
        <f>IF(N326="základní",J326,0)</f>
        <v>12708</v>
      </c>
      <c r="BF326" s="234">
        <f>IF(N326="snížená",J326,0)</f>
        <v>0</v>
      </c>
      <c r="BG326" s="234">
        <f>IF(N326="zákl. přenesená",J326,0)</f>
        <v>0</v>
      </c>
      <c r="BH326" s="234">
        <f>IF(N326="sníž. přenesená",J326,0)</f>
        <v>0</v>
      </c>
      <c r="BI326" s="234">
        <f>IF(N326="nulová",J326,0)</f>
        <v>0</v>
      </c>
      <c r="BJ326" s="18" t="s">
        <v>81</v>
      </c>
      <c r="BK326" s="234">
        <f>ROUND(I326*H326,2)</f>
        <v>12708</v>
      </c>
      <c r="BL326" s="18" t="s">
        <v>116</v>
      </c>
      <c r="BM326" s="233" t="s">
        <v>2942</v>
      </c>
    </row>
    <row r="327" s="2" customFormat="1" ht="16.5" customHeight="1">
      <c r="A327" s="33"/>
      <c r="B327" s="34"/>
      <c r="C327" s="222" t="s">
        <v>2033</v>
      </c>
      <c r="D327" s="222" t="s">
        <v>280</v>
      </c>
      <c r="E327" s="223" t="s">
        <v>2943</v>
      </c>
      <c r="F327" s="224" t="s">
        <v>2875</v>
      </c>
      <c r="G327" s="225" t="s">
        <v>1673</v>
      </c>
      <c r="H327" s="226">
        <v>2</v>
      </c>
      <c r="I327" s="227">
        <v>6590</v>
      </c>
      <c r="J327" s="227">
        <f>ROUND(I327*H327,2)</f>
        <v>13180</v>
      </c>
      <c r="K327" s="228"/>
      <c r="L327" s="39"/>
      <c r="M327" s="229" t="s">
        <v>1</v>
      </c>
      <c r="N327" s="230" t="s">
        <v>39</v>
      </c>
      <c r="O327" s="231">
        <v>0</v>
      </c>
      <c r="P327" s="231">
        <f>O327*H327</f>
        <v>0</v>
      </c>
      <c r="Q327" s="231">
        <v>0</v>
      </c>
      <c r="R327" s="231">
        <f>Q327*H327</f>
        <v>0</v>
      </c>
      <c r="S327" s="231">
        <v>0</v>
      </c>
      <c r="T327" s="232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233" t="s">
        <v>116</v>
      </c>
      <c r="AT327" s="233" t="s">
        <v>280</v>
      </c>
      <c r="AU327" s="233" t="s">
        <v>83</v>
      </c>
      <c r="AY327" s="18" t="s">
        <v>278</v>
      </c>
      <c r="BE327" s="234">
        <f>IF(N327="základní",J327,0)</f>
        <v>13180</v>
      </c>
      <c r="BF327" s="234">
        <f>IF(N327="snížená",J327,0)</f>
        <v>0</v>
      </c>
      <c r="BG327" s="234">
        <f>IF(N327="zákl. přenesená",J327,0)</f>
        <v>0</v>
      </c>
      <c r="BH327" s="234">
        <f>IF(N327="sníž. přenesená",J327,0)</f>
        <v>0</v>
      </c>
      <c r="BI327" s="234">
        <f>IF(N327="nulová",J327,0)</f>
        <v>0</v>
      </c>
      <c r="BJ327" s="18" t="s">
        <v>81</v>
      </c>
      <c r="BK327" s="234">
        <f>ROUND(I327*H327,2)</f>
        <v>13180</v>
      </c>
      <c r="BL327" s="18" t="s">
        <v>116</v>
      </c>
      <c r="BM327" s="233" t="s">
        <v>2944</v>
      </c>
    </row>
    <row r="328" s="2" customFormat="1" ht="16.5" customHeight="1">
      <c r="A328" s="33"/>
      <c r="B328" s="34"/>
      <c r="C328" s="222" t="s">
        <v>2037</v>
      </c>
      <c r="D328" s="222" t="s">
        <v>280</v>
      </c>
      <c r="E328" s="223" t="s">
        <v>2945</v>
      </c>
      <c r="F328" s="224" t="s">
        <v>2696</v>
      </c>
      <c r="G328" s="225" t="s">
        <v>1673</v>
      </c>
      <c r="H328" s="226">
        <v>4</v>
      </c>
      <c r="I328" s="227">
        <v>669</v>
      </c>
      <c r="J328" s="227">
        <f>ROUND(I328*H328,2)</f>
        <v>2676</v>
      </c>
      <c r="K328" s="228"/>
      <c r="L328" s="39"/>
      <c r="M328" s="229" t="s">
        <v>1</v>
      </c>
      <c r="N328" s="230" t="s">
        <v>39</v>
      </c>
      <c r="O328" s="231">
        <v>0</v>
      </c>
      <c r="P328" s="231">
        <f>O328*H328</f>
        <v>0</v>
      </c>
      <c r="Q328" s="231">
        <v>0</v>
      </c>
      <c r="R328" s="231">
        <f>Q328*H328</f>
        <v>0</v>
      </c>
      <c r="S328" s="231">
        <v>0</v>
      </c>
      <c r="T328" s="232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233" t="s">
        <v>116</v>
      </c>
      <c r="AT328" s="233" t="s">
        <v>280</v>
      </c>
      <c r="AU328" s="233" t="s">
        <v>83</v>
      </c>
      <c r="AY328" s="18" t="s">
        <v>278</v>
      </c>
      <c r="BE328" s="234">
        <f>IF(N328="základní",J328,0)</f>
        <v>2676</v>
      </c>
      <c r="BF328" s="234">
        <f>IF(N328="snížená",J328,0)</f>
        <v>0</v>
      </c>
      <c r="BG328" s="234">
        <f>IF(N328="zákl. přenesená",J328,0)</f>
        <v>0</v>
      </c>
      <c r="BH328" s="234">
        <f>IF(N328="sníž. přenesená",J328,0)</f>
        <v>0</v>
      </c>
      <c r="BI328" s="234">
        <f>IF(N328="nulová",J328,0)</f>
        <v>0</v>
      </c>
      <c r="BJ328" s="18" t="s">
        <v>81</v>
      </c>
      <c r="BK328" s="234">
        <f>ROUND(I328*H328,2)</f>
        <v>2676</v>
      </c>
      <c r="BL328" s="18" t="s">
        <v>116</v>
      </c>
      <c r="BM328" s="233" t="s">
        <v>2946</v>
      </c>
    </row>
    <row r="329" s="2" customFormat="1" ht="16.5" customHeight="1">
      <c r="A329" s="33"/>
      <c r="B329" s="34"/>
      <c r="C329" s="222" t="s">
        <v>2042</v>
      </c>
      <c r="D329" s="222" t="s">
        <v>280</v>
      </c>
      <c r="E329" s="223" t="s">
        <v>2947</v>
      </c>
      <c r="F329" s="224" t="s">
        <v>2699</v>
      </c>
      <c r="G329" s="225" t="s">
        <v>1673</v>
      </c>
      <c r="H329" s="226">
        <v>1</v>
      </c>
      <c r="I329" s="227">
        <v>1914</v>
      </c>
      <c r="J329" s="227">
        <f>ROUND(I329*H329,2)</f>
        <v>1914</v>
      </c>
      <c r="K329" s="228"/>
      <c r="L329" s="39"/>
      <c r="M329" s="229" t="s">
        <v>1</v>
      </c>
      <c r="N329" s="230" t="s">
        <v>39</v>
      </c>
      <c r="O329" s="231">
        <v>0</v>
      </c>
      <c r="P329" s="231">
        <f>O329*H329</f>
        <v>0</v>
      </c>
      <c r="Q329" s="231">
        <v>0</v>
      </c>
      <c r="R329" s="231">
        <f>Q329*H329</f>
        <v>0</v>
      </c>
      <c r="S329" s="231">
        <v>0</v>
      </c>
      <c r="T329" s="232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233" t="s">
        <v>116</v>
      </c>
      <c r="AT329" s="233" t="s">
        <v>280</v>
      </c>
      <c r="AU329" s="233" t="s">
        <v>83</v>
      </c>
      <c r="AY329" s="18" t="s">
        <v>278</v>
      </c>
      <c r="BE329" s="234">
        <f>IF(N329="základní",J329,0)</f>
        <v>1914</v>
      </c>
      <c r="BF329" s="234">
        <f>IF(N329="snížená",J329,0)</f>
        <v>0</v>
      </c>
      <c r="BG329" s="234">
        <f>IF(N329="zákl. přenesená",J329,0)</f>
        <v>0</v>
      </c>
      <c r="BH329" s="234">
        <f>IF(N329="sníž. přenesená",J329,0)</f>
        <v>0</v>
      </c>
      <c r="BI329" s="234">
        <f>IF(N329="nulová",J329,0)</f>
        <v>0</v>
      </c>
      <c r="BJ329" s="18" t="s">
        <v>81</v>
      </c>
      <c r="BK329" s="234">
        <f>ROUND(I329*H329,2)</f>
        <v>1914</v>
      </c>
      <c r="BL329" s="18" t="s">
        <v>116</v>
      </c>
      <c r="BM329" s="233" t="s">
        <v>2948</v>
      </c>
    </row>
    <row r="330" s="2" customFormat="1" ht="16.5" customHeight="1">
      <c r="A330" s="33"/>
      <c r="B330" s="34"/>
      <c r="C330" s="222" t="s">
        <v>2046</v>
      </c>
      <c r="D330" s="222" t="s">
        <v>280</v>
      </c>
      <c r="E330" s="223" t="s">
        <v>2949</v>
      </c>
      <c r="F330" s="224" t="s">
        <v>2880</v>
      </c>
      <c r="G330" s="225" t="s">
        <v>1673</v>
      </c>
      <c r="H330" s="226">
        <v>2</v>
      </c>
      <c r="I330" s="227">
        <v>2489</v>
      </c>
      <c r="J330" s="227">
        <f>ROUND(I330*H330,2)</f>
        <v>4978</v>
      </c>
      <c r="K330" s="228"/>
      <c r="L330" s="39"/>
      <c r="M330" s="229" t="s">
        <v>1</v>
      </c>
      <c r="N330" s="230" t="s">
        <v>39</v>
      </c>
      <c r="O330" s="231">
        <v>0</v>
      </c>
      <c r="P330" s="231">
        <f>O330*H330</f>
        <v>0</v>
      </c>
      <c r="Q330" s="231">
        <v>0</v>
      </c>
      <c r="R330" s="231">
        <f>Q330*H330</f>
        <v>0</v>
      </c>
      <c r="S330" s="231">
        <v>0</v>
      </c>
      <c r="T330" s="232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233" t="s">
        <v>116</v>
      </c>
      <c r="AT330" s="233" t="s">
        <v>280</v>
      </c>
      <c r="AU330" s="233" t="s">
        <v>83</v>
      </c>
      <c r="AY330" s="18" t="s">
        <v>278</v>
      </c>
      <c r="BE330" s="234">
        <f>IF(N330="základní",J330,0)</f>
        <v>4978</v>
      </c>
      <c r="BF330" s="234">
        <f>IF(N330="snížená",J330,0)</f>
        <v>0</v>
      </c>
      <c r="BG330" s="234">
        <f>IF(N330="zákl. přenesená",J330,0)</f>
        <v>0</v>
      </c>
      <c r="BH330" s="234">
        <f>IF(N330="sníž. přenesená",J330,0)</f>
        <v>0</v>
      </c>
      <c r="BI330" s="234">
        <f>IF(N330="nulová",J330,0)</f>
        <v>0</v>
      </c>
      <c r="BJ330" s="18" t="s">
        <v>81</v>
      </c>
      <c r="BK330" s="234">
        <f>ROUND(I330*H330,2)</f>
        <v>4978</v>
      </c>
      <c r="BL330" s="18" t="s">
        <v>116</v>
      </c>
      <c r="BM330" s="233" t="s">
        <v>2950</v>
      </c>
    </row>
    <row r="331" s="2" customFormat="1" ht="24.15" customHeight="1">
      <c r="A331" s="33"/>
      <c r="B331" s="34"/>
      <c r="C331" s="222" t="s">
        <v>2050</v>
      </c>
      <c r="D331" s="222" t="s">
        <v>280</v>
      </c>
      <c r="E331" s="223" t="s">
        <v>2951</v>
      </c>
      <c r="F331" s="224" t="s">
        <v>2952</v>
      </c>
      <c r="G331" s="225" t="s">
        <v>1673</v>
      </c>
      <c r="H331" s="226">
        <v>1</v>
      </c>
      <c r="I331" s="227">
        <v>1464</v>
      </c>
      <c r="J331" s="227">
        <f>ROUND(I331*H331,2)</f>
        <v>1464</v>
      </c>
      <c r="K331" s="228"/>
      <c r="L331" s="39"/>
      <c r="M331" s="229" t="s">
        <v>1</v>
      </c>
      <c r="N331" s="230" t="s">
        <v>39</v>
      </c>
      <c r="O331" s="231">
        <v>0</v>
      </c>
      <c r="P331" s="231">
        <f>O331*H331</f>
        <v>0</v>
      </c>
      <c r="Q331" s="231">
        <v>0</v>
      </c>
      <c r="R331" s="231">
        <f>Q331*H331</f>
        <v>0</v>
      </c>
      <c r="S331" s="231">
        <v>0</v>
      </c>
      <c r="T331" s="232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233" t="s">
        <v>116</v>
      </c>
      <c r="AT331" s="233" t="s">
        <v>280</v>
      </c>
      <c r="AU331" s="233" t="s">
        <v>83</v>
      </c>
      <c r="AY331" s="18" t="s">
        <v>278</v>
      </c>
      <c r="BE331" s="234">
        <f>IF(N331="základní",J331,0)</f>
        <v>1464</v>
      </c>
      <c r="BF331" s="234">
        <f>IF(N331="snížená",J331,0)</f>
        <v>0</v>
      </c>
      <c r="BG331" s="234">
        <f>IF(N331="zákl. přenesená",J331,0)</f>
        <v>0</v>
      </c>
      <c r="BH331" s="234">
        <f>IF(N331="sníž. přenesená",J331,0)</f>
        <v>0</v>
      </c>
      <c r="BI331" s="234">
        <f>IF(N331="nulová",J331,0)</f>
        <v>0</v>
      </c>
      <c r="BJ331" s="18" t="s">
        <v>81</v>
      </c>
      <c r="BK331" s="234">
        <f>ROUND(I331*H331,2)</f>
        <v>1464</v>
      </c>
      <c r="BL331" s="18" t="s">
        <v>116</v>
      </c>
      <c r="BM331" s="233" t="s">
        <v>2953</v>
      </c>
    </row>
    <row r="332" s="2" customFormat="1" ht="24.15" customHeight="1">
      <c r="A332" s="33"/>
      <c r="B332" s="34"/>
      <c r="C332" s="222" t="s">
        <v>2054</v>
      </c>
      <c r="D332" s="222" t="s">
        <v>280</v>
      </c>
      <c r="E332" s="223" t="s">
        <v>2954</v>
      </c>
      <c r="F332" s="224" t="s">
        <v>2589</v>
      </c>
      <c r="G332" s="225" t="s">
        <v>1673</v>
      </c>
      <c r="H332" s="226">
        <v>1</v>
      </c>
      <c r="I332" s="227">
        <v>1731</v>
      </c>
      <c r="J332" s="227">
        <f>ROUND(I332*H332,2)</f>
        <v>1731</v>
      </c>
      <c r="K332" s="228"/>
      <c r="L332" s="39"/>
      <c r="M332" s="229" t="s">
        <v>1</v>
      </c>
      <c r="N332" s="230" t="s">
        <v>39</v>
      </c>
      <c r="O332" s="231">
        <v>0</v>
      </c>
      <c r="P332" s="231">
        <f>O332*H332</f>
        <v>0</v>
      </c>
      <c r="Q332" s="231">
        <v>0</v>
      </c>
      <c r="R332" s="231">
        <f>Q332*H332</f>
        <v>0</v>
      </c>
      <c r="S332" s="231">
        <v>0</v>
      </c>
      <c r="T332" s="232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233" t="s">
        <v>116</v>
      </c>
      <c r="AT332" s="233" t="s">
        <v>280</v>
      </c>
      <c r="AU332" s="233" t="s">
        <v>83</v>
      </c>
      <c r="AY332" s="18" t="s">
        <v>278</v>
      </c>
      <c r="BE332" s="234">
        <f>IF(N332="základní",J332,0)</f>
        <v>1731</v>
      </c>
      <c r="BF332" s="234">
        <f>IF(N332="snížená",J332,0)</f>
        <v>0</v>
      </c>
      <c r="BG332" s="234">
        <f>IF(N332="zákl. přenesená",J332,0)</f>
        <v>0</v>
      </c>
      <c r="BH332" s="234">
        <f>IF(N332="sníž. přenesená",J332,0)</f>
        <v>0</v>
      </c>
      <c r="BI332" s="234">
        <f>IF(N332="nulová",J332,0)</f>
        <v>0</v>
      </c>
      <c r="BJ332" s="18" t="s">
        <v>81</v>
      </c>
      <c r="BK332" s="234">
        <f>ROUND(I332*H332,2)</f>
        <v>1731</v>
      </c>
      <c r="BL332" s="18" t="s">
        <v>116</v>
      </c>
      <c r="BM332" s="233" t="s">
        <v>2955</v>
      </c>
    </row>
    <row r="333" s="2" customFormat="1" ht="24.15" customHeight="1">
      <c r="A333" s="33"/>
      <c r="B333" s="34"/>
      <c r="C333" s="222" t="s">
        <v>2058</v>
      </c>
      <c r="D333" s="222" t="s">
        <v>280</v>
      </c>
      <c r="E333" s="223" t="s">
        <v>2956</v>
      </c>
      <c r="F333" s="224" t="s">
        <v>2957</v>
      </c>
      <c r="G333" s="225" t="s">
        <v>1673</v>
      </c>
      <c r="H333" s="226">
        <v>2</v>
      </c>
      <c r="I333" s="227">
        <v>899</v>
      </c>
      <c r="J333" s="227">
        <f>ROUND(I333*H333,2)</f>
        <v>1798</v>
      </c>
      <c r="K333" s="228"/>
      <c r="L333" s="39"/>
      <c r="M333" s="229" t="s">
        <v>1</v>
      </c>
      <c r="N333" s="230" t="s">
        <v>39</v>
      </c>
      <c r="O333" s="231">
        <v>0</v>
      </c>
      <c r="P333" s="231">
        <f>O333*H333</f>
        <v>0</v>
      </c>
      <c r="Q333" s="231">
        <v>0</v>
      </c>
      <c r="R333" s="231">
        <f>Q333*H333</f>
        <v>0</v>
      </c>
      <c r="S333" s="231">
        <v>0</v>
      </c>
      <c r="T333" s="232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233" t="s">
        <v>116</v>
      </c>
      <c r="AT333" s="233" t="s">
        <v>280</v>
      </c>
      <c r="AU333" s="233" t="s">
        <v>83</v>
      </c>
      <c r="AY333" s="18" t="s">
        <v>278</v>
      </c>
      <c r="BE333" s="234">
        <f>IF(N333="základní",J333,0)</f>
        <v>1798</v>
      </c>
      <c r="BF333" s="234">
        <f>IF(N333="snížená",J333,0)</f>
        <v>0</v>
      </c>
      <c r="BG333" s="234">
        <f>IF(N333="zákl. přenesená",J333,0)</f>
        <v>0</v>
      </c>
      <c r="BH333" s="234">
        <f>IF(N333="sníž. přenesená",J333,0)</f>
        <v>0</v>
      </c>
      <c r="BI333" s="234">
        <f>IF(N333="nulová",J333,0)</f>
        <v>0</v>
      </c>
      <c r="BJ333" s="18" t="s">
        <v>81</v>
      </c>
      <c r="BK333" s="234">
        <f>ROUND(I333*H333,2)</f>
        <v>1798</v>
      </c>
      <c r="BL333" s="18" t="s">
        <v>116</v>
      </c>
      <c r="BM333" s="233" t="s">
        <v>2958</v>
      </c>
    </row>
    <row r="334" s="2" customFormat="1" ht="16.5" customHeight="1">
      <c r="A334" s="33"/>
      <c r="B334" s="34"/>
      <c r="C334" s="222" t="s">
        <v>2062</v>
      </c>
      <c r="D334" s="222" t="s">
        <v>280</v>
      </c>
      <c r="E334" s="223" t="s">
        <v>2959</v>
      </c>
      <c r="F334" s="224" t="s">
        <v>2592</v>
      </c>
      <c r="G334" s="225" t="s">
        <v>1673</v>
      </c>
      <c r="H334" s="226">
        <v>27</v>
      </c>
      <c r="I334" s="227">
        <v>252</v>
      </c>
      <c r="J334" s="227">
        <f>ROUND(I334*H334,2)</f>
        <v>6804</v>
      </c>
      <c r="K334" s="228"/>
      <c r="L334" s="39"/>
      <c r="M334" s="229" t="s">
        <v>1</v>
      </c>
      <c r="N334" s="230" t="s">
        <v>39</v>
      </c>
      <c r="O334" s="231">
        <v>0</v>
      </c>
      <c r="P334" s="231">
        <f>O334*H334</f>
        <v>0</v>
      </c>
      <c r="Q334" s="231">
        <v>0</v>
      </c>
      <c r="R334" s="231">
        <f>Q334*H334</f>
        <v>0</v>
      </c>
      <c r="S334" s="231">
        <v>0</v>
      </c>
      <c r="T334" s="232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233" t="s">
        <v>116</v>
      </c>
      <c r="AT334" s="233" t="s">
        <v>280</v>
      </c>
      <c r="AU334" s="233" t="s">
        <v>83</v>
      </c>
      <c r="AY334" s="18" t="s">
        <v>278</v>
      </c>
      <c r="BE334" s="234">
        <f>IF(N334="základní",J334,0)</f>
        <v>6804</v>
      </c>
      <c r="BF334" s="234">
        <f>IF(N334="snížená",J334,0)</f>
        <v>0</v>
      </c>
      <c r="BG334" s="234">
        <f>IF(N334="zákl. přenesená",J334,0)</f>
        <v>0</v>
      </c>
      <c r="BH334" s="234">
        <f>IF(N334="sníž. přenesená",J334,0)</f>
        <v>0</v>
      </c>
      <c r="BI334" s="234">
        <f>IF(N334="nulová",J334,0)</f>
        <v>0</v>
      </c>
      <c r="BJ334" s="18" t="s">
        <v>81</v>
      </c>
      <c r="BK334" s="234">
        <f>ROUND(I334*H334,2)</f>
        <v>6804</v>
      </c>
      <c r="BL334" s="18" t="s">
        <v>116</v>
      </c>
      <c r="BM334" s="233" t="s">
        <v>2960</v>
      </c>
    </row>
    <row r="335" s="2" customFormat="1" ht="16.5" customHeight="1">
      <c r="A335" s="33"/>
      <c r="B335" s="34"/>
      <c r="C335" s="222" t="s">
        <v>2066</v>
      </c>
      <c r="D335" s="222" t="s">
        <v>280</v>
      </c>
      <c r="E335" s="223" t="s">
        <v>2961</v>
      </c>
      <c r="F335" s="224" t="s">
        <v>2962</v>
      </c>
      <c r="G335" s="225" t="s">
        <v>1673</v>
      </c>
      <c r="H335" s="226">
        <v>1</v>
      </c>
      <c r="I335" s="227">
        <v>805</v>
      </c>
      <c r="J335" s="227">
        <f>ROUND(I335*H335,2)</f>
        <v>805</v>
      </c>
      <c r="K335" s="228"/>
      <c r="L335" s="39"/>
      <c r="M335" s="229" t="s">
        <v>1</v>
      </c>
      <c r="N335" s="230" t="s">
        <v>39</v>
      </c>
      <c r="O335" s="231">
        <v>0</v>
      </c>
      <c r="P335" s="231">
        <f>O335*H335</f>
        <v>0</v>
      </c>
      <c r="Q335" s="231">
        <v>0</v>
      </c>
      <c r="R335" s="231">
        <f>Q335*H335</f>
        <v>0</v>
      </c>
      <c r="S335" s="231">
        <v>0</v>
      </c>
      <c r="T335" s="232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233" t="s">
        <v>116</v>
      </c>
      <c r="AT335" s="233" t="s">
        <v>280</v>
      </c>
      <c r="AU335" s="233" t="s">
        <v>83</v>
      </c>
      <c r="AY335" s="18" t="s">
        <v>278</v>
      </c>
      <c r="BE335" s="234">
        <f>IF(N335="základní",J335,0)</f>
        <v>805</v>
      </c>
      <c r="BF335" s="234">
        <f>IF(N335="snížená",J335,0)</f>
        <v>0</v>
      </c>
      <c r="BG335" s="234">
        <f>IF(N335="zákl. přenesená",J335,0)</f>
        <v>0</v>
      </c>
      <c r="BH335" s="234">
        <f>IF(N335="sníž. přenesená",J335,0)</f>
        <v>0</v>
      </c>
      <c r="BI335" s="234">
        <f>IF(N335="nulová",J335,0)</f>
        <v>0</v>
      </c>
      <c r="BJ335" s="18" t="s">
        <v>81</v>
      </c>
      <c r="BK335" s="234">
        <f>ROUND(I335*H335,2)</f>
        <v>805</v>
      </c>
      <c r="BL335" s="18" t="s">
        <v>116</v>
      </c>
      <c r="BM335" s="233" t="s">
        <v>2963</v>
      </c>
    </row>
    <row r="336" s="2" customFormat="1" ht="16.5" customHeight="1">
      <c r="A336" s="33"/>
      <c r="B336" s="34"/>
      <c r="C336" s="222" t="s">
        <v>2071</v>
      </c>
      <c r="D336" s="222" t="s">
        <v>280</v>
      </c>
      <c r="E336" s="223" t="s">
        <v>2964</v>
      </c>
      <c r="F336" s="224" t="s">
        <v>2887</v>
      </c>
      <c r="G336" s="225" t="s">
        <v>1673</v>
      </c>
      <c r="H336" s="226">
        <v>2</v>
      </c>
      <c r="I336" s="227">
        <v>7782</v>
      </c>
      <c r="J336" s="227">
        <f>ROUND(I336*H336,2)</f>
        <v>15564</v>
      </c>
      <c r="K336" s="228"/>
      <c r="L336" s="39"/>
      <c r="M336" s="229" t="s">
        <v>1</v>
      </c>
      <c r="N336" s="230" t="s">
        <v>39</v>
      </c>
      <c r="O336" s="231">
        <v>0</v>
      </c>
      <c r="P336" s="231">
        <f>O336*H336</f>
        <v>0</v>
      </c>
      <c r="Q336" s="231">
        <v>0</v>
      </c>
      <c r="R336" s="231">
        <f>Q336*H336</f>
        <v>0</v>
      </c>
      <c r="S336" s="231">
        <v>0</v>
      </c>
      <c r="T336" s="232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233" t="s">
        <v>116</v>
      </c>
      <c r="AT336" s="233" t="s">
        <v>280</v>
      </c>
      <c r="AU336" s="233" t="s">
        <v>83</v>
      </c>
      <c r="AY336" s="18" t="s">
        <v>278</v>
      </c>
      <c r="BE336" s="234">
        <f>IF(N336="základní",J336,0)</f>
        <v>15564</v>
      </c>
      <c r="BF336" s="234">
        <f>IF(N336="snížená",J336,0)</f>
        <v>0</v>
      </c>
      <c r="BG336" s="234">
        <f>IF(N336="zákl. přenesená",J336,0)</f>
        <v>0</v>
      </c>
      <c r="BH336" s="234">
        <f>IF(N336="sníž. přenesená",J336,0)</f>
        <v>0</v>
      </c>
      <c r="BI336" s="234">
        <f>IF(N336="nulová",J336,0)</f>
        <v>0</v>
      </c>
      <c r="BJ336" s="18" t="s">
        <v>81</v>
      </c>
      <c r="BK336" s="234">
        <f>ROUND(I336*H336,2)</f>
        <v>15564</v>
      </c>
      <c r="BL336" s="18" t="s">
        <v>116</v>
      </c>
      <c r="BM336" s="233" t="s">
        <v>2965</v>
      </c>
    </row>
    <row r="337" s="2" customFormat="1" ht="24.15" customHeight="1">
      <c r="A337" s="33"/>
      <c r="B337" s="34"/>
      <c r="C337" s="222" t="s">
        <v>1553</v>
      </c>
      <c r="D337" s="222" t="s">
        <v>280</v>
      </c>
      <c r="E337" s="223" t="s">
        <v>2594</v>
      </c>
      <c r="F337" s="224" t="s">
        <v>2595</v>
      </c>
      <c r="G337" s="225" t="s">
        <v>2491</v>
      </c>
      <c r="H337" s="226">
        <v>1</v>
      </c>
      <c r="I337" s="227">
        <v>18982</v>
      </c>
      <c r="J337" s="227">
        <f>ROUND(I337*H337,2)</f>
        <v>18982</v>
      </c>
      <c r="K337" s="228"/>
      <c r="L337" s="39"/>
      <c r="M337" s="229" t="s">
        <v>1</v>
      </c>
      <c r="N337" s="230" t="s">
        <v>39</v>
      </c>
      <c r="O337" s="231">
        <v>0</v>
      </c>
      <c r="P337" s="231">
        <f>O337*H337</f>
        <v>0</v>
      </c>
      <c r="Q337" s="231">
        <v>0</v>
      </c>
      <c r="R337" s="231">
        <f>Q337*H337</f>
        <v>0</v>
      </c>
      <c r="S337" s="231">
        <v>0</v>
      </c>
      <c r="T337" s="232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233" t="s">
        <v>116</v>
      </c>
      <c r="AT337" s="233" t="s">
        <v>280</v>
      </c>
      <c r="AU337" s="233" t="s">
        <v>83</v>
      </c>
      <c r="AY337" s="18" t="s">
        <v>278</v>
      </c>
      <c r="BE337" s="234">
        <f>IF(N337="základní",J337,0)</f>
        <v>18982</v>
      </c>
      <c r="BF337" s="234">
        <f>IF(N337="snížená",J337,0)</f>
        <v>0</v>
      </c>
      <c r="BG337" s="234">
        <f>IF(N337="zákl. přenesená",J337,0)</f>
        <v>0</v>
      </c>
      <c r="BH337" s="234">
        <f>IF(N337="sníž. přenesená",J337,0)</f>
        <v>0</v>
      </c>
      <c r="BI337" s="234">
        <f>IF(N337="nulová",J337,0)</f>
        <v>0</v>
      </c>
      <c r="BJ337" s="18" t="s">
        <v>81</v>
      </c>
      <c r="BK337" s="234">
        <f>ROUND(I337*H337,2)</f>
        <v>18982</v>
      </c>
      <c r="BL337" s="18" t="s">
        <v>116</v>
      </c>
      <c r="BM337" s="233" t="s">
        <v>2966</v>
      </c>
    </row>
    <row r="338" s="2" customFormat="1" ht="16.5" customHeight="1">
      <c r="A338" s="33"/>
      <c r="B338" s="34"/>
      <c r="C338" s="222" t="s">
        <v>2967</v>
      </c>
      <c r="D338" s="222" t="s">
        <v>280</v>
      </c>
      <c r="E338" s="223" t="s">
        <v>2968</v>
      </c>
      <c r="F338" s="224" t="s">
        <v>2598</v>
      </c>
      <c r="G338" s="225" t="s">
        <v>1418</v>
      </c>
      <c r="H338" s="226">
        <v>1</v>
      </c>
      <c r="I338" s="227">
        <v>10869</v>
      </c>
      <c r="J338" s="227">
        <f>ROUND(I338*H338,2)</f>
        <v>10869</v>
      </c>
      <c r="K338" s="228"/>
      <c r="L338" s="39"/>
      <c r="M338" s="229" t="s">
        <v>1</v>
      </c>
      <c r="N338" s="230" t="s">
        <v>39</v>
      </c>
      <c r="O338" s="231">
        <v>0</v>
      </c>
      <c r="P338" s="231">
        <f>O338*H338</f>
        <v>0</v>
      </c>
      <c r="Q338" s="231">
        <v>0</v>
      </c>
      <c r="R338" s="231">
        <f>Q338*H338</f>
        <v>0</v>
      </c>
      <c r="S338" s="231">
        <v>0</v>
      </c>
      <c r="T338" s="232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233" t="s">
        <v>116</v>
      </c>
      <c r="AT338" s="233" t="s">
        <v>280</v>
      </c>
      <c r="AU338" s="233" t="s">
        <v>83</v>
      </c>
      <c r="AY338" s="18" t="s">
        <v>278</v>
      </c>
      <c r="BE338" s="234">
        <f>IF(N338="základní",J338,0)</f>
        <v>10869</v>
      </c>
      <c r="BF338" s="234">
        <f>IF(N338="snížená",J338,0)</f>
        <v>0</v>
      </c>
      <c r="BG338" s="234">
        <f>IF(N338="zákl. přenesená",J338,0)</f>
        <v>0</v>
      </c>
      <c r="BH338" s="234">
        <f>IF(N338="sníž. přenesená",J338,0)</f>
        <v>0</v>
      </c>
      <c r="BI338" s="234">
        <f>IF(N338="nulová",J338,0)</f>
        <v>0</v>
      </c>
      <c r="BJ338" s="18" t="s">
        <v>81</v>
      </c>
      <c r="BK338" s="234">
        <f>ROUND(I338*H338,2)</f>
        <v>10869</v>
      </c>
      <c r="BL338" s="18" t="s">
        <v>116</v>
      </c>
      <c r="BM338" s="233" t="s">
        <v>2969</v>
      </c>
    </row>
    <row r="339" s="12" customFormat="1" ht="22.8" customHeight="1">
      <c r="A339" s="12"/>
      <c r="B339" s="207"/>
      <c r="C339" s="208"/>
      <c r="D339" s="209" t="s">
        <v>73</v>
      </c>
      <c r="E339" s="220" t="s">
        <v>2970</v>
      </c>
      <c r="F339" s="220" t="s">
        <v>2971</v>
      </c>
      <c r="G339" s="208"/>
      <c r="H339" s="208"/>
      <c r="I339" s="208"/>
      <c r="J339" s="221">
        <f>BK339</f>
        <v>54033</v>
      </c>
      <c r="K339" s="208"/>
      <c r="L339" s="212"/>
      <c r="M339" s="213"/>
      <c r="N339" s="214"/>
      <c r="O339" s="214"/>
      <c r="P339" s="215">
        <f>SUM(P340:P346)</f>
        <v>0</v>
      </c>
      <c r="Q339" s="214"/>
      <c r="R339" s="215">
        <f>SUM(R340:R346)</f>
        <v>0</v>
      </c>
      <c r="S339" s="214"/>
      <c r="T339" s="216">
        <f>SUM(T340:T346)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17" t="s">
        <v>81</v>
      </c>
      <c r="AT339" s="218" t="s">
        <v>73</v>
      </c>
      <c r="AU339" s="218" t="s">
        <v>81</v>
      </c>
      <c r="AY339" s="217" t="s">
        <v>278</v>
      </c>
      <c r="BK339" s="219">
        <f>SUM(BK340:BK346)</f>
        <v>54033</v>
      </c>
    </row>
    <row r="340" s="2" customFormat="1" ht="33" customHeight="1">
      <c r="A340" s="33"/>
      <c r="B340" s="34"/>
      <c r="C340" s="222" t="s">
        <v>2284</v>
      </c>
      <c r="D340" s="222" t="s">
        <v>280</v>
      </c>
      <c r="E340" s="223" t="s">
        <v>2972</v>
      </c>
      <c r="F340" s="224" t="s">
        <v>2973</v>
      </c>
      <c r="G340" s="225" t="s">
        <v>1673</v>
      </c>
      <c r="H340" s="226">
        <v>1</v>
      </c>
      <c r="I340" s="227">
        <v>4270</v>
      </c>
      <c r="J340" s="227">
        <f>ROUND(I340*H340,2)</f>
        <v>4270</v>
      </c>
      <c r="K340" s="228"/>
      <c r="L340" s="39"/>
      <c r="M340" s="229" t="s">
        <v>1</v>
      </c>
      <c r="N340" s="230" t="s">
        <v>39</v>
      </c>
      <c r="O340" s="231">
        <v>0</v>
      </c>
      <c r="P340" s="231">
        <f>O340*H340</f>
        <v>0</v>
      </c>
      <c r="Q340" s="231">
        <v>0</v>
      </c>
      <c r="R340" s="231">
        <f>Q340*H340</f>
        <v>0</v>
      </c>
      <c r="S340" s="231">
        <v>0</v>
      </c>
      <c r="T340" s="232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233" t="s">
        <v>116</v>
      </c>
      <c r="AT340" s="233" t="s">
        <v>280</v>
      </c>
      <c r="AU340" s="233" t="s">
        <v>83</v>
      </c>
      <c r="AY340" s="18" t="s">
        <v>278</v>
      </c>
      <c r="BE340" s="234">
        <f>IF(N340="základní",J340,0)</f>
        <v>4270</v>
      </c>
      <c r="BF340" s="234">
        <f>IF(N340="snížená",J340,0)</f>
        <v>0</v>
      </c>
      <c r="BG340" s="234">
        <f>IF(N340="zákl. přenesená",J340,0)</f>
        <v>0</v>
      </c>
      <c r="BH340" s="234">
        <f>IF(N340="sníž. přenesená",J340,0)</f>
        <v>0</v>
      </c>
      <c r="BI340" s="234">
        <f>IF(N340="nulová",J340,0)</f>
        <v>0</v>
      </c>
      <c r="BJ340" s="18" t="s">
        <v>81</v>
      </c>
      <c r="BK340" s="234">
        <f>ROUND(I340*H340,2)</f>
        <v>4270</v>
      </c>
      <c r="BL340" s="18" t="s">
        <v>116</v>
      </c>
      <c r="BM340" s="233" t="s">
        <v>2974</v>
      </c>
    </row>
    <row r="341" s="2" customFormat="1" ht="16.5" customHeight="1">
      <c r="A341" s="33"/>
      <c r="B341" s="34"/>
      <c r="C341" s="222" t="s">
        <v>2975</v>
      </c>
      <c r="D341" s="222" t="s">
        <v>280</v>
      </c>
      <c r="E341" s="223" t="s">
        <v>2976</v>
      </c>
      <c r="F341" s="224" t="s">
        <v>2977</v>
      </c>
      <c r="G341" s="225" t="s">
        <v>1673</v>
      </c>
      <c r="H341" s="226">
        <v>2</v>
      </c>
      <c r="I341" s="227">
        <v>2218</v>
      </c>
      <c r="J341" s="227">
        <f>ROUND(I341*H341,2)</f>
        <v>4436</v>
      </c>
      <c r="K341" s="228"/>
      <c r="L341" s="39"/>
      <c r="M341" s="229" t="s">
        <v>1</v>
      </c>
      <c r="N341" s="230" t="s">
        <v>39</v>
      </c>
      <c r="O341" s="231">
        <v>0</v>
      </c>
      <c r="P341" s="231">
        <f>O341*H341</f>
        <v>0</v>
      </c>
      <c r="Q341" s="231">
        <v>0</v>
      </c>
      <c r="R341" s="231">
        <f>Q341*H341</f>
        <v>0</v>
      </c>
      <c r="S341" s="231">
        <v>0</v>
      </c>
      <c r="T341" s="232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233" t="s">
        <v>116</v>
      </c>
      <c r="AT341" s="233" t="s">
        <v>280</v>
      </c>
      <c r="AU341" s="233" t="s">
        <v>83</v>
      </c>
      <c r="AY341" s="18" t="s">
        <v>278</v>
      </c>
      <c r="BE341" s="234">
        <f>IF(N341="základní",J341,0)</f>
        <v>4436</v>
      </c>
      <c r="BF341" s="234">
        <f>IF(N341="snížená",J341,0)</f>
        <v>0</v>
      </c>
      <c r="BG341" s="234">
        <f>IF(N341="zákl. přenesená",J341,0)</f>
        <v>0</v>
      </c>
      <c r="BH341" s="234">
        <f>IF(N341="sníž. přenesená",J341,0)</f>
        <v>0</v>
      </c>
      <c r="BI341" s="234">
        <f>IF(N341="nulová",J341,0)</f>
        <v>0</v>
      </c>
      <c r="BJ341" s="18" t="s">
        <v>81</v>
      </c>
      <c r="BK341" s="234">
        <f>ROUND(I341*H341,2)</f>
        <v>4436</v>
      </c>
      <c r="BL341" s="18" t="s">
        <v>116</v>
      </c>
      <c r="BM341" s="233" t="s">
        <v>2978</v>
      </c>
    </row>
    <row r="342" s="2" customFormat="1" ht="24.15" customHeight="1">
      <c r="A342" s="33"/>
      <c r="B342" s="34"/>
      <c r="C342" s="222" t="s">
        <v>2287</v>
      </c>
      <c r="D342" s="222" t="s">
        <v>280</v>
      </c>
      <c r="E342" s="223" t="s">
        <v>2979</v>
      </c>
      <c r="F342" s="224" t="s">
        <v>2952</v>
      </c>
      <c r="G342" s="225" t="s">
        <v>1673</v>
      </c>
      <c r="H342" s="226">
        <v>1</v>
      </c>
      <c r="I342" s="227">
        <v>1464</v>
      </c>
      <c r="J342" s="227">
        <f>ROUND(I342*H342,2)</f>
        <v>1464</v>
      </c>
      <c r="K342" s="228"/>
      <c r="L342" s="39"/>
      <c r="M342" s="229" t="s">
        <v>1</v>
      </c>
      <c r="N342" s="230" t="s">
        <v>39</v>
      </c>
      <c r="O342" s="231">
        <v>0</v>
      </c>
      <c r="P342" s="231">
        <f>O342*H342</f>
        <v>0</v>
      </c>
      <c r="Q342" s="231">
        <v>0</v>
      </c>
      <c r="R342" s="231">
        <f>Q342*H342</f>
        <v>0</v>
      </c>
      <c r="S342" s="231">
        <v>0</v>
      </c>
      <c r="T342" s="232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233" t="s">
        <v>116</v>
      </c>
      <c r="AT342" s="233" t="s">
        <v>280</v>
      </c>
      <c r="AU342" s="233" t="s">
        <v>83</v>
      </c>
      <c r="AY342" s="18" t="s">
        <v>278</v>
      </c>
      <c r="BE342" s="234">
        <f>IF(N342="základní",J342,0)</f>
        <v>1464</v>
      </c>
      <c r="BF342" s="234">
        <f>IF(N342="snížená",J342,0)</f>
        <v>0</v>
      </c>
      <c r="BG342" s="234">
        <f>IF(N342="zákl. přenesená",J342,0)</f>
        <v>0</v>
      </c>
      <c r="BH342" s="234">
        <f>IF(N342="sníž. přenesená",J342,0)</f>
        <v>0</v>
      </c>
      <c r="BI342" s="234">
        <f>IF(N342="nulová",J342,0)</f>
        <v>0</v>
      </c>
      <c r="BJ342" s="18" t="s">
        <v>81</v>
      </c>
      <c r="BK342" s="234">
        <f>ROUND(I342*H342,2)</f>
        <v>1464</v>
      </c>
      <c r="BL342" s="18" t="s">
        <v>116</v>
      </c>
      <c r="BM342" s="233" t="s">
        <v>2980</v>
      </c>
    </row>
    <row r="343" s="2" customFormat="1" ht="16.5" customHeight="1">
      <c r="A343" s="33"/>
      <c r="B343" s="34"/>
      <c r="C343" s="222" t="s">
        <v>1398</v>
      </c>
      <c r="D343" s="222" t="s">
        <v>280</v>
      </c>
      <c r="E343" s="223" t="s">
        <v>2981</v>
      </c>
      <c r="F343" s="224" t="s">
        <v>2982</v>
      </c>
      <c r="G343" s="225" t="s">
        <v>1673</v>
      </c>
      <c r="H343" s="226">
        <v>1</v>
      </c>
      <c r="I343" s="227">
        <v>6605</v>
      </c>
      <c r="J343" s="227">
        <f>ROUND(I343*H343,2)</f>
        <v>6605</v>
      </c>
      <c r="K343" s="228"/>
      <c r="L343" s="39"/>
      <c r="M343" s="229" t="s">
        <v>1</v>
      </c>
      <c r="N343" s="230" t="s">
        <v>39</v>
      </c>
      <c r="O343" s="231">
        <v>0</v>
      </c>
      <c r="P343" s="231">
        <f>O343*H343</f>
        <v>0</v>
      </c>
      <c r="Q343" s="231">
        <v>0</v>
      </c>
      <c r="R343" s="231">
        <f>Q343*H343</f>
        <v>0</v>
      </c>
      <c r="S343" s="231">
        <v>0</v>
      </c>
      <c r="T343" s="232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233" t="s">
        <v>116</v>
      </c>
      <c r="AT343" s="233" t="s">
        <v>280</v>
      </c>
      <c r="AU343" s="233" t="s">
        <v>83</v>
      </c>
      <c r="AY343" s="18" t="s">
        <v>278</v>
      </c>
      <c r="BE343" s="234">
        <f>IF(N343="základní",J343,0)</f>
        <v>6605</v>
      </c>
      <c r="BF343" s="234">
        <f>IF(N343="snížená",J343,0)</f>
        <v>0</v>
      </c>
      <c r="BG343" s="234">
        <f>IF(N343="zákl. přenesená",J343,0)</f>
        <v>0</v>
      </c>
      <c r="BH343" s="234">
        <f>IF(N343="sníž. přenesená",J343,0)</f>
        <v>0</v>
      </c>
      <c r="BI343" s="234">
        <f>IF(N343="nulová",J343,0)</f>
        <v>0</v>
      </c>
      <c r="BJ343" s="18" t="s">
        <v>81</v>
      </c>
      <c r="BK343" s="234">
        <f>ROUND(I343*H343,2)</f>
        <v>6605</v>
      </c>
      <c r="BL343" s="18" t="s">
        <v>116</v>
      </c>
      <c r="BM343" s="233" t="s">
        <v>2983</v>
      </c>
    </row>
    <row r="344" s="2" customFormat="1" ht="24.15" customHeight="1">
      <c r="A344" s="33"/>
      <c r="B344" s="34"/>
      <c r="C344" s="222" t="s">
        <v>1365</v>
      </c>
      <c r="D344" s="222" t="s">
        <v>280</v>
      </c>
      <c r="E344" s="223" t="s">
        <v>2984</v>
      </c>
      <c r="F344" s="224" t="s">
        <v>2985</v>
      </c>
      <c r="G344" s="225" t="s">
        <v>2547</v>
      </c>
      <c r="H344" s="226">
        <v>62</v>
      </c>
      <c r="I344" s="227">
        <v>512</v>
      </c>
      <c r="J344" s="227">
        <f>ROUND(I344*H344,2)</f>
        <v>31744</v>
      </c>
      <c r="K344" s="228"/>
      <c r="L344" s="39"/>
      <c r="M344" s="229" t="s">
        <v>1</v>
      </c>
      <c r="N344" s="230" t="s">
        <v>39</v>
      </c>
      <c r="O344" s="231">
        <v>0</v>
      </c>
      <c r="P344" s="231">
        <f>O344*H344</f>
        <v>0</v>
      </c>
      <c r="Q344" s="231">
        <v>0</v>
      </c>
      <c r="R344" s="231">
        <f>Q344*H344</f>
        <v>0</v>
      </c>
      <c r="S344" s="231">
        <v>0</v>
      </c>
      <c r="T344" s="232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233" t="s">
        <v>116</v>
      </c>
      <c r="AT344" s="233" t="s">
        <v>280</v>
      </c>
      <c r="AU344" s="233" t="s">
        <v>83</v>
      </c>
      <c r="AY344" s="18" t="s">
        <v>278</v>
      </c>
      <c r="BE344" s="234">
        <f>IF(N344="základní",J344,0)</f>
        <v>31744</v>
      </c>
      <c r="BF344" s="234">
        <f>IF(N344="snížená",J344,0)</f>
        <v>0</v>
      </c>
      <c r="BG344" s="234">
        <f>IF(N344="zákl. přenesená",J344,0)</f>
        <v>0</v>
      </c>
      <c r="BH344" s="234">
        <f>IF(N344="sníž. přenesená",J344,0)</f>
        <v>0</v>
      </c>
      <c r="BI344" s="234">
        <f>IF(N344="nulová",J344,0)</f>
        <v>0</v>
      </c>
      <c r="BJ344" s="18" t="s">
        <v>81</v>
      </c>
      <c r="BK344" s="234">
        <f>ROUND(I344*H344,2)</f>
        <v>31744</v>
      </c>
      <c r="BL344" s="18" t="s">
        <v>116</v>
      </c>
      <c r="BM344" s="233" t="s">
        <v>2986</v>
      </c>
    </row>
    <row r="345" s="2" customFormat="1" ht="16.5" customHeight="1">
      <c r="A345" s="33"/>
      <c r="B345" s="34"/>
      <c r="C345" s="222" t="s">
        <v>1369</v>
      </c>
      <c r="D345" s="222" t="s">
        <v>280</v>
      </c>
      <c r="E345" s="223" t="s">
        <v>2987</v>
      </c>
      <c r="F345" s="224" t="s">
        <v>2559</v>
      </c>
      <c r="G345" s="225" t="s">
        <v>2547</v>
      </c>
      <c r="H345" s="226">
        <v>1</v>
      </c>
      <c r="I345" s="227">
        <v>314</v>
      </c>
      <c r="J345" s="227">
        <f>ROUND(I345*H345,2)</f>
        <v>314</v>
      </c>
      <c r="K345" s="228"/>
      <c r="L345" s="39"/>
      <c r="M345" s="229" t="s">
        <v>1</v>
      </c>
      <c r="N345" s="230" t="s">
        <v>39</v>
      </c>
      <c r="O345" s="231">
        <v>0</v>
      </c>
      <c r="P345" s="231">
        <f>O345*H345</f>
        <v>0</v>
      </c>
      <c r="Q345" s="231">
        <v>0</v>
      </c>
      <c r="R345" s="231">
        <f>Q345*H345</f>
        <v>0</v>
      </c>
      <c r="S345" s="231">
        <v>0</v>
      </c>
      <c r="T345" s="232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233" t="s">
        <v>116</v>
      </c>
      <c r="AT345" s="233" t="s">
        <v>280</v>
      </c>
      <c r="AU345" s="233" t="s">
        <v>83</v>
      </c>
      <c r="AY345" s="18" t="s">
        <v>278</v>
      </c>
      <c r="BE345" s="234">
        <f>IF(N345="základní",J345,0)</f>
        <v>314</v>
      </c>
      <c r="BF345" s="234">
        <f>IF(N345="snížená",J345,0)</f>
        <v>0</v>
      </c>
      <c r="BG345" s="234">
        <f>IF(N345="zákl. přenesená",J345,0)</f>
        <v>0</v>
      </c>
      <c r="BH345" s="234">
        <f>IF(N345="sníž. přenesená",J345,0)</f>
        <v>0</v>
      </c>
      <c r="BI345" s="234">
        <f>IF(N345="nulová",J345,0)</f>
        <v>0</v>
      </c>
      <c r="BJ345" s="18" t="s">
        <v>81</v>
      </c>
      <c r="BK345" s="234">
        <f>ROUND(I345*H345,2)</f>
        <v>314</v>
      </c>
      <c r="BL345" s="18" t="s">
        <v>116</v>
      </c>
      <c r="BM345" s="233" t="s">
        <v>2988</v>
      </c>
    </row>
    <row r="346" s="2" customFormat="1" ht="16.5" customHeight="1">
      <c r="A346" s="33"/>
      <c r="B346" s="34"/>
      <c r="C346" s="222" t="s">
        <v>1054</v>
      </c>
      <c r="D346" s="222" t="s">
        <v>280</v>
      </c>
      <c r="E346" s="223" t="s">
        <v>2989</v>
      </c>
      <c r="F346" s="224" t="s">
        <v>2574</v>
      </c>
      <c r="G346" s="225" t="s">
        <v>2491</v>
      </c>
      <c r="H346" s="226">
        <v>1</v>
      </c>
      <c r="I346" s="227">
        <v>5200</v>
      </c>
      <c r="J346" s="227">
        <f>ROUND(I346*H346,2)</f>
        <v>5200</v>
      </c>
      <c r="K346" s="228"/>
      <c r="L346" s="39"/>
      <c r="M346" s="229" t="s">
        <v>1</v>
      </c>
      <c r="N346" s="230" t="s">
        <v>39</v>
      </c>
      <c r="O346" s="231">
        <v>0</v>
      </c>
      <c r="P346" s="231">
        <f>O346*H346</f>
        <v>0</v>
      </c>
      <c r="Q346" s="231">
        <v>0</v>
      </c>
      <c r="R346" s="231">
        <f>Q346*H346</f>
        <v>0</v>
      </c>
      <c r="S346" s="231">
        <v>0</v>
      </c>
      <c r="T346" s="232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233" t="s">
        <v>116</v>
      </c>
      <c r="AT346" s="233" t="s">
        <v>280</v>
      </c>
      <c r="AU346" s="233" t="s">
        <v>83</v>
      </c>
      <c r="AY346" s="18" t="s">
        <v>278</v>
      </c>
      <c r="BE346" s="234">
        <f>IF(N346="základní",J346,0)</f>
        <v>5200</v>
      </c>
      <c r="BF346" s="234">
        <f>IF(N346="snížená",J346,0)</f>
        <v>0</v>
      </c>
      <c r="BG346" s="234">
        <f>IF(N346="zákl. přenesená",J346,0)</f>
        <v>0</v>
      </c>
      <c r="BH346" s="234">
        <f>IF(N346="sníž. přenesená",J346,0)</f>
        <v>0</v>
      </c>
      <c r="BI346" s="234">
        <f>IF(N346="nulová",J346,0)</f>
        <v>0</v>
      </c>
      <c r="BJ346" s="18" t="s">
        <v>81</v>
      </c>
      <c r="BK346" s="234">
        <f>ROUND(I346*H346,2)</f>
        <v>5200</v>
      </c>
      <c r="BL346" s="18" t="s">
        <v>116</v>
      </c>
      <c r="BM346" s="233" t="s">
        <v>2990</v>
      </c>
    </row>
    <row r="347" s="12" customFormat="1" ht="22.8" customHeight="1">
      <c r="A347" s="12"/>
      <c r="B347" s="207"/>
      <c r="C347" s="208"/>
      <c r="D347" s="209" t="s">
        <v>73</v>
      </c>
      <c r="E347" s="220" t="s">
        <v>2991</v>
      </c>
      <c r="F347" s="220" t="s">
        <v>2992</v>
      </c>
      <c r="G347" s="208"/>
      <c r="H347" s="208"/>
      <c r="I347" s="208"/>
      <c r="J347" s="221">
        <f>BK347</f>
        <v>89723</v>
      </c>
      <c r="K347" s="208"/>
      <c r="L347" s="212"/>
      <c r="M347" s="213"/>
      <c r="N347" s="214"/>
      <c r="O347" s="214"/>
      <c r="P347" s="215">
        <f>SUM(P348:P361)</f>
        <v>0</v>
      </c>
      <c r="Q347" s="214"/>
      <c r="R347" s="215">
        <f>SUM(R348:R361)</f>
        <v>0</v>
      </c>
      <c r="S347" s="214"/>
      <c r="T347" s="216">
        <f>SUM(T348:T361)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7" t="s">
        <v>81</v>
      </c>
      <c r="AT347" s="218" t="s">
        <v>73</v>
      </c>
      <c r="AU347" s="218" t="s">
        <v>81</v>
      </c>
      <c r="AY347" s="217" t="s">
        <v>278</v>
      </c>
      <c r="BK347" s="219">
        <f>SUM(BK348:BK361)</f>
        <v>89723</v>
      </c>
    </row>
    <row r="348" s="2" customFormat="1" ht="24.15" customHeight="1">
      <c r="A348" s="33"/>
      <c r="B348" s="34"/>
      <c r="C348" s="222" t="s">
        <v>1060</v>
      </c>
      <c r="D348" s="222" t="s">
        <v>280</v>
      </c>
      <c r="E348" s="223" t="s">
        <v>2993</v>
      </c>
      <c r="F348" s="224" t="s">
        <v>2994</v>
      </c>
      <c r="G348" s="225" t="s">
        <v>1673</v>
      </c>
      <c r="H348" s="226">
        <v>1</v>
      </c>
      <c r="I348" s="227">
        <v>22846</v>
      </c>
      <c r="J348" s="227">
        <f>ROUND(I348*H348,2)</f>
        <v>22846</v>
      </c>
      <c r="K348" s="228"/>
      <c r="L348" s="39"/>
      <c r="M348" s="229" t="s">
        <v>1</v>
      </c>
      <c r="N348" s="230" t="s">
        <v>39</v>
      </c>
      <c r="O348" s="231">
        <v>0</v>
      </c>
      <c r="P348" s="231">
        <f>O348*H348</f>
        <v>0</v>
      </c>
      <c r="Q348" s="231">
        <v>0</v>
      </c>
      <c r="R348" s="231">
        <f>Q348*H348</f>
        <v>0</v>
      </c>
      <c r="S348" s="231">
        <v>0</v>
      </c>
      <c r="T348" s="232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233" t="s">
        <v>116</v>
      </c>
      <c r="AT348" s="233" t="s">
        <v>280</v>
      </c>
      <c r="AU348" s="233" t="s">
        <v>83</v>
      </c>
      <c r="AY348" s="18" t="s">
        <v>278</v>
      </c>
      <c r="BE348" s="234">
        <f>IF(N348="základní",J348,0)</f>
        <v>22846</v>
      </c>
      <c r="BF348" s="234">
        <f>IF(N348="snížená",J348,0)</f>
        <v>0</v>
      </c>
      <c r="BG348" s="234">
        <f>IF(N348="zákl. přenesená",J348,0)</f>
        <v>0</v>
      </c>
      <c r="BH348" s="234">
        <f>IF(N348="sníž. přenesená",J348,0)</f>
        <v>0</v>
      </c>
      <c r="BI348" s="234">
        <f>IF(N348="nulová",J348,0)</f>
        <v>0</v>
      </c>
      <c r="BJ348" s="18" t="s">
        <v>81</v>
      </c>
      <c r="BK348" s="234">
        <f>ROUND(I348*H348,2)</f>
        <v>22846</v>
      </c>
      <c r="BL348" s="18" t="s">
        <v>116</v>
      </c>
      <c r="BM348" s="233" t="s">
        <v>2995</v>
      </c>
    </row>
    <row r="349" s="2" customFormat="1" ht="16.5" customHeight="1">
      <c r="A349" s="33"/>
      <c r="B349" s="34"/>
      <c r="C349" s="222" t="s">
        <v>1066</v>
      </c>
      <c r="D349" s="222" t="s">
        <v>280</v>
      </c>
      <c r="E349" s="223" t="s">
        <v>2996</v>
      </c>
      <c r="F349" s="224" t="s">
        <v>2997</v>
      </c>
      <c r="G349" s="225" t="s">
        <v>1673</v>
      </c>
      <c r="H349" s="226">
        <v>1</v>
      </c>
      <c r="I349" s="227">
        <v>6373</v>
      </c>
      <c r="J349" s="227">
        <f>ROUND(I349*H349,2)</f>
        <v>6373</v>
      </c>
      <c r="K349" s="228"/>
      <c r="L349" s="39"/>
      <c r="M349" s="229" t="s">
        <v>1</v>
      </c>
      <c r="N349" s="230" t="s">
        <v>39</v>
      </c>
      <c r="O349" s="231">
        <v>0</v>
      </c>
      <c r="P349" s="231">
        <f>O349*H349</f>
        <v>0</v>
      </c>
      <c r="Q349" s="231">
        <v>0</v>
      </c>
      <c r="R349" s="231">
        <f>Q349*H349</f>
        <v>0</v>
      </c>
      <c r="S349" s="231">
        <v>0</v>
      </c>
      <c r="T349" s="232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233" t="s">
        <v>116</v>
      </c>
      <c r="AT349" s="233" t="s">
        <v>280</v>
      </c>
      <c r="AU349" s="233" t="s">
        <v>83</v>
      </c>
      <c r="AY349" s="18" t="s">
        <v>278</v>
      </c>
      <c r="BE349" s="234">
        <f>IF(N349="základní",J349,0)</f>
        <v>6373</v>
      </c>
      <c r="BF349" s="234">
        <f>IF(N349="snížená",J349,0)</f>
        <v>0</v>
      </c>
      <c r="BG349" s="234">
        <f>IF(N349="zákl. přenesená",J349,0)</f>
        <v>0</v>
      </c>
      <c r="BH349" s="234">
        <f>IF(N349="sníž. přenesená",J349,0)</f>
        <v>0</v>
      </c>
      <c r="BI349" s="234">
        <f>IF(N349="nulová",J349,0)</f>
        <v>0</v>
      </c>
      <c r="BJ349" s="18" t="s">
        <v>81</v>
      </c>
      <c r="BK349" s="234">
        <f>ROUND(I349*H349,2)</f>
        <v>6373</v>
      </c>
      <c r="BL349" s="18" t="s">
        <v>116</v>
      </c>
      <c r="BM349" s="233" t="s">
        <v>2998</v>
      </c>
    </row>
    <row r="350" s="2" customFormat="1" ht="16.5" customHeight="1">
      <c r="A350" s="33"/>
      <c r="B350" s="34"/>
      <c r="C350" s="222" t="s">
        <v>2999</v>
      </c>
      <c r="D350" s="222" t="s">
        <v>280</v>
      </c>
      <c r="E350" s="223" t="s">
        <v>3000</v>
      </c>
      <c r="F350" s="224" t="s">
        <v>2524</v>
      </c>
      <c r="G350" s="225" t="s">
        <v>1673</v>
      </c>
      <c r="H350" s="226">
        <v>1</v>
      </c>
      <c r="I350" s="227">
        <v>3479</v>
      </c>
      <c r="J350" s="227">
        <f>ROUND(I350*H350,2)</f>
        <v>3479</v>
      </c>
      <c r="K350" s="228"/>
      <c r="L350" s="39"/>
      <c r="M350" s="229" t="s">
        <v>1</v>
      </c>
      <c r="N350" s="230" t="s">
        <v>39</v>
      </c>
      <c r="O350" s="231">
        <v>0</v>
      </c>
      <c r="P350" s="231">
        <f>O350*H350</f>
        <v>0</v>
      </c>
      <c r="Q350" s="231">
        <v>0</v>
      </c>
      <c r="R350" s="231">
        <f>Q350*H350</f>
        <v>0</v>
      </c>
      <c r="S350" s="231">
        <v>0</v>
      </c>
      <c r="T350" s="232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233" t="s">
        <v>116</v>
      </c>
      <c r="AT350" s="233" t="s">
        <v>280</v>
      </c>
      <c r="AU350" s="233" t="s">
        <v>83</v>
      </c>
      <c r="AY350" s="18" t="s">
        <v>278</v>
      </c>
      <c r="BE350" s="234">
        <f>IF(N350="základní",J350,0)</f>
        <v>3479</v>
      </c>
      <c r="BF350" s="234">
        <f>IF(N350="snížená",J350,0)</f>
        <v>0</v>
      </c>
      <c r="BG350" s="234">
        <f>IF(N350="zákl. přenesená",J350,0)</f>
        <v>0</v>
      </c>
      <c r="BH350" s="234">
        <f>IF(N350="sníž. přenesená",J350,0)</f>
        <v>0</v>
      </c>
      <c r="BI350" s="234">
        <f>IF(N350="nulová",J350,0)</f>
        <v>0</v>
      </c>
      <c r="BJ350" s="18" t="s">
        <v>81</v>
      </c>
      <c r="BK350" s="234">
        <f>ROUND(I350*H350,2)</f>
        <v>3479</v>
      </c>
      <c r="BL350" s="18" t="s">
        <v>116</v>
      </c>
      <c r="BM350" s="233" t="s">
        <v>3001</v>
      </c>
    </row>
    <row r="351" s="2" customFormat="1" ht="24.15" customHeight="1">
      <c r="A351" s="33"/>
      <c r="B351" s="34"/>
      <c r="C351" s="222" t="s">
        <v>1104</v>
      </c>
      <c r="D351" s="222" t="s">
        <v>280</v>
      </c>
      <c r="E351" s="223" t="s">
        <v>3002</v>
      </c>
      <c r="F351" s="224" t="s">
        <v>2530</v>
      </c>
      <c r="G351" s="225" t="s">
        <v>1694</v>
      </c>
      <c r="H351" s="226">
        <v>15</v>
      </c>
      <c r="I351" s="227">
        <v>2643</v>
      </c>
      <c r="J351" s="227">
        <f>ROUND(I351*H351,2)</f>
        <v>39645</v>
      </c>
      <c r="K351" s="228"/>
      <c r="L351" s="39"/>
      <c r="M351" s="229" t="s">
        <v>1</v>
      </c>
      <c r="N351" s="230" t="s">
        <v>39</v>
      </c>
      <c r="O351" s="231">
        <v>0</v>
      </c>
      <c r="P351" s="231">
        <f>O351*H351</f>
        <v>0</v>
      </c>
      <c r="Q351" s="231">
        <v>0</v>
      </c>
      <c r="R351" s="231">
        <f>Q351*H351</f>
        <v>0</v>
      </c>
      <c r="S351" s="231">
        <v>0</v>
      </c>
      <c r="T351" s="232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233" t="s">
        <v>116</v>
      </c>
      <c r="AT351" s="233" t="s">
        <v>280</v>
      </c>
      <c r="AU351" s="233" t="s">
        <v>83</v>
      </c>
      <c r="AY351" s="18" t="s">
        <v>278</v>
      </c>
      <c r="BE351" s="234">
        <f>IF(N351="základní",J351,0)</f>
        <v>39645</v>
      </c>
      <c r="BF351" s="234">
        <f>IF(N351="snížená",J351,0)</f>
        <v>0</v>
      </c>
      <c r="BG351" s="234">
        <f>IF(N351="zákl. přenesená",J351,0)</f>
        <v>0</v>
      </c>
      <c r="BH351" s="234">
        <f>IF(N351="sníž. přenesená",J351,0)</f>
        <v>0</v>
      </c>
      <c r="BI351" s="234">
        <f>IF(N351="nulová",J351,0)</f>
        <v>0</v>
      </c>
      <c r="BJ351" s="18" t="s">
        <v>81</v>
      </c>
      <c r="BK351" s="234">
        <f>ROUND(I351*H351,2)</f>
        <v>39645</v>
      </c>
      <c r="BL351" s="18" t="s">
        <v>116</v>
      </c>
      <c r="BM351" s="233" t="s">
        <v>3003</v>
      </c>
    </row>
    <row r="352" s="2" customFormat="1" ht="16.5" customHeight="1">
      <c r="A352" s="33"/>
      <c r="B352" s="34"/>
      <c r="C352" s="222" t="s">
        <v>1116</v>
      </c>
      <c r="D352" s="222" t="s">
        <v>280</v>
      </c>
      <c r="E352" s="223" t="s">
        <v>3004</v>
      </c>
      <c r="F352" s="224" t="s">
        <v>2533</v>
      </c>
      <c r="G352" s="225" t="s">
        <v>1418</v>
      </c>
      <c r="H352" s="226">
        <v>1</v>
      </c>
      <c r="I352" s="227">
        <v>0</v>
      </c>
      <c r="J352" s="227">
        <f>ROUND(I352*H352,2)</f>
        <v>0</v>
      </c>
      <c r="K352" s="228"/>
      <c r="L352" s="39"/>
      <c r="M352" s="229" t="s">
        <v>1</v>
      </c>
      <c r="N352" s="230" t="s">
        <v>39</v>
      </c>
      <c r="O352" s="231">
        <v>0</v>
      </c>
      <c r="P352" s="231">
        <f>O352*H352</f>
        <v>0</v>
      </c>
      <c r="Q352" s="231">
        <v>0</v>
      </c>
      <c r="R352" s="231">
        <f>Q352*H352</f>
        <v>0</v>
      </c>
      <c r="S352" s="231">
        <v>0</v>
      </c>
      <c r="T352" s="232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233" t="s">
        <v>116</v>
      </c>
      <c r="AT352" s="233" t="s">
        <v>280</v>
      </c>
      <c r="AU352" s="233" t="s">
        <v>83</v>
      </c>
      <c r="AY352" s="18" t="s">
        <v>278</v>
      </c>
      <c r="BE352" s="234">
        <f>IF(N352="základní",J352,0)</f>
        <v>0</v>
      </c>
      <c r="BF352" s="234">
        <f>IF(N352="snížená",J352,0)</f>
        <v>0</v>
      </c>
      <c r="BG352" s="234">
        <f>IF(N352="zákl. přenesená",J352,0)</f>
        <v>0</v>
      </c>
      <c r="BH352" s="234">
        <f>IF(N352="sníž. přenesená",J352,0)</f>
        <v>0</v>
      </c>
      <c r="BI352" s="234">
        <f>IF(N352="nulová",J352,0)</f>
        <v>0</v>
      </c>
      <c r="BJ352" s="18" t="s">
        <v>81</v>
      </c>
      <c r="BK352" s="234">
        <f>ROUND(I352*H352,2)</f>
        <v>0</v>
      </c>
      <c r="BL352" s="18" t="s">
        <v>116</v>
      </c>
      <c r="BM352" s="233" t="s">
        <v>3005</v>
      </c>
    </row>
    <row r="353" s="2" customFormat="1" ht="16.5" customHeight="1">
      <c r="A353" s="33"/>
      <c r="B353" s="34"/>
      <c r="C353" s="222" t="s">
        <v>1132</v>
      </c>
      <c r="D353" s="222" t="s">
        <v>280</v>
      </c>
      <c r="E353" s="223" t="s">
        <v>3006</v>
      </c>
      <c r="F353" s="224" t="s">
        <v>2536</v>
      </c>
      <c r="G353" s="225" t="s">
        <v>2491</v>
      </c>
      <c r="H353" s="226">
        <v>1</v>
      </c>
      <c r="I353" s="227">
        <v>0</v>
      </c>
      <c r="J353" s="227">
        <f>ROUND(I353*H353,2)</f>
        <v>0</v>
      </c>
      <c r="K353" s="228"/>
      <c r="L353" s="39"/>
      <c r="M353" s="229" t="s">
        <v>1</v>
      </c>
      <c r="N353" s="230" t="s">
        <v>39</v>
      </c>
      <c r="O353" s="231">
        <v>0</v>
      </c>
      <c r="P353" s="231">
        <f>O353*H353</f>
        <v>0</v>
      </c>
      <c r="Q353" s="231">
        <v>0</v>
      </c>
      <c r="R353" s="231">
        <f>Q353*H353</f>
        <v>0</v>
      </c>
      <c r="S353" s="231">
        <v>0</v>
      </c>
      <c r="T353" s="232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233" t="s">
        <v>116</v>
      </c>
      <c r="AT353" s="233" t="s">
        <v>280</v>
      </c>
      <c r="AU353" s="233" t="s">
        <v>83</v>
      </c>
      <c r="AY353" s="18" t="s">
        <v>278</v>
      </c>
      <c r="BE353" s="234">
        <f>IF(N353="základní",J353,0)</f>
        <v>0</v>
      </c>
      <c r="BF353" s="234">
        <f>IF(N353="snížená",J353,0)</f>
        <v>0</v>
      </c>
      <c r="BG353" s="234">
        <f>IF(N353="zákl. přenesená",J353,0)</f>
        <v>0</v>
      </c>
      <c r="BH353" s="234">
        <f>IF(N353="sníž. přenesená",J353,0)</f>
        <v>0</v>
      </c>
      <c r="BI353" s="234">
        <f>IF(N353="nulová",J353,0)</f>
        <v>0</v>
      </c>
      <c r="BJ353" s="18" t="s">
        <v>81</v>
      </c>
      <c r="BK353" s="234">
        <f>ROUND(I353*H353,2)</f>
        <v>0</v>
      </c>
      <c r="BL353" s="18" t="s">
        <v>116</v>
      </c>
      <c r="BM353" s="233" t="s">
        <v>3007</v>
      </c>
    </row>
    <row r="354" s="2" customFormat="1" ht="16.5" customHeight="1">
      <c r="A354" s="33"/>
      <c r="B354" s="34"/>
      <c r="C354" s="222" t="s">
        <v>1691</v>
      </c>
      <c r="D354" s="222" t="s">
        <v>280</v>
      </c>
      <c r="E354" s="223" t="s">
        <v>3008</v>
      </c>
      <c r="F354" s="224" t="s">
        <v>2574</v>
      </c>
      <c r="G354" s="225" t="s">
        <v>2491</v>
      </c>
      <c r="H354" s="226">
        <v>1</v>
      </c>
      <c r="I354" s="227">
        <v>845</v>
      </c>
      <c r="J354" s="227">
        <f>ROUND(I354*H354,2)</f>
        <v>845</v>
      </c>
      <c r="K354" s="228"/>
      <c r="L354" s="39"/>
      <c r="M354" s="229" t="s">
        <v>1</v>
      </c>
      <c r="N354" s="230" t="s">
        <v>39</v>
      </c>
      <c r="O354" s="231">
        <v>0</v>
      </c>
      <c r="P354" s="231">
        <f>O354*H354</f>
        <v>0</v>
      </c>
      <c r="Q354" s="231">
        <v>0</v>
      </c>
      <c r="R354" s="231">
        <f>Q354*H354</f>
        <v>0</v>
      </c>
      <c r="S354" s="231">
        <v>0</v>
      </c>
      <c r="T354" s="232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233" t="s">
        <v>116</v>
      </c>
      <c r="AT354" s="233" t="s">
        <v>280</v>
      </c>
      <c r="AU354" s="233" t="s">
        <v>83</v>
      </c>
      <c r="AY354" s="18" t="s">
        <v>278</v>
      </c>
      <c r="BE354" s="234">
        <f>IF(N354="základní",J354,0)</f>
        <v>845</v>
      </c>
      <c r="BF354" s="234">
        <f>IF(N354="snížená",J354,0)</f>
        <v>0</v>
      </c>
      <c r="BG354" s="234">
        <f>IF(N354="zákl. přenesená",J354,0)</f>
        <v>0</v>
      </c>
      <c r="BH354" s="234">
        <f>IF(N354="sníž. přenesená",J354,0)</f>
        <v>0</v>
      </c>
      <c r="BI354" s="234">
        <f>IF(N354="nulová",J354,0)</f>
        <v>0</v>
      </c>
      <c r="BJ354" s="18" t="s">
        <v>81</v>
      </c>
      <c r="BK354" s="234">
        <f>ROUND(I354*H354,2)</f>
        <v>845</v>
      </c>
      <c r="BL354" s="18" t="s">
        <v>116</v>
      </c>
      <c r="BM354" s="233" t="s">
        <v>3009</v>
      </c>
    </row>
    <row r="355" s="2" customFormat="1" ht="33" customHeight="1">
      <c r="A355" s="33"/>
      <c r="B355" s="34"/>
      <c r="C355" s="222" t="s">
        <v>3010</v>
      </c>
      <c r="D355" s="222" t="s">
        <v>280</v>
      </c>
      <c r="E355" s="223" t="s">
        <v>3011</v>
      </c>
      <c r="F355" s="224" t="s">
        <v>2973</v>
      </c>
      <c r="G355" s="225" t="s">
        <v>1673</v>
      </c>
      <c r="H355" s="226">
        <v>1</v>
      </c>
      <c r="I355" s="227">
        <v>4270</v>
      </c>
      <c r="J355" s="227">
        <f>ROUND(I355*H355,2)</f>
        <v>4270</v>
      </c>
      <c r="K355" s="228"/>
      <c r="L355" s="39"/>
      <c r="M355" s="229" t="s">
        <v>1</v>
      </c>
      <c r="N355" s="230" t="s">
        <v>39</v>
      </c>
      <c r="O355" s="231">
        <v>0</v>
      </c>
      <c r="P355" s="231">
        <f>O355*H355</f>
        <v>0</v>
      </c>
      <c r="Q355" s="231">
        <v>0</v>
      </c>
      <c r="R355" s="231">
        <f>Q355*H355</f>
        <v>0</v>
      </c>
      <c r="S355" s="231">
        <v>0</v>
      </c>
      <c r="T355" s="232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233" t="s">
        <v>116</v>
      </c>
      <c r="AT355" s="233" t="s">
        <v>280</v>
      </c>
      <c r="AU355" s="233" t="s">
        <v>83</v>
      </c>
      <c r="AY355" s="18" t="s">
        <v>278</v>
      </c>
      <c r="BE355" s="234">
        <f>IF(N355="základní",J355,0)</f>
        <v>4270</v>
      </c>
      <c r="BF355" s="234">
        <f>IF(N355="snížená",J355,0)</f>
        <v>0</v>
      </c>
      <c r="BG355" s="234">
        <f>IF(N355="zákl. přenesená",J355,0)</f>
        <v>0</v>
      </c>
      <c r="BH355" s="234">
        <f>IF(N355="sníž. přenesená",J355,0)</f>
        <v>0</v>
      </c>
      <c r="BI355" s="234">
        <f>IF(N355="nulová",J355,0)</f>
        <v>0</v>
      </c>
      <c r="BJ355" s="18" t="s">
        <v>81</v>
      </c>
      <c r="BK355" s="234">
        <f>ROUND(I355*H355,2)</f>
        <v>4270</v>
      </c>
      <c r="BL355" s="18" t="s">
        <v>116</v>
      </c>
      <c r="BM355" s="233" t="s">
        <v>3012</v>
      </c>
    </row>
    <row r="356" s="2" customFormat="1" ht="16.5" customHeight="1">
      <c r="A356" s="33"/>
      <c r="B356" s="34"/>
      <c r="C356" s="222" t="s">
        <v>3013</v>
      </c>
      <c r="D356" s="222" t="s">
        <v>280</v>
      </c>
      <c r="E356" s="223" t="s">
        <v>3014</v>
      </c>
      <c r="F356" s="224" t="s">
        <v>2977</v>
      </c>
      <c r="G356" s="225" t="s">
        <v>1673</v>
      </c>
      <c r="H356" s="226">
        <v>2</v>
      </c>
      <c r="I356" s="227">
        <v>2218</v>
      </c>
      <c r="J356" s="227">
        <f>ROUND(I356*H356,2)</f>
        <v>4436</v>
      </c>
      <c r="K356" s="228"/>
      <c r="L356" s="39"/>
      <c r="M356" s="229" t="s">
        <v>1</v>
      </c>
      <c r="N356" s="230" t="s">
        <v>39</v>
      </c>
      <c r="O356" s="231">
        <v>0</v>
      </c>
      <c r="P356" s="231">
        <f>O356*H356</f>
        <v>0</v>
      </c>
      <c r="Q356" s="231">
        <v>0</v>
      </c>
      <c r="R356" s="231">
        <f>Q356*H356</f>
        <v>0</v>
      </c>
      <c r="S356" s="231">
        <v>0</v>
      </c>
      <c r="T356" s="232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233" t="s">
        <v>116</v>
      </c>
      <c r="AT356" s="233" t="s">
        <v>280</v>
      </c>
      <c r="AU356" s="233" t="s">
        <v>83</v>
      </c>
      <c r="AY356" s="18" t="s">
        <v>278</v>
      </c>
      <c r="BE356" s="234">
        <f>IF(N356="základní",J356,0)</f>
        <v>4436</v>
      </c>
      <c r="BF356" s="234">
        <f>IF(N356="snížená",J356,0)</f>
        <v>0</v>
      </c>
      <c r="BG356" s="234">
        <f>IF(N356="zákl. přenesená",J356,0)</f>
        <v>0</v>
      </c>
      <c r="BH356" s="234">
        <f>IF(N356="sníž. přenesená",J356,0)</f>
        <v>0</v>
      </c>
      <c r="BI356" s="234">
        <f>IF(N356="nulová",J356,0)</f>
        <v>0</v>
      </c>
      <c r="BJ356" s="18" t="s">
        <v>81</v>
      </c>
      <c r="BK356" s="234">
        <f>ROUND(I356*H356,2)</f>
        <v>4436</v>
      </c>
      <c r="BL356" s="18" t="s">
        <v>116</v>
      </c>
      <c r="BM356" s="233" t="s">
        <v>3015</v>
      </c>
    </row>
    <row r="357" s="2" customFormat="1" ht="16.5" customHeight="1">
      <c r="A357" s="33"/>
      <c r="B357" s="34"/>
      <c r="C357" s="222" t="s">
        <v>3016</v>
      </c>
      <c r="D357" s="222" t="s">
        <v>280</v>
      </c>
      <c r="E357" s="223" t="s">
        <v>3017</v>
      </c>
      <c r="F357" s="224" t="s">
        <v>3018</v>
      </c>
      <c r="G357" s="225" t="s">
        <v>1673</v>
      </c>
      <c r="H357" s="226">
        <v>1</v>
      </c>
      <c r="I357" s="227">
        <v>731</v>
      </c>
      <c r="J357" s="227">
        <f>ROUND(I357*H357,2)</f>
        <v>731</v>
      </c>
      <c r="K357" s="228"/>
      <c r="L357" s="39"/>
      <c r="M357" s="229" t="s">
        <v>1</v>
      </c>
      <c r="N357" s="230" t="s">
        <v>39</v>
      </c>
      <c r="O357" s="231">
        <v>0</v>
      </c>
      <c r="P357" s="231">
        <f>O357*H357</f>
        <v>0</v>
      </c>
      <c r="Q357" s="231">
        <v>0</v>
      </c>
      <c r="R357" s="231">
        <f>Q357*H357</f>
        <v>0</v>
      </c>
      <c r="S357" s="231">
        <v>0</v>
      </c>
      <c r="T357" s="232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233" t="s">
        <v>116</v>
      </c>
      <c r="AT357" s="233" t="s">
        <v>280</v>
      </c>
      <c r="AU357" s="233" t="s">
        <v>83</v>
      </c>
      <c r="AY357" s="18" t="s">
        <v>278</v>
      </c>
      <c r="BE357" s="234">
        <f>IF(N357="základní",J357,0)</f>
        <v>731</v>
      </c>
      <c r="BF357" s="234">
        <f>IF(N357="snížená",J357,0)</f>
        <v>0</v>
      </c>
      <c r="BG357" s="234">
        <f>IF(N357="zákl. přenesená",J357,0)</f>
        <v>0</v>
      </c>
      <c r="BH357" s="234">
        <f>IF(N357="sníž. přenesená",J357,0)</f>
        <v>0</v>
      </c>
      <c r="BI357" s="234">
        <f>IF(N357="nulová",J357,0)</f>
        <v>0</v>
      </c>
      <c r="BJ357" s="18" t="s">
        <v>81</v>
      </c>
      <c r="BK357" s="234">
        <f>ROUND(I357*H357,2)</f>
        <v>731</v>
      </c>
      <c r="BL357" s="18" t="s">
        <v>116</v>
      </c>
      <c r="BM357" s="233" t="s">
        <v>3019</v>
      </c>
    </row>
    <row r="358" s="2" customFormat="1" ht="16.5" customHeight="1">
      <c r="A358" s="33"/>
      <c r="B358" s="34"/>
      <c r="C358" s="222" t="s">
        <v>3020</v>
      </c>
      <c r="D358" s="222" t="s">
        <v>280</v>
      </c>
      <c r="E358" s="223" t="s">
        <v>3021</v>
      </c>
      <c r="F358" s="224" t="s">
        <v>3022</v>
      </c>
      <c r="G358" s="225" t="s">
        <v>1673</v>
      </c>
      <c r="H358" s="226">
        <v>1</v>
      </c>
      <c r="I358" s="227">
        <v>2146</v>
      </c>
      <c r="J358" s="227">
        <f>ROUND(I358*H358,2)</f>
        <v>2146</v>
      </c>
      <c r="K358" s="228"/>
      <c r="L358" s="39"/>
      <c r="M358" s="229" t="s">
        <v>1</v>
      </c>
      <c r="N358" s="230" t="s">
        <v>39</v>
      </c>
      <c r="O358" s="231">
        <v>0</v>
      </c>
      <c r="P358" s="231">
        <f>O358*H358</f>
        <v>0</v>
      </c>
      <c r="Q358" s="231">
        <v>0</v>
      </c>
      <c r="R358" s="231">
        <f>Q358*H358</f>
        <v>0</v>
      </c>
      <c r="S358" s="231">
        <v>0</v>
      </c>
      <c r="T358" s="232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233" t="s">
        <v>116</v>
      </c>
      <c r="AT358" s="233" t="s">
        <v>280</v>
      </c>
      <c r="AU358" s="233" t="s">
        <v>83</v>
      </c>
      <c r="AY358" s="18" t="s">
        <v>278</v>
      </c>
      <c r="BE358" s="234">
        <f>IF(N358="základní",J358,0)</f>
        <v>2146</v>
      </c>
      <c r="BF358" s="234">
        <f>IF(N358="snížená",J358,0)</f>
        <v>0</v>
      </c>
      <c r="BG358" s="234">
        <f>IF(N358="zákl. přenesená",J358,0)</f>
        <v>0</v>
      </c>
      <c r="BH358" s="234">
        <f>IF(N358="sníž. přenesená",J358,0)</f>
        <v>0</v>
      </c>
      <c r="BI358" s="234">
        <f>IF(N358="nulová",J358,0)</f>
        <v>0</v>
      </c>
      <c r="BJ358" s="18" t="s">
        <v>81</v>
      </c>
      <c r="BK358" s="234">
        <f>ROUND(I358*H358,2)</f>
        <v>2146</v>
      </c>
      <c r="BL358" s="18" t="s">
        <v>116</v>
      </c>
      <c r="BM358" s="233" t="s">
        <v>3023</v>
      </c>
    </row>
    <row r="359" s="2" customFormat="1" ht="24.15" customHeight="1">
      <c r="A359" s="33"/>
      <c r="B359" s="34"/>
      <c r="C359" s="222" t="s">
        <v>3024</v>
      </c>
      <c r="D359" s="222" t="s">
        <v>280</v>
      </c>
      <c r="E359" s="223" t="s">
        <v>3025</v>
      </c>
      <c r="F359" s="224" t="s">
        <v>2985</v>
      </c>
      <c r="G359" s="225" t="s">
        <v>2547</v>
      </c>
      <c r="H359" s="226">
        <v>1</v>
      </c>
      <c r="I359" s="227">
        <v>512</v>
      </c>
      <c r="J359" s="227">
        <f>ROUND(I359*H359,2)</f>
        <v>512</v>
      </c>
      <c r="K359" s="228"/>
      <c r="L359" s="39"/>
      <c r="M359" s="229" t="s">
        <v>1</v>
      </c>
      <c r="N359" s="230" t="s">
        <v>39</v>
      </c>
      <c r="O359" s="231">
        <v>0</v>
      </c>
      <c r="P359" s="231">
        <f>O359*H359</f>
        <v>0</v>
      </c>
      <c r="Q359" s="231">
        <v>0</v>
      </c>
      <c r="R359" s="231">
        <f>Q359*H359</f>
        <v>0</v>
      </c>
      <c r="S359" s="231">
        <v>0</v>
      </c>
      <c r="T359" s="232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233" t="s">
        <v>116</v>
      </c>
      <c r="AT359" s="233" t="s">
        <v>280</v>
      </c>
      <c r="AU359" s="233" t="s">
        <v>83</v>
      </c>
      <c r="AY359" s="18" t="s">
        <v>278</v>
      </c>
      <c r="BE359" s="234">
        <f>IF(N359="základní",J359,0)</f>
        <v>512</v>
      </c>
      <c r="BF359" s="234">
        <f>IF(N359="snížená",J359,0)</f>
        <v>0</v>
      </c>
      <c r="BG359" s="234">
        <f>IF(N359="zákl. přenesená",J359,0)</f>
        <v>0</v>
      </c>
      <c r="BH359" s="234">
        <f>IF(N359="sníž. přenesená",J359,0)</f>
        <v>0</v>
      </c>
      <c r="BI359" s="234">
        <f>IF(N359="nulová",J359,0)</f>
        <v>0</v>
      </c>
      <c r="BJ359" s="18" t="s">
        <v>81</v>
      </c>
      <c r="BK359" s="234">
        <f>ROUND(I359*H359,2)</f>
        <v>512</v>
      </c>
      <c r="BL359" s="18" t="s">
        <v>116</v>
      </c>
      <c r="BM359" s="233" t="s">
        <v>3026</v>
      </c>
    </row>
    <row r="360" s="2" customFormat="1" ht="24.15" customHeight="1">
      <c r="A360" s="33"/>
      <c r="B360" s="34"/>
      <c r="C360" s="222" t="s">
        <v>3027</v>
      </c>
      <c r="D360" s="222" t="s">
        <v>280</v>
      </c>
      <c r="E360" s="223" t="s">
        <v>3028</v>
      </c>
      <c r="F360" s="224" t="s">
        <v>2720</v>
      </c>
      <c r="G360" s="225" t="s">
        <v>2547</v>
      </c>
      <c r="H360" s="226">
        <v>1</v>
      </c>
      <c r="I360" s="227">
        <v>619</v>
      </c>
      <c r="J360" s="227">
        <f>ROUND(I360*H360,2)</f>
        <v>619</v>
      </c>
      <c r="K360" s="228"/>
      <c r="L360" s="39"/>
      <c r="M360" s="229" t="s">
        <v>1</v>
      </c>
      <c r="N360" s="230" t="s">
        <v>39</v>
      </c>
      <c r="O360" s="231">
        <v>0</v>
      </c>
      <c r="P360" s="231">
        <f>O360*H360</f>
        <v>0</v>
      </c>
      <c r="Q360" s="231">
        <v>0</v>
      </c>
      <c r="R360" s="231">
        <f>Q360*H360</f>
        <v>0</v>
      </c>
      <c r="S360" s="231">
        <v>0</v>
      </c>
      <c r="T360" s="232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233" t="s">
        <v>116</v>
      </c>
      <c r="AT360" s="233" t="s">
        <v>280</v>
      </c>
      <c r="AU360" s="233" t="s">
        <v>83</v>
      </c>
      <c r="AY360" s="18" t="s">
        <v>278</v>
      </c>
      <c r="BE360" s="234">
        <f>IF(N360="základní",J360,0)</f>
        <v>619</v>
      </c>
      <c r="BF360" s="234">
        <f>IF(N360="snížená",J360,0)</f>
        <v>0</v>
      </c>
      <c r="BG360" s="234">
        <f>IF(N360="zákl. přenesená",J360,0)</f>
        <v>0</v>
      </c>
      <c r="BH360" s="234">
        <f>IF(N360="sníž. přenesená",J360,0)</f>
        <v>0</v>
      </c>
      <c r="BI360" s="234">
        <f>IF(N360="nulová",J360,0)</f>
        <v>0</v>
      </c>
      <c r="BJ360" s="18" t="s">
        <v>81</v>
      </c>
      <c r="BK360" s="234">
        <f>ROUND(I360*H360,2)</f>
        <v>619</v>
      </c>
      <c r="BL360" s="18" t="s">
        <v>116</v>
      </c>
      <c r="BM360" s="233" t="s">
        <v>3029</v>
      </c>
    </row>
    <row r="361" s="2" customFormat="1" ht="16.5" customHeight="1">
      <c r="A361" s="33"/>
      <c r="B361" s="34"/>
      <c r="C361" s="222" t="s">
        <v>3030</v>
      </c>
      <c r="D361" s="222" t="s">
        <v>280</v>
      </c>
      <c r="E361" s="223" t="s">
        <v>3031</v>
      </c>
      <c r="F361" s="224" t="s">
        <v>3032</v>
      </c>
      <c r="G361" s="225" t="s">
        <v>1673</v>
      </c>
      <c r="H361" s="226">
        <v>1</v>
      </c>
      <c r="I361" s="227">
        <v>3821</v>
      </c>
      <c r="J361" s="227">
        <f>ROUND(I361*H361,2)</f>
        <v>3821</v>
      </c>
      <c r="K361" s="228"/>
      <c r="L361" s="39"/>
      <c r="M361" s="229" t="s">
        <v>1</v>
      </c>
      <c r="N361" s="230" t="s">
        <v>39</v>
      </c>
      <c r="O361" s="231">
        <v>0</v>
      </c>
      <c r="P361" s="231">
        <f>O361*H361</f>
        <v>0</v>
      </c>
      <c r="Q361" s="231">
        <v>0</v>
      </c>
      <c r="R361" s="231">
        <f>Q361*H361</f>
        <v>0</v>
      </c>
      <c r="S361" s="231">
        <v>0</v>
      </c>
      <c r="T361" s="232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233" t="s">
        <v>116</v>
      </c>
      <c r="AT361" s="233" t="s">
        <v>280</v>
      </c>
      <c r="AU361" s="233" t="s">
        <v>83</v>
      </c>
      <c r="AY361" s="18" t="s">
        <v>278</v>
      </c>
      <c r="BE361" s="234">
        <f>IF(N361="základní",J361,0)</f>
        <v>3821</v>
      </c>
      <c r="BF361" s="234">
        <f>IF(N361="snížená",J361,0)</f>
        <v>0</v>
      </c>
      <c r="BG361" s="234">
        <f>IF(N361="zákl. přenesená",J361,0)</f>
        <v>0</v>
      </c>
      <c r="BH361" s="234">
        <f>IF(N361="sníž. přenesená",J361,0)</f>
        <v>0</v>
      </c>
      <c r="BI361" s="234">
        <f>IF(N361="nulová",J361,0)</f>
        <v>0</v>
      </c>
      <c r="BJ361" s="18" t="s">
        <v>81</v>
      </c>
      <c r="BK361" s="234">
        <f>ROUND(I361*H361,2)</f>
        <v>3821</v>
      </c>
      <c r="BL361" s="18" t="s">
        <v>116</v>
      </c>
      <c r="BM361" s="233" t="s">
        <v>3033</v>
      </c>
    </row>
    <row r="362" s="12" customFormat="1" ht="22.8" customHeight="1">
      <c r="A362" s="12"/>
      <c r="B362" s="207"/>
      <c r="C362" s="208"/>
      <c r="D362" s="209" t="s">
        <v>73</v>
      </c>
      <c r="E362" s="220" t="s">
        <v>3034</v>
      </c>
      <c r="F362" s="220" t="s">
        <v>3035</v>
      </c>
      <c r="G362" s="208"/>
      <c r="H362" s="208"/>
      <c r="I362" s="208"/>
      <c r="J362" s="221">
        <f>BK362</f>
        <v>89723</v>
      </c>
      <c r="K362" s="208"/>
      <c r="L362" s="212"/>
      <c r="M362" s="213"/>
      <c r="N362" s="214"/>
      <c r="O362" s="214"/>
      <c r="P362" s="215">
        <f>SUM(P363:P376)</f>
        <v>0</v>
      </c>
      <c r="Q362" s="214"/>
      <c r="R362" s="215">
        <f>SUM(R363:R376)</f>
        <v>0</v>
      </c>
      <c r="S362" s="214"/>
      <c r="T362" s="216">
        <f>SUM(T363:T376)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17" t="s">
        <v>81</v>
      </c>
      <c r="AT362" s="218" t="s">
        <v>73</v>
      </c>
      <c r="AU362" s="218" t="s">
        <v>81</v>
      </c>
      <c r="AY362" s="217" t="s">
        <v>278</v>
      </c>
      <c r="BK362" s="219">
        <f>SUM(BK363:BK376)</f>
        <v>89723</v>
      </c>
    </row>
    <row r="363" s="2" customFormat="1" ht="24.15" customHeight="1">
      <c r="A363" s="33"/>
      <c r="B363" s="34"/>
      <c r="C363" s="222" t="s">
        <v>3036</v>
      </c>
      <c r="D363" s="222" t="s">
        <v>280</v>
      </c>
      <c r="E363" s="223" t="s">
        <v>3037</v>
      </c>
      <c r="F363" s="224" t="s">
        <v>2994</v>
      </c>
      <c r="G363" s="225" t="s">
        <v>1673</v>
      </c>
      <c r="H363" s="226">
        <v>1</v>
      </c>
      <c r="I363" s="227">
        <v>22846</v>
      </c>
      <c r="J363" s="227">
        <f>ROUND(I363*H363,2)</f>
        <v>22846</v>
      </c>
      <c r="K363" s="228"/>
      <c r="L363" s="39"/>
      <c r="M363" s="229" t="s">
        <v>1</v>
      </c>
      <c r="N363" s="230" t="s">
        <v>39</v>
      </c>
      <c r="O363" s="231">
        <v>0</v>
      </c>
      <c r="P363" s="231">
        <f>O363*H363</f>
        <v>0</v>
      </c>
      <c r="Q363" s="231">
        <v>0</v>
      </c>
      <c r="R363" s="231">
        <f>Q363*H363</f>
        <v>0</v>
      </c>
      <c r="S363" s="231">
        <v>0</v>
      </c>
      <c r="T363" s="232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233" t="s">
        <v>116</v>
      </c>
      <c r="AT363" s="233" t="s">
        <v>280</v>
      </c>
      <c r="AU363" s="233" t="s">
        <v>83</v>
      </c>
      <c r="AY363" s="18" t="s">
        <v>278</v>
      </c>
      <c r="BE363" s="234">
        <f>IF(N363="základní",J363,0)</f>
        <v>22846</v>
      </c>
      <c r="BF363" s="234">
        <f>IF(N363="snížená",J363,0)</f>
        <v>0</v>
      </c>
      <c r="BG363" s="234">
        <f>IF(N363="zákl. přenesená",J363,0)</f>
        <v>0</v>
      </c>
      <c r="BH363" s="234">
        <f>IF(N363="sníž. přenesená",J363,0)</f>
        <v>0</v>
      </c>
      <c r="BI363" s="234">
        <f>IF(N363="nulová",J363,0)</f>
        <v>0</v>
      </c>
      <c r="BJ363" s="18" t="s">
        <v>81</v>
      </c>
      <c r="BK363" s="234">
        <f>ROUND(I363*H363,2)</f>
        <v>22846</v>
      </c>
      <c r="BL363" s="18" t="s">
        <v>116</v>
      </c>
      <c r="BM363" s="233" t="s">
        <v>3038</v>
      </c>
    </row>
    <row r="364" s="2" customFormat="1" ht="16.5" customHeight="1">
      <c r="A364" s="33"/>
      <c r="B364" s="34"/>
      <c r="C364" s="222" t="s">
        <v>3039</v>
      </c>
      <c r="D364" s="222" t="s">
        <v>280</v>
      </c>
      <c r="E364" s="223" t="s">
        <v>3040</v>
      </c>
      <c r="F364" s="224" t="s">
        <v>2997</v>
      </c>
      <c r="G364" s="225" t="s">
        <v>1673</v>
      </c>
      <c r="H364" s="226">
        <v>1</v>
      </c>
      <c r="I364" s="227">
        <v>6373</v>
      </c>
      <c r="J364" s="227">
        <f>ROUND(I364*H364,2)</f>
        <v>6373</v>
      </c>
      <c r="K364" s="228"/>
      <c r="L364" s="39"/>
      <c r="M364" s="229" t="s">
        <v>1</v>
      </c>
      <c r="N364" s="230" t="s">
        <v>39</v>
      </c>
      <c r="O364" s="231">
        <v>0</v>
      </c>
      <c r="P364" s="231">
        <f>O364*H364</f>
        <v>0</v>
      </c>
      <c r="Q364" s="231">
        <v>0</v>
      </c>
      <c r="R364" s="231">
        <f>Q364*H364</f>
        <v>0</v>
      </c>
      <c r="S364" s="231">
        <v>0</v>
      </c>
      <c r="T364" s="232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233" t="s">
        <v>116</v>
      </c>
      <c r="AT364" s="233" t="s">
        <v>280</v>
      </c>
      <c r="AU364" s="233" t="s">
        <v>83</v>
      </c>
      <c r="AY364" s="18" t="s">
        <v>278</v>
      </c>
      <c r="BE364" s="234">
        <f>IF(N364="základní",J364,0)</f>
        <v>6373</v>
      </c>
      <c r="BF364" s="234">
        <f>IF(N364="snížená",J364,0)</f>
        <v>0</v>
      </c>
      <c r="BG364" s="234">
        <f>IF(N364="zákl. přenesená",J364,0)</f>
        <v>0</v>
      </c>
      <c r="BH364" s="234">
        <f>IF(N364="sníž. přenesená",J364,0)</f>
        <v>0</v>
      </c>
      <c r="BI364" s="234">
        <f>IF(N364="nulová",J364,0)</f>
        <v>0</v>
      </c>
      <c r="BJ364" s="18" t="s">
        <v>81</v>
      </c>
      <c r="BK364" s="234">
        <f>ROUND(I364*H364,2)</f>
        <v>6373</v>
      </c>
      <c r="BL364" s="18" t="s">
        <v>116</v>
      </c>
      <c r="BM364" s="233" t="s">
        <v>3041</v>
      </c>
    </row>
    <row r="365" s="2" customFormat="1" ht="16.5" customHeight="1">
      <c r="A365" s="33"/>
      <c r="B365" s="34"/>
      <c r="C365" s="222" t="s">
        <v>3042</v>
      </c>
      <c r="D365" s="222" t="s">
        <v>280</v>
      </c>
      <c r="E365" s="223" t="s">
        <v>3043</v>
      </c>
      <c r="F365" s="224" t="s">
        <v>2524</v>
      </c>
      <c r="G365" s="225" t="s">
        <v>1673</v>
      </c>
      <c r="H365" s="226">
        <v>1</v>
      </c>
      <c r="I365" s="227">
        <v>3479</v>
      </c>
      <c r="J365" s="227">
        <f>ROUND(I365*H365,2)</f>
        <v>3479</v>
      </c>
      <c r="K365" s="228"/>
      <c r="L365" s="39"/>
      <c r="M365" s="229" t="s">
        <v>1</v>
      </c>
      <c r="N365" s="230" t="s">
        <v>39</v>
      </c>
      <c r="O365" s="231">
        <v>0</v>
      </c>
      <c r="P365" s="231">
        <f>O365*H365</f>
        <v>0</v>
      </c>
      <c r="Q365" s="231">
        <v>0</v>
      </c>
      <c r="R365" s="231">
        <f>Q365*H365</f>
        <v>0</v>
      </c>
      <c r="S365" s="231">
        <v>0</v>
      </c>
      <c r="T365" s="232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233" t="s">
        <v>116</v>
      </c>
      <c r="AT365" s="233" t="s">
        <v>280</v>
      </c>
      <c r="AU365" s="233" t="s">
        <v>83</v>
      </c>
      <c r="AY365" s="18" t="s">
        <v>278</v>
      </c>
      <c r="BE365" s="234">
        <f>IF(N365="základní",J365,0)</f>
        <v>3479</v>
      </c>
      <c r="BF365" s="234">
        <f>IF(N365="snížená",J365,0)</f>
        <v>0</v>
      </c>
      <c r="BG365" s="234">
        <f>IF(N365="zákl. přenesená",J365,0)</f>
        <v>0</v>
      </c>
      <c r="BH365" s="234">
        <f>IF(N365="sníž. přenesená",J365,0)</f>
        <v>0</v>
      </c>
      <c r="BI365" s="234">
        <f>IF(N365="nulová",J365,0)</f>
        <v>0</v>
      </c>
      <c r="BJ365" s="18" t="s">
        <v>81</v>
      </c>
      <c r="BK365" s="234">
        <f>ROUND(I365*H365,2)</f>
        <v>3479</v>
      </c>
      <c r="BL365" s="18" t="s">
        <v>116</v>
      </c>
      <c r="BM365" s="233" t="s">
        <v>3044</v>
      </c>
    </row>
    <row r="366" s="2" customFormat="1" ht="24.15" customHeight="1">
      <c r="A366" s="33"/>
      <c r="B366" s="34"/>
      <c r="C366" s="222" t="s">
        <v>3045</v>
      </c>
      <c r="D366" s="222" t="s">
        <v>280</v>
      </c>
      <c r="E366" s="223" t="s">
        <v>3046</v>
      </c>
      <c r="F366" s="224" t="s">
        <v>2530</v>
      </c>
      <c r="G366" s="225" t="s">
        <v>1694</v>
      </c>
      <c r="H366" s="226">
        <v>15</v>
      </c>
      <c r="I366" s="227">
        <v>2643</v>
      </c>
      <c r="J366" s="227">
        <f>ROUND(I366*H366,2)</f>
        <v>39645</v>
      </c>
      <c r="K366" s="228"/>
      <c r="L366" s="39"/>
      <c r="M366" s="229" t="s">
        <v>1</v>
      </c>
      <c r="N366" s="230" t="s">
        <v>39</v>
      </c>
      <c r="O366" s="231">
        <v>0</v>
      </c>
      <c r="P366" s="231">
        <f>O366*H366</f>
        <v>0</v>
      </c>
      <c r="Q366" s="231">
        <v>0</v>
      </c>
      <c r="R366" s="231">
        <f>Q366*H366</f>
        <v>0</v>
      </c>
      <c r="S366" s="231">
        <v>0</v>
      </c>
      <c r="T366" s="232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233" t="s">
        <v>116</v>
      </c>
      <c r="AT366" s="233" t="s">
        <v>280</v>
      </c>
      <c r="AU366" s="233" t="s">
        <v>83</v>
      </c>
      <c r="AY366" s="18" t="s">
        <v>278</v>
      </c>
      <c r="BE366" s="234">
        <f>IF(N366="základní",J366,0)</f>
        <v>39645</v>
      </c>
      <c r="BF366" s="234">
        <f>IF(N366="snížená",J366,0)</f>
        <v>0</v>
      </c>
      <c r="BG366" s="234">
        <f>IF(N366="zákl. přenesená",J366,0)</f>
        <v>0</v>
      </c>
      <c r="BH366" s="234">
        <f>IF(N366="sníž. přenesená",J366,0)</f>
        <v>0</v>
      </c>
      <c r="BI366" s="234">
        <f>IF(N366="nulová",J366,0)</f>
        <v>0</v>
      </c>
      <c r="BJ366" s="18" t="s">
        <v>81</v>
      </c>
      <c r="BK366" s="234">
        <f>ROUND(I366*H366,2)</f>
        <v>39645</v>
      </c>
      <c r="BL366" s="18" t="s">
        <v>116</v>
      </c>
      <c r="BM366" s="233" t="s">
        <v>3047</v>
      </c>
    </row>
    <row r="367" s="2" customFormat="1" ht="16.5" customHeight="1">
      <c r="A367" s="33"/>
      <c r="B367" s="34"/>
      <c r="C367" s="222" t="s">
        <v>3048</v>
      </c>
      <c r="D367" s="222" t="s">
        <v>280</v>
      </c>
      <c r="E367" s="223" t="s">
        <v>3049</v>
      </c>
      <c r="F367" s="224" t="s">
        <v>2533</v>
      </c>
      <c r="G367" s="225" t="s">
        <v>1418</v>
      </c>
      <c r="H367" s="226">
        <v>1</v>
      </c>
      <c r="I367" s="227">
        <v>0</v>
      </c>
      <c r="J367" s="227">
        <f>ROUND(I367*H367,2)</f>
        <v>0</v>
      </c>
      <c r="K367" s="228"/>
      <c r="L367" s="39"/>
      <c r="M367" s="229" t="s">
        <v>1</v>
      </c>
      <c r="N367" s="230" t="s">
        <v>39</v>
      </c>
      <c r="O367" s="231">
        <v>0</v>
      </c>
      <c r="P367" s="231">
        <f>O367*H367</f>
        <v>0</v>
      </c>
      <c r="Q367" s="231">
        <v>0</v>
      </c>
      <c r="R367" s="231">
        <f>Q367*H367</f>
        <v>0</v>
      </c>
      <c r="S367" s="231">
        <v>0</v>
      </c>
      <c r="T367" s="232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233" t="s">
        <v>116</v>
      </c>
      <c r="AT367" s="233" t="s">
        <v>280</v>
      </c>
      <c r="AU367" s="233" t="s">
        <v>83</v>
      </c>
      <c r="AY367" s="18" t="s">
        <v>278</v>
      </c>
      <c r="BE367" s="234">
        <f>IF(N367="základní",J367,0)</f>
        <v>0</v>
      </c>
      <c r="BF367" s="234">
        <f>IF(N367="snížená",J367,0)</f>
        <v>0</v>
      </c>
      <c r="BG367" s="234">
        <f>IF(N367="zákl. přenesená",J367,0)</f>
        <v>0</v>
      </c>
      <c r="BH367" s="234">
        <f>IF(N367="sníž. přenesená",J367,0)</f>
        <v>0</v>
      </c>
      <c r="BI367" s="234">
        <f>IF(N367="nulová",J367,0)</f>
        <v>0</v>
      </c>
      <c r="BJ367" s="18" t="s">
        <v>81</v>
      </c>
      <c r="BK367" s="234">
        <f>ROUND(I367*H367,2)</f>
        <v>0</v>
      </c>
      <c r="BL367" s="18" t="s">
        <v>116</v>
      </c>
      <c r="BM367" s="233" t="s">
        <v>3050</v>
      </c>
    </row>
    <row r="368" s="2" customFormat="1" ht="16.5" customHeight="1">
      <c r="A368" s="33"/>
      <c r="B368" s="34"/>
      <c r="C368" s="222" t="s">
        <v>3051</v>
      </c>
      <c r="D368" s="222" t="s">
        <v>280</v>
      </c>
      <c r="E368" s="223" t="s">
        <v>3052</v>
      </c>
      <c r="F368" s="224" t="s">
        <v>2536</v>
      </c>
      <c r="G368" s="225" t="s">
        <v>2491</v>
      </c>
      <c r="H368" s="226">
        <v>1</v>
      </c>
      <c r="I368" s="227">
        <v>0</v>
      </c>
      <c r="J368" s="227">
        <f>ROUND(I368*H368,2)</f>
        <v>0</v>
      </c>
      <c r="K368" s="228"/>
      <c r="L368" s="39"/>
      <c r="M368" s="229" t="s">
        <v>1</v>
      </c>
      <c r="N368" s="230" t="s">
        <v>39</v>
      </c>
      <c r="O368" s="231">
        <v>0</v>
      </c>
      <c r="P368" s="231">
        <f>O368*H368</f>
        <v>0</v>
      </c>
      <c r="Q368" s="231">
        <v>0</v>
      </c>
      <c r="R368" s="231">
        <f>Q368*H368</f>
        <v>0</v>
      </c>
      <c r="S368" s="231">
        <v>0</v>
      </c>
      <c r="T368" s="232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233" t="s">
        <v>116</v>
      </c>
      <c r="AT368" s="233" t="s">
        <v>280</v>
      </c>
      <c r="AU368" s="233" t="s">
        <v>83</v>
      </c>
      <c r="AY368" s="18" t="s">
        <v>278</v>
      </c>
      <c r="BE368" s="234">
        <f>IF(N368="základní",J368,0)</f>
        <v>0</v>
      </c>
      <c r="BF368" s="234">
        <f>IF(N368="snížená",J368,0)</f>
        <v>0</v>
      </c>
      <c r="BG368" s="234">
        <f>IF(N368="zákl. přenesená",J368,0)</f>
        <v>0</v>
      </c>
      <c r="BH368" s="234">
        <f>IF(N368="sníž. přenesená",J368,0)</f>
        <v>0</v>
      </c>
      <c r="BI368" s="234">
        <f>IF(N368="nulová",J368,0)</f>
        <v>0</v>
      </c>
      <c r="BJ368" s="18" t="s">
        <v>81</v>
      </c>
      <c r="BK368" s="234">
        <f>ROUND(I368*H368,2)</f>
        <v>0</v>
      </c>
      <c r="BL368" s="18" t="s">
        <v>116</v>
      </c>
      <c r="BM368" s="233" t="s">
        <v>3053</v>
      </c>
    </row>
    <row r="369" s="2" customFormat="1" ht="16.5" customHeight="1">
      <c r="A369" s="33"/>
      <c r="B369" s="34"/>
      <c r="C369" s="222" t="s">
        <v>3054</v>
      </c>
      <c r="D369" s="222" t="s">
        <v>280</v>
      </c>
      <c r="E369" s="223" t="s">
        <v>3055</v>
      </c>
      <c r="F369" s="224" t="s">
        <v>2574</v>
      </c>
      <c r="G369" s="225" t="s">
        <v>2491</v>
      </c>
      <c r="H369" s="226">
        <v>1</v>
      </c>
      <c r="I369" s="227">
        <v>845</v>
      </c>
      <c r="J369" s="227">
        <f>ROUND(I369*H369,2)</f>
        <v>845</v>
      </c>
      <c r="K369" s="228"/>
      <c r="L369" s="39"/>
      <c r="M369" s="229" t="s">
        <v>1</v>
      </c>
      <c r="N369" s="230" t="s">
        <v>39</v>
      </c>
      <c r="O369" s="231">
        <v>0</v>
      </c>
      <c r="P369" s="231">
        <f>O369*H369</f>
        <v>0</v>
      </c>
      <c r="Q369" s="231">
        <v>0</v>
      </c>
      <c r="R369" s="231">
        <f>Q369*H369</f>
        <v>0</v>
      </c>
      <c r="S369" s="231">
        <v>0</v>
      </c>
      <c r="T369" s="232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233" t="s">
        <v>116</v>
      </c>
      <c r="AT369" s="233" t="s">
        <v>280</v>
      </c>
      <c r="AU369" s="233" t="s">
        <v>83</v>
      </c>
      <c r="AY369" s="18" t="s">
        <v>278</v>
      </c>
      <c r="BE369" s="234">
        <f>IF(N369="základní",J369,0)</f>
        <v>845</v>
      </c>
      <c r="BF369" s="234">
        <f>IF(N369="snížená",J369,0)</f>
        <v>0</v>
      </c>
      <c r="BG369" s="234">
        <f>IF(N369="zákl. přenesená",J369,0)</f>
        <v>0</v>
      </c>
      <c r="BH369" s="234">
        <f>IF(N369="sníž. přenesená",J369,0)</f>
        <v>0</v>
      </c>
      <c r="BI369" s="234">
        <f>IF(N369="nulová",J369,0)</f>
        <v>0</v>
      </c>
      <c r="BJ369" s="18" t="s">
        <v>81</v>
      </c>
      <c r="BK369" s="234">
        <f>ROUND(I369*H369,2)</f>
        <v>845</v>
      </c>
      <c r="BL369" s="18" t="s">
        <v>116</v>
      </c>
      <c r="BM369" s="233" t="s">
        <v>3056</v>
      </c>
    </row>
    <row r="370" s="2" customFormat="1" ht="33" customHeight="1">
      <c r="A370" s="33"/>
      <c r="B370" s="34"/>
      <c r="C370" s="222" t="s">
        <v>3057</v>
      </c>
      <c r="D370" s="222" t="s">
        <v>280</v>
      </c>
      <c r="E370" s="223" t="s">
        <v>3058</v>
      </c>
      <c r="F370" s="224" t="s">
        <v>3059</v>
      </c>
      <c r="G370" s="225" t="s">
        <v>1673</v>
      </c>
      <c r="H370" s="226">
        <v>1</v>
      </c>
      <c r="I370" s="227">
        <v>4270</v>
      </c>
      <c r="J370" s="227">
        <f>ROUND(I370*H370,2)</f>
        <v>4270</v>
      </c>
      <c r="K370" s="228"/>
      <c r="L370" s="39"/>
      <c r="M370" s="229" t="s">
        <v>1</v>
      </c>
      <c r="N370" s="230" t="s">
        <v>39</v>
      </c>
      <c r="O370" s="231">
        <v>0</v>
      </c>
      <c r="P370" s="231">
        <f>O370*H370</f>
        <v>0</v>
      </c>
      <c r="Q370" s="231">
        <v>0</v>
      </c>
      <c r="R370" s="231">
        <f>Q370*H370</f>
        <v>0</v>
      </c>
      <c r="S370" s="231">
        <v>0</v>
      </c>
      <c r="T370" s="232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233" t="s">
        <v>116</v>
      </c>
      <c r="AT370" s="233" t="s">
        <v>280</v>
      </c>
      <c r="AU370" s="233" t="s">
        <v>83</v>
      </c>
      <c r="AY370" s="18" t="s">
        <v>278</v>
      </c>
      <c r="BE370" s="234">
        <f>IF(N370="základní",J370,0)</f>
        <v>4270</v>
      </c>
      <c r="BF370" s="234">
        <f>IF(N370="snížená",J370,0)</f>
        <v>0</v>
      </c>
      <c r="BG370" s="234">
        <f>IF(N370="zákl. přenesená",J370,0)</f>
        <v>0</v>
      </c>
      <c r="BH370" s="234">
        <f>IF(N370="sníž. přenesená",J370,0)</f>
        <v>0</v>
      </c>
      <c r="BI370" s="234">
        <f>IF(N370="nulová",J370,0)</f>
        <v>0</v>
      </c>
      <c r="BJ370" s="18" t="s">
        <v>81</v>
      </c>
      <c r="BK370" s="234">
        <f>ROUND(I370*H370,2)</f>
        <v>4270</v>
      </c>
      <c r="BL370" s="18" t="s">
        <v>116</v>
      </c>
      <c r="BM370" s="233" t="s">
        <v>3060</v>
      </c>
    </row>
    <row r="371" s="2" customFormat="1" ht="16.5" customHeight="1">
      <c r="A371" s="33"/>
      <c r="B371" s="34"/>
      <c r="C371" s="222" t="s">
        <v>3061</v>
      </c>
      <c r="D371" s="222" t="s">
        <v>280</v>
      </c>
      <c r="E371" s="223" t="s">
        <v>3062</v>
      </c>
      <c r="F371" s="224" t="s">
        <v>2977</v>
      </c>
      <c r="G371" s="225" t="s">
        <v>1673</v>
      </c>
      <c r="H371" s="226">
        <v>2</v>
      </c>
      <c r="I371" s="227">
        <v>2218</v>
      </c>
      <c r="J371" s="227">
        <f>ROUND(I371*H371,2)</f>
        <v>4436</v>
      </c>
      <c r="K371" s="228"/>
      <c r="L371" s="39"/>
      <c r="M371" s="229" t="s">
        <v>1</v>
      </c>
      <c r="N371" s="230" t="s">
        <v>39</v>
      </c>
      <c r="O371" s="231">
        <v>0</v>
      </c>
      <c r="P371" s="231">
        <f>O371*H371</f>
        <v>0</v>
      </c>
      <c r="Q371" s="231">
        <v>0</v>
      </c>
      <c r="R371" s="231">
        <f>Q371*H371</f>
        <v>0</v>
      </c>
      <c r="S371" s="231">
        <v>0</v>
      </c>
      <c r="T371" s="232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233" t="s">
        <v>116</v>
      </c>
      <c r="AT371" s="233" t="s">
        <v>280</v>
      </c>
      <c r="AU371" s="233" t="s">
        <v>83</v>
      </c>
      <c r="AY371" s="18" t="s">
        <v>278</v>
      </c>
      <c r="BE371" s="234">
        <f>IF(N371="základní",J371,0)</f>
        <v>4436</v>
      </c>
      <c r="BF371" s="234">
        <f>IF(N371="snížená",J371,0)</f>
        <v>0</v>
      </c>
      <c r="BG371" s="234">
        <f>IF(N371="zákl. přenesená",J371,0)</f>
        <v>0</v>
      </c>
      <c r="BH371" s="234">
        <f>IF(N371="sníž. přenesená",J371,0)</f>
        <v>0</v>
      </c>
      <c r="BI371" s="234">
        <f>IF(N371="nulová",J371,0)</f>
        <v>0</v>
      </c>
      <c r="BJ371" s="18" t="s">
        <v>81</v>
      </c>
      <c r="BK371" s="234">
        <f>ROUND(I371*H371,2)</f>
        <v>4436</v>
      </c>
      <c r="BL371" s="18" t="s">
        <v>116</v>
      </c>
      <c r="BM371" s="233" t="s">
        <v>3063</v>
      </c>
    </row>
    <row r="372" s="2" customFormat="1" ht="16.5" customHeight="1">
      <c r="A372" s="33"/>
      <c r="B372" s="34"/>
      <c r="C372" s="222" t="s">
        <v>3064</v>
      </c>
      <c r="D372" s="222" t="s">
        <v>280</v>
      </c>
      <c r="E372" s="223" t="s">
        <v>3065</v>
      </c>
      <c r="F372" s="224" t="s">
        <v>3018</v>
      </c>
      <c r="G372" s="225" t="s">
        <v>1673</v>
      </c>
      <c r="H372" s="226">
        <v>1</v>
      </c>
      <c r="I372" s="227">
        <v>731</v>
      </c>
      <c r="J372" s="227">
        <f>ROUND(I372*H372,2)</f>
        <v>731</v>
      </c>
      <c r="K372" s="228"/>
      <c r="L372" s="39"/>
      <c r="M372" s="229" t="s">
        <v>1</v>
      </c>
      <c r="N372" s="230" t="s">
        <v>39</v>
      </c>
      <c r="O372" s="231">
        <v>0</v>
      </c>
      <c r="P372" s="231">
        <f>O372*H372</f>
        <v>0</v>
      </c>
      <c r="Q372" s="231">
        <v>0</v>
      </c>
      <c r="R372" s="231">
        <f>Q372*H372</f>
        <v>0</v>
      </c>
      <c r="S372" s="231">
        <v>0</v>
      </c>
      <c r="T372" s="232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233" t="s">
        <v>116</v>
      </c>
      <c r="AT372" s="233" t="s">
        <v>280</v>
      </c>
      <c r="AU372" s="233" t="s">
        <v>83</v>
      </c>
      <c r="AY372" s="18" t="s">
        <v>278</v>
      </c>
      <c r="BE372" s="234">
        <f>IF(N372="základní",J372,0)</f>
        <v>731</v>
      </c>
      <c r="BF372" s="234">
        <f>IF(N372="snížená",J372,0)</f>
        <v>0</v>
      </c>
      <c r="BG372" s="234">
        <f>IF(N372="zákl. přenesená",J372,0)</f>
        <v>0</v>
      </c>
      <c r="BH372" s="234">
        <f>IF(N372="sníž. přenesená",J372,0)</f>
        <v>0</v>
      </c>
      <c r="BI372" s="234">
        <f>IF(N372="nulová",J372,0)</f>
        <v>0</v>
      </c>
      <c r="BJ372" s="18" t="s">
        <v>81</v>
      </c>
      <c r="BK372" s="234">
        <f>ROUND(I372*H372,2)</f>
        <v>731</v>
      </c>
      <c r="BL372" s="18" t="s">
        <v>116</v>
      </c>
      <c r="BM372" s="233" t="s">
        <v>3066</v>
      </c>
    </row>
    <row r="373" s="2" customFormat="1" ht="16.5" customHeight="1">
      <c r="A373" s="33"/>
      <c r="B373" s="34"/>
      <c r="C373" s="222" t="s">
        <v>3067</v>
      </c>
      <c r="D373" s="222" t="s">
        <v>280</v>
      </c>
      <c r="E373" s="223" t="s">
        <v>3068</v>
      </c>
      <c r="F373" s="224" t="s">
        <v>3022</v>
      </c>
      <c r="G373" s="225" t="s">
        <v>1673</v>
      </c>
      <c r="H373" s="226">
        <v>1</v>
      </c>
      <c r="I373" s="227">
        <v>2146</v>
      </c>
      <c r="J373" s="227">
        <f>ROUND(I373*H373,2)</f>
        <v>2146</v>
      </c>
      <c r="K373" s="228"/>
      <c r="L373" s="39"/>
      <c r="M373" s="229" t="s">
        <v>1</v>
      </c>
      <c r="N373" s="230" t="s">
        <v>39</v>
      </c>
      <c r="O373" s="231">
        <v>0</v>
      </c>
      <c r="P373" s="231">
        <f>O373*H373</f>
        <v>0</v>
      </c>
      <c r="Q373" s="231">
        <v>0</v>
      </c>
      <c r="R373" s="231">
        <f>Q373*H373</f>
        <v>0</v>
      </c>
      <c r="S373" s="231">
        <v>0</v>
      </c>
      <c r="T373" s="232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233" t="s">
        <v>116</v>
      </c>
      <c r="AT373" s="233" t="s">
        <v>280</v>
      </c>
      <c r="AU373" s="233" t="s">
        <v>83</v>
      </c>
      <c r="AY373" s="18" t="s">
        <v>278</v>
      </c>
      <c r="BE373" s="234">
        <f>IF(N373="základní",J373,0)</f>
        <v>2146</v>
      </c>
      <c r="BF373" s="234">
        <f>IF(N373="snížená",J373,0)</f>
        <v>0</v>
      </c>
      <c r="BG373" s="234">
        <f>IF(N373="zákl. přenesená",J373,0)</f>
        <v>0</v>
      </c>
      <c r="BH373" s="234">
        <f>IF(N373="sníž. přenesená",J373,0)</f>
        <v>0</v>
      </c>
      <c r="BI373" s="234">
        <f>IF(N373="nulová",J373,0)</f>
        <v>0</v>
      </c>
      <c r="BJ373" s="18" t="s">
        <v>81</v>
      </c>
      <c r="BK373" s="234">
        <f>ROUND(I373*H373,2)</f>
        <v>2146</v>
      </c>
      <c r="BL373" s="18" t="s">
        <v>116</v>
      </c>
      <c r="BM373" s="233" t="s">
        <v>3069</v>
      </c>
    </row>
    <row r="374" s="2" customFormat="1" ht="24.15" customHeight="1">
      <c r="A374" s="33"/>
      <c r="B374" s="34"/>
      <c r="C374" s="222" t="s">
        <v>3070</v>
      </c>
      <c r="D374" s="222" t="s">
        <v>280</v>
      </c>
      <c r="E374" s="223" t="s">
        <v>3071</v>
      </c>
      <c r="F374" s="224" t="s">
        <v>2985</v>
      </c>
      <c r="G374" s="225" t="s">
        <v>2547</v>
      </c>
      <c r="H374" s="226">
        <v>1</v>
      </c>
      <c r="I374" s="227">
        <v>512</v>
      </c>
      <c r="J374" s="227">
        <f>ROUND(I374*H374,2)</f>
        <v>512</v>
      </c>
      <c r="K374" s="228"/>
      <c r="L374" s="39"/>
      <c r="M374" s="229" t="s">
        <v>1</v>
      </c>
      <c r="N374" s="230" t="s">
        <v>39</v>
      </c>
      <c r="O374" s="231">
        <v>0</v>
      </c>
      <c r="P374" s="231">
        <f>O374*H374</f>
        <v>0</v>
      </c>
      <c r="Q374" s="231">
        <v>0</v>
      </c>
      <c r="R374" s="231">
        <f>Q374*H374</f>
        <v>0</v>
      </c>
      <c r="S374" s="231">
        <v>0</v>
      </c>
      <c r="T374" s="232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233" t="s">
        <v>116</v>
      </c>
      <c r="AT374" s="233" t="s">
        <v>280</v>
      </c>
      <c r="AU374" s="233" t="s">
        <v>83</v>
      </c>
      <c r="AY374" s="18" t="s">
        <v>278</v>
      </c>
      <c r="BE374" s="234">
        <f>IF(N374="základní",J374,0)</f>
        <v>512</v>
      </c>
      <c r="BF374" s="234">
        <f>IF(N374="snížená",J374,0)</f>
        <v>0</v>
      </c>
      <c r="BG374" s="234">
        <f>IF(N374="zákl. přenesená",J374,0)</f>
        <v>0</v>
      </c>
      <c r="BH374" s="234">
        <f>IF(N374="sníž. přenesená",J374,0)</f>
        <v>0</v>
      </c>
      <c r="BI374" s="234">
        <f>IF(N374="nulová",J374,0)</f>
        <v>0</v>
      </c>
      <c r="BJ374" s="18" t="s">
        <v>81</v>
      </c>
      <c r="BK374" s="234">
        <f>ROUND(I374*H374,2)</f>
        <v>512</v>
      </c>
      <c r="BL374" s="18" t="s">
        <v>116</v>
      </c>
      <c r="BM374" s="233" t="s">
        <v>3072</v>
      </c>
    </row>
    <row r="375" s="2" customFormat="1" ht="24.15" customHeight="1">
      <c r="A375" s="33"/>
      <c r="B375" s="34"/>
      <c r="C375" s="222" t="s">
        <v>3073</v>
      </c>
      <c r="D375" s="222" t="s">
        <v>280</v>
      </c>
      <c r="E375" s="223" t="s">
        <v>3074</v>
      </c>
      <c r="F375" s="224" t="s">
        <v>2720</v>
      </c>
      <c r="G375" s="225" t="s">
        <v>2547</v>
      </c>
      <c r="H375" s="226">
        <v>1</v>
      </c>
      <c r="I375" s="227">
        <v>619</v>
      </c>
      <c r="J375" s="227">
        <f>ROUND(I375*H375,2)</f>
        <v>619</v>
      </c>
      <c r="K375" s="228"/>
      <c r="L375" s="39"/>
      <c r="M375" s="229" t="s">
        <v>1</v>
      </c>
      <c r="N375" s="230" t="s">
        <v>39</v>
      </c>
      <c r="O375" s="231">
        <v>0</v>
      </c>
      <c r="P375" s="231">
        <f>O375*H375</f>
        <v>0</v>
      </c>
      <c r="Q375" s="231">
        <v>0</v>
      </c>
      <c r="R375" s="231">
        <f>Q375*H375</f>
        <v>0</v>
      </c>
      <c r="S375" s="231">
        <v>0</v>
      </c>
      <c r="T375" s="232">
        <f>S375*H375</f>
        <v>0</v>
      </c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R375" s="233" t="s">
        <v>116</v>
      </c>
      <c r="AT375" s="233" t="s">
        <v>280</v>
      </c>
      <c r="AU375" s="233" t="s">
        <v>83</v>
      </c>
      <c r="AY375" s="18" t="s">
        <v>278</v>
      </c>
      <c r="BE375" s="234">
        <f>IF(N375="základní",J375,0)</f>
        <v>619</v>
      </c>
      <c r="BF375" s="234">
        <f>IF(N375="snížená",J375,0)</f>
        <v>0</v>
      </c>
      <c r="BG375" s="234">
        <f>IF(N375="zákl. přenesená",J375,0)</f>
        <v>0</v>
      </c>
      <c r="BH375" s="234">
        <f>IF(N375="sníž. přenesená",J375,0)</f>
        <v>0</v>
      </c>
      <c r="BI375" s="234">
        <f>IF(N375="nulová",J375,0)</f>
        <v>0</v>
      </c>
      <c r="BJ375" s="18" t="s">
        <v>81</v>
      </c>
      <c r="BK375" s="234">
        <f>ROUND(I375*H375,2)</f>
        <v>619</v>
      </c>
      <c r="BL375" s="18" t="s">
        <v>116</v>
      </c>
      <c r="BM375" s="233" t="s">
        <v>3075</v>
      </c>
    </row>
    <row r="376" s="2" customFormat="1" ht="16.5" customHeight="1">
      <c r="A376" s="33"/>
      <c r="B376" s="34"/>
      <c r="C376" s="222" t="s">
        <v>3076</v>
      </c>
      <c r="D376" s="222" t="s">
        <v>280</v>
      </c>
      <c r="E376" s="223" t="s">
        <v>3031</v>
      </c>
      <c r="F376" s="224" t="s">
        <v>3032</v>
      </c>
      <c r="G376" s="225" t="s">
        <v>1673</v>
      </c>
      <c r="H376" s="226">
        <v>1</v>
      </c>
      <c r="I376" s="227">
        <v>3821</v>
      </c>
      <c r="J376" s="227">
        <f>ROUND(I376*H376,2)</f>
        <v>3821</v>
      </c>
      <c r="K376" s="228"/>
      <c r="L376" s="39"/>
      <c r="M376" s="229" t="s">
        <v>1</v>
      </c>
      <c r="N376" s="230" t="s">
        <v>39</v>
      </c>
      <c r="O376" s="231">
        <v>0</v>
      </c>
      <c r="P376" s="231">
        <f>O376*H376</f>
        <v>0</v>
      </c>
      <c r="Q376" s="231">
        <v>0</v>
      </c>
      <c r="R376" s="231">
        <f>Q376*H376</f>
        <v>0</v>
      </c>
      <c r="S376" s="231">
        <v>0</v>
      </c>
      <c r="T376" s="232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233" t="s">
        <v>116</v>
      </c>
      <c r="AT376" s="233" t="s">
        <v>280</v>
      </c>
      <c r="AU376" s="233" t="s">
        <v>83</v>
      </c>
      <c r="AY376" s="18" t="s">
        <v>278</v>
      </c>
      <c r="BE376" s="234">
        <f>IF(N376="základní",J376,0)</f>
        <v>3821</v>
      </c>
      <c r="BF376" s="234">
        <f>IF(N376="snížená",J376,0)</f>
        <v>0</v>
      </c>
      <c r="BG376" s="234">
        <f>IF(N376="zákl. přenesená",J376,0)</f>
        <v>0</v>
      </c>
      <c r="BH376" s="234">
        <f>IF(N376="sníž. přenesená",J376,0)</f>
        <v>0</v>
      </c>
      <c r="BI376" s="234">
        <f>IF(N376="nulová",J376,0)</f>
        <v>0</v>
      </c>
      <c r="BJ376" s="18" t="s">
        <v>81</v>
      </c>
      <c r="BK376" s="234">
        <f>ROUND(I376*H376,2)</f>
        <v>3821</v>
      </c>
      <c r="BL376" s="18" t="s">
        <v>116</v>
      </c>
      <c r="BM376" s="233" t="s">
        <v>3077</v>
      </c>
    </row>
    <row r="377" s="12" customFormat="1" ht="22.8" customHeight="1">
      <c r="A377" s="12"/>
      <c r="B377" s="207"/>
      <c r="C377" s="208"/>
      <c r="D377" s="209" t="s">
        <v>73</v>
      </c>
      <c r="E377" s="220" t="s">
        <v>3078</v>
      </c>
      <c r="F377" s="220" t="s">
        <v>3079</v>
      </c>
      <c r="G377" s="208"/>
      <c r="H377" s="208"/>
      <c r="I377" s="208"/>
      <c r="J377" s="221">
        <f>BK377</f>
        <v>54473</v>
      </c>
      <c r="K377" s="208"/>
      <c r="L377" s="212"/>
      <c r="M377" s="213"/>
      <c r="N377" s="214"/>
      <c r="O377" s="214"/>
      <c r="P377" s="215">
        <f>SUM(P378:P387)</f>
        <v>0</v>
      </c>
      <c r="Q377" s="214"/>
      <c r="R377" s="215">
        <f>SUM(R378:R387)</f>
        <v>0</v>
      </c>
      <c r="S377" s="214"/>
      <c r="T377" s="216">
        <f>SUM(T378:T387)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17" t="s">
        <v>81</v>
      </c>
      <c r="AT377" s="218" t="s">
        <v>73</v>
      </c>
      <c r="AU377" s="218" t="s">
        <v>81</v>
      </c>
      <c r="AY377" s="217" t="s">
        <v>278</v>
      </c>
      <c r="BK377" s="219">
        <f>SUM(BK378:BK387)</f>
        <v>54473</v>
      </c>
    </row>
    <row r="378" s="2" customFormat="1" ht="33" customHeight="1">
      <c r="A378" s="33"/>
      <c r="B378" s="34"/>
      <c r="C378" s="222" t="s">
        <v>3080</v>
      </c>
      <c r="D378" s="222" t="s">
        <v>280</v>
      </c>
      <c r="E378" s="223" t="s">
        <v>3081</v>
      </c>
      <c r="F378" s="224" t="s">
        <v>2973</v>
      </c>
      <c r="G378" s="225" t="s">
        <v>1673</v>
      </c>
      <c r="H378" s="226">
        <v>1</v>
      </c>
      <c r="I378" s="227">
        <v>4270</v>
      </c>
      <c r="J378" s="227">
        <f>ROUND(I378*H378,2)</f>
        <v>4270</v>
      </c>
      <c r="K378" s="228"/>
      <c r="L378" s="39"/>
      <c r="M378" s="229" t="s">
        <v>1</v>
      </c>
      <c r="N378" s="230" t="s">
        <v>39</v>
      </c>
      <c r="O378" s="231">
        <v>0</v>
      </c>
      <c r="P378" s="231">
        <f>O378*H378</f>
        <v>0</v>
      </c>
      <c r="Q378" s="231">
        <v>0</v>
      </c>
      <c r="R378" s="231">
        <f>Q378*H378</f>
        <v>0</v>
      </c>
      <c r="S378" s="231">
        <v>0</v>
      </c>
      <c r="T378" s="232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233" t="s">
        <v>116</v>
      </c>
      <c r="AT378" s="233" t="s">
        <v>280</v>
      </c>
      <c r="AU378" s="233" t="s">
        <v>83</v>
      </c>
      <c r="AY378" s="18" t="s">
        <v>278</v>
      </c>
      <c r="BE378" s="234">
        <f>IF(N378="základní",J378,0)</f>
        <v>4270</v>
      </c>
      <c r="BF378" s="234">
        <f>IF(N378="snížená",J378,0)</f>
        <v>0</v>
      </c>
      <c r="BG378" s="234">
        <f>IF(N378="zákl. přenesená",J378,0)</f>
        <v>0</v>
      </c>
      <c r="BH378" s="234">
        <f>IF(N378="sníž. přenesená",J378,0)</f>
        <v>0</v>
      </c>
      <c r="BI378" s="234">
        <f>IF(N378="nulová",J378,0)</f>
        <v>0</v>
      </c>
      <c r="BJ378" s="18" t="s">
        <v>81</v>
      </c>
      <c r="BK378" s="234">
        <f>ROUND(I378*H378,2)</f>
        <v>4270</v>
      </c>
      <c r="BL378" s="18" t="s">
        <v>116</v>
      </c>
      <c r="BM378" s="233" t="s">
        <v>3082</v>
      </c>
    </row>
    <row r="379" s="2" customFormat="1" ht="33" customHeight="1">
      <c r="A379" s="33"/>
      <c r="B379" s="34"/>
      <c r="C379" s="222" t="s">
        <v>3083</v>
      </c>
      <c r="D379" s="222" t="s">
        <v>280</v>
      </c>
      <c r="E379" s="223" t="s">
        <v>3084</v>
      </c>
      <c r="F379" s="224" t="s">
        <v>3085</v>
      </c>
      <c r="G379" s="225" t="s">
        <v>1673</v>
      </c>
      <c r="H379" s="226">
        <v>1</v>
      </c>
      <c r="I379" s="227">
        <v>4270</v>
      </c>
      <c r="J379" s="227">
        <f>ROUND(I379*H379,2)</f>
        <v>4270</v>
      </c>
      <c r="K379" s="228"/>
      <c r="L379" s="39"/>
      <c r="M379" s="229" t="s">
        <v>1</v>
      </c>
      <c r="N379" s="230" t="s">
        <v>39</v>
      </c>
      <c r="O379" s="231">
        <v>0</v>
      </c>
      <c r="P379" s="231">
        <f>O379*H379</f>
        <v>0</v>
      </c>
      <c r="Q379" s="231">
        <v>0</v>
      </c>
      <c r="R379" s="231">
        <f>Q379*H379</f>
        <v>0</v>
      </c>
      <c r="S379" s="231">
        <v>0</v>
      </c>
      <c r="T379" s="232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233" t="s">
        <v>116</v>
      </c>
      <c r="AT379" s="233" t="s">
        <v>280</v>
      </c>
      <c r="AU379" s="233" t="s">
        <v>83</v>
      </c>
      <c r="AY379" s="18" t="s">
        <v>278</v>
      </c>
      <c r="BE379" s="234">
        <f>IF(N379="základní",J379,0)</f>
        <v>4270</v>
      </c>
      <c r="BF379" s="234">
        <f>IF(N379="snížená",J379,0)</f>
        <v>0</v>
      </c>
      <c r="BG379" s="234">
        <f>IF(N379="zákl. přenesená",J379,0)</f>
        <v>0</v>
      </c>
      <c r="BH379" s="234">
        <f>IF(N379="sníž. přenesená",J379,0)</f>
        <v>0</v>
      </c>
      <c r="BI379" s="234">
        <f>IF(N379="nulová",J379,0)</f>
        <v>0</v>
      </c>
      <c r="BJ379" s="18" t="s">
        <v>81</v>
      </c>
      <c r="BK379" s="234">
        <f>ROUND(I379*H379,2)</f>
        <v>4270</v>
      </c>
      <c r="BL379" s="18" t="s">
        <v>116</v>
      </c>
      <c r="BM379" s="233" t="s">
        <v>3086</v>
      </c>
    </row>
    <row r="380" s="2" customFormat="1" ht="33" customHeight="1">
      <c r="A380" s="33"/>
      <c r="B380" s="34"/>
      <c r="C380" s="222" t="s">
        <v>3087</v>
      </c>
      <c r="D380" s="222" t="s">
        <v>280</v>
      </c>
      <c r="E380" s="223" t="s">
        <v>3088</v>
      </c>
      <c r="F380" s="224" t="s">
        <v>3059</v>
      </c>
      <c r="G380" s="225" t="s">
        <v>1673</v>
      </c>
      <c r="H380" s="226">
        <v>2</v>
      </c>
      <c r="I380" s="227">
        <v>4270</v>
      </c>
      <c r="J380" s="227">
        <f>ROUND(I380*H380,2)</f>
        <v>8540</v>
      </c>
      <c r="K380" s="228"/>
      <c r="L380" s="39"/>
      <c r="M380" s="229" t="s">
        <v>1</v>
      </c>
      <c r="N380" s="230" t="s">
        <v>39</v>
      </c>
      <c r="O380" s="231">
        <v>0</v>
      </c>
      <c r="P380" s="231">
        <f>O380*H380</f>
        <v>0</v>
      </c>
      <c r="Q380" s="231">
        <v>0</v>
      </c>
      <c r="R380" s="231">
        <f>Q380*H380</f>
        <v>0</v>
      </c>
      <c r="S380" s="231">
        <v>0</v>
      </c>
      <c r="T380" s="232">
        <f>S380*H380</f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233" t="s">
        <v>116</v>
      </c>
      <c r="AT380" s="233" t="s">
        <v>280</v>
      </c>
      <c r="AU380" s="233" t="s">
        <v>83</v>
      </c>
      <c r="AY380" s="18" t="s">
        <v>278</v>
      </c>
      <c r="BE380" s="234">
        <f>IF(N380="základní",J380,0)</f>
        <v>8540</v>
      </c>
      <c r="BF380" s="234">
        <f>IF(N380="snížená",J380,0)</f>
        <v>0</v>
      </c>
      <c r="BG380" s="234">
        <f>IF(N380="zákl. přenesená",J380,0)</f>
        <v>0</v>
      </c>
      <c r="BH380" s="234">
        <f>IF(N380="sníž. přenesená",J380,0)</f>
        <v>0</v>
      </c>
      <c r="BI380" s="234">
        <f>IF(N380="nulová",J380,0)</f>
        <v>0</v>
      </c>
      <c r="BJ380" s="18" t="s">
        <v>81</v>
      </c>
      <c r="BK380" s="234">
        <f>ROUND(I380*H380,2)</f>
        <v>8540</v>
      </c>
      <c r="BL380" s="18" t="s">
        <v>116</v>
      </c>
      <c r="BM380" s="233" t="s">
        <v>3089</v>
      </c>
    </row>
    <row r="381" s="2" customFormat="1" ht="16.5" customHeight="1">
      <c r="A381" s="33"/>
      <c r="B381" s="34"/>
      <c r="C381" s="222" t="s">
        <v>3090</v>
      </c>
      <c r="D381" s="222" t="s">
        <v>280</v>
      </c>
      <c r="E381" s="223" t="s">
        <v>3091</v>
      </c>
      <c r="F381" s="224" t="s">
        <v>2977</v>
      </c>
      <c r="G381" s="225" t="s">
        <v>1673</v>
      </c>
      <c r="H381" s="226">
        <v>7</v>
      </c>
      <c r="I381" s="227">
        <v>2218</v>
      </c>
      <c r="J381" s="227">
        <f>ROUND(I381*H381,2)</f>
        <v>15526</v>
      </c>
      <c r="K381" s="228"/>
      <c r="L381" s="39"/>
      <c r="M381" s="229" t="s">
        <v>1</v>
      </c>
      <c r="N381" s="230" t="s">
        <v>39</v>
      </c>
      <c r="O381" s="231">
        <v>0</v>
      </c>
      <c r="P381" s="231">
        <f>O381*H381</f>
        <v>0</v>
      </c>
      <c r="Q381" s="231">
        <v>0</v>
      </c>
      <c r="R381" s="231">
        <f>Q381*H381</f>
        <v>0</v>
      </c>
      <c r="S381" s="231">
        <v>0</v>
      </c>
      <c r="T381" s="232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233" t="s">
        <v>116</v>
      </c>
      <c r="AT381" s="233" t="s">
        <v>280</v>
      </c>
      <c r="AU381" s="233" t="s">
        <v>83</v>
      </c>
      <c r="AY381" s="18" t="s">
        <v>278</v>
      </c>
      <c r="BE381" s="234">
        <f>IF(N381="základní",J381,0)</f>
        <v>15526</v>
      </c>
      <c r="BF381" s="234">
        <f>IF(N381="snížená",J381,0)</f>
        <v>0</v>
      </c>
      <c r="BG381" s="234">
        <f>IF(N381="zákl. přenesená",J381,0)</f>
        <v>0</v>
      </c>
      <c r="BH381" s="234">
        <f>IF(N381="sníž. přenesená",J381,0)</f>
        <v>0</v>
      </c>
      <c r="BI381" s="234">
        <f>IF(N381="nulová",J381,0)</f>
        <v>0</v>
      </c>
      <c r="BJ381" s="18" t="s">
        <v>81</v>
      </c>
      <c r="BK381" s="234">
        <f>ROUND(I381*H381,2)</f>
        <v>15526</v>
      </c>
      <c r="BL381" s="18" t="s">
        <v>116</v>
      </c>
      <c r="BM381" s="233" t="s">
        <v>3092</v>
      </c>
    </row>
    <row r="382" s="2" customFormat="1" ht="16.5" customHeight="1">
      <c r="A382" s="33"/>
      <c r="B382" s="34"/>
      <c r="C382" s="222" t="s">
        <v>3093</v>
      </c>
      <c r="D382" s="222" t="s">
        <v>280</v>
      </c>
      <c r="E382" s="223" t="s">
        <v>3094</v>
      </c>
      <c r="F382" s="224" t="s">
        <v>3018</v>
      </c>
      <c r="G382" s="225" t="s">
        <v>1673</v>
      </c>
      <c r="H382" s="226">
        <v>8</v>
      </c>
      <c r="I382" s="227">
        <v>731</v>
      </c>
      <c r="J382" s="227">
        <f>ROUND(I382*H382,2)</f>
        <v>5848</v>
      </c>
      <c r="K382" s="228"/>
      <c r="L382" s="39"/>
      <c r="M382" s="229" t="s">
        <v>1</v>
      </c>
      <c r="N382" s="230" t="s">
        <v>39</v>
      </c>
      <c r="O382" s="231">
        <v>0</v>
      </c>
      <c r="P382" s="231">
        <f>O382*H382</f>
        <v>0</v>
      </c>
      <c r="Q382" s="231">
        <v>0</v>
      </c>
      <c r="R382" s="231">
        <f>Q382*H382</f>
        <v>0</v>
      </c>
      <c r="S382" s="231">
        <v>0</v>
      </c>
      <c r="T382" s="232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233" t="s">
        <v>116</v>
      </c>
      <c r="AT382" s="233" t="s">
        <v>280</v>
      </c>
      <c r="AU382" s="233" t="s">
        <v>83</v>
      </c>
      <c r="AY382" s="18" t="s">
        <v>278</v>
      </c>
      <c r="BE382" s="234">
        <f>IF(N382="základní",J382,0)</f>
        <v>5848</v>
      </c>
      <c r="BF382" s="234">
        <f>IF(N382="snížená",J382,0)</f>
        <v>0</v>
      </c>
      <c r="BG382" s="234">
        <f>IF(N382="zákl. přenesená",J382,0)</f>
        <v>0</v>
      </c>
      <c r="BH382" s="234">
        <f>IF(N382="sníž. přenesená",J382,0)</f>
        <v>0</v>
      </c>
      <c r="BI382" s="234">
        <f>IF(N382="nulová",J382,0)</f>
        <v>0</v>
      </c>
      <c r="BJ382" s="18" t="s">
        <v>81</v>
      </c>
      <c r="BK382" s="234">
        <f>ROUND(I382*H382,2)</f>
        <v>5848</v>
      </c>
      <c r="BL382" s="18" t="s">
        <v>116</v>
      </c>
      <c r="BM382" s="233" t="s">
        <v>3095</v>
      </c>
    </row>
    <row r="383" s="2" customFormat="1" ht="16.5" customHeight="1">
      <c r="A383" s="33"/>
      <c r="B383" s="34"/>
      <c r="C383" s="222" t="s">
        <v>3096</v>
      </c>
      <c r="D383" s="222" t="s">
        <v>280</v>
      </c>
      <c r="E383" s="223" t="s">
        <v>3097</v>
      </c>
      <c r="F383" s="224" t="s">
        <v>3022</v>
      </c>
      <c r="G383" s="225" t="s">
        <v>1673</v>
      </c>
      <c r="H383" s="226">
        <v>2</v>
      </c>
      <c r="I383" s="227">
        <v>2146</v>
      </c>
      <c r="J383" s="227">
        <f>ROUND(I383*H383,2)</f>
        <v>4292</v>
      </c>
      <c r="K383" s="228"/>
      <c r="L383" s="39"/>
      <c r="M383" s="229" t="s">
        <v>1</v>
      </c>
      <c r="N383" s="230" t="s">
        <v>39</v>
      </c>
      <c r="O383" s="231">
        <v>0</v>
      </c>
      <c r="P383" s="231">
        <f>O383*H383</f>
        <v>0</v>
      </c>
      <c r="Q383" s="231">
        <v>0</v>
      </c>
      <c r="R383" s="231">
        <f>Q383*H383</f>
        <v>0</v>
      </c>
      <c r="S383" s="231">
        <v>0</v>
      </c>
      <c r="T383" s="232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233" t="s">
        <v>116</v>
      </c>
      <c r="AT383" s="233" t="s">
        <v>280</v>
      </c>
      <c r="AU383" s="233" t="s">
        <v>83</v>
      </c>
      <c r="AY383" s="18" t="s">
        <v>278</v>
      </c>
      <c r="BE383" s="234">
        <f>IF(N383="základní",J383,0)</f>
        <v>4292</v>
      </c>
      <c r="BF383" s="234">
        <f>IF(N383="snížená",J383,0)</f>
        <v>0</v>
      </c>
      <c r="BG383" s="234">
        <f>IF(N383="zákl. přenesená",J383,0)</f>
        <v>0</v>
      </c>
      <c r="BH383" s="234">
        <f>IF(N383="sníž. přenesená",J383,0)</f>
        <v>0</v>
      </c>
      <c r="BI383" s="234">
        <f>IF(N383="nulová",J383,0)</f>
        <v>0</v>
      </c>
      <c r="BJ383" s="18" t="s">
        <v>81</v>
      </c>
      <c r="BK383" s="234">
        <f>ROUND(I383*H383,2)</f>
        <v>4292</v>
      </c>
      <c r="BL383" s="18" t="s">
        <v>116</v>
      </c>
      <c r="BM383" s="233" t="s">
        <v>3098</v>
      </c>
    </row>
    <row r="384" s="2" customFormat="1" ht="16.5" customHeight="1">
      <c r="A384" s="33"/>
      <c r="B384" s="34"/>
      <c r="C384" s="222" t="s">
        <v>3099</v>
      </c>
      <c r="D384" s="222" t="s">
        <v>280</v>
      </c>
      <c r="E384" s="223" t="s">
        <v>3100</v>
      </c>
      <c r="F384" s="224" t="s">
        <v>3101</v>
      </c>
      <c r="G384" s="225" t="s">
        <v>1673</v>
      </c>
      <c r="H384" s="226">
        <v>3</v>
      </c>
      <c r="I384" s="227">
        <v>1440</v>
      </c>
      <c r="J384" s="227">
        <f>ROUND(I384*H384,2)</f>
        <v>4320</v>
      </c>
      <c r="K384" s="228"/>
      <c r="L384" s="39"/>
      <c r="M384" s="229" t="s">
        <v>1</v>
      </c>
      <c r="N384" s="230" t="s">
        <v>39</v>
      </c>
      <c r="O384" s="231">
        <v>0</v>
      </c>
      <c r="P384" s="231">
        <f>O384*H384</f>
        <v>0</v>
      </c>
      <c r="Q384" s="231">
        <v>0</v>
      </c>
      <c r="R384" s="231">
        <f>Q384*H384</f>
        <v>0</v>
      </c>
      <c r="S384" s="231">
        <v>0</v>
      </c>
      <c r="T384" s="232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233" t="s">
        <v>116</v>
      </c>
      <c r="AT384" s="233" t="s">
        <v>280</v>
      </c>
      <c r="AU384" s="233" t="s">
        <v>83</v>
      </c>
      <c r="AY384" s="18" t="s">
        <v>278</v>
      </c>
      <c r="BE384" s="234">
        <f>IF(N384="základní",J384,0)</f>
        <v>4320</v>
      </c>
      <c r="BF384" s="234">
        <f>IF(N384="snížená",J384,0)</f>
        <v>0</v>
      </c>
      <c r="BG384" s="234">
        <f>IF(N384="zákl. přenesená",J384,0)</f>
        <v>0</v>
      </c>
      <c r="BH384" s="234">
        <f>IF(N384="sníž. přenesená",J384,0)</f>
        <v>0</v>
      </c>
      <c r="BI384" s="234">
        <f>IF(N384="nulová",J384,0)</f>
        <v>0</v>
      </c>
      <c r="BJ384" s="18" t="s">
        <v>81</v>
      </c>
      <c r="BK384" s="234">
        <f>ROUND(I384*H384,2)</f>
        <v>4320</v>
      </c>
      <c r="BL384" s="18" t="s">
        <v>116</v>
      </c>
      <c r="BM384" s="233" t="s">
        <v>3102</v>
      </c>
    </row>
    <row r="385" s="2" customFormat="1" ht="24.15" customHeight="1">
      <c r="A385" s="33"/>
      <c r="B385" s="34"/>
      <c r="C385" s="222" t="s">
        <v>3103</v>
      </c>
      <c r="D385" s="222" t="s">
        <v>280</v>
      </c>
      <c r="E385" s="223" t="s">
        <v>3104</v>
      </c>
      <c r="F385" s="224" t="s">
        <v>2717</v>
      </c>
      <c r="G385" s="225" t="s">
        <v>2547</v>
      </c>
      <c r="H385" s="226">
        <v>6</v>
      </c>
      <c r="I385" s="227">
        <v>600</v>
      </c>
      <c r="J385" s="227">
        <f>ROUND(I385*H385,2)</f>
        <v>3600</v>
      </c>
      <c r="K385" s="228"/>
      <c r="L385" s="39"/>
      <c r="M385" s="229" t="s">
        <v>1</v>
      </c>
      <c r="N385" s="230" t="s">
        <v>39</v>
      </c>
      <c r="O385" s="231">
        <v>0</v>
      </c>
      <c r="P385" s="231">
        <f>O385*H385</f>
        <v>0</v>
      </c>
      <c r="Q385" s="231">
        <v>0</v>
      </c>
      <c r="R385" s="231">
        <f>Q385*H385</f>
        <v>0</v>
      </c>
      <c r="S385" s="231">
        <v>0</v>
      </c>
      <c r="T385" s="232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233" t="s">
        <v>116</v>
      </c>
      <c r="AT385" s="233" t="s">
        <v>280</v>
      </c>
      <c r="AU385" s="233" t="s">
        <v>83</v>
      </c>
      <c r="AY385" s="18" t="s">
        <v>278</v>
      </c>
      <c r="BE385" s="234">
        <f>IF(N385="základní",J385,0)</f>
        <v>3600</v>
      </c>
      <c r="BF385" s="234">
        <f>IF(N385="snížená",J385,0)</f>
        <v>0</v>
      </c>
      <c r="BG385" s="234">
        <f>IF(N385="zákl. přenesená",J385,0)</f>
        <v>0</v>
      </c>
      <c r="BH385" s="234">
        <f>IF(N385="sníž. přenesená",J385,0)</f>
        <v>0</v>
      </c>
      <c r="BI385" s="234">
        <f>IF(N385="nulová",J385,0)</f>
        <v>0</v>
      </c>
      <c r="BJ385" s="18" t="s">
        <v>81</v>
      </c>
      <c r="BK385" s="234">
        <f>ROUND(I385*H385,2)</f>
        <v>3600</v>
      </c>
      <c r="BL385" s="18" t="s">
        <v>116</v>
      </c>
      <c r="BM385" s="233" t="s">
        <v>3105</v>
      </c>
    </row>
    <row r="386" s="2" customFormat="1" ht="24.15" customHeight="1">
      <c r="A386" s="33"/>
      <c r="B386" s="34"/>
      <c r="C386" s="222" t="s">
        <v>3106</v>
      </c>
      <c r="D386" s="222" t="s">
        <v>280</v>
      </c>
      <c r="E386" s="223" t="s">
        <v>3107</v>
      </c>
      <c r="F386" s="224" t="s">
        <v>2720</v>
      </c>
      <c r="G386" s="225" t="s">
        <v>2547</v>
      </c>
      <c r="H386" s="226">
        <v>3</v>
      </c>
      <c r="I386" s="227">
        <v>619</v>
      </c>
      <c r="J386" s="227">
        <f>ROUND(I386*H386,2)</f>
        <v>1857</v>
      </c>
      <c r="K386" s="228"/>
      <c r="L386" s="39"/>
      <c r="M386" s="229" t="s">
        <v>1</v>
      </c>
      <c r="N386" s="230" t="s">
        <v>39</v>
      </c>
      <c r="O386" s="231">
        <v>0</v>
      </c>
      <c r="P386" s="231">
        <f>O386*H386</f>
        <v>0</v>
      </c>
      <c r="Q386" s="231">
        <v>0</v>
      </c>
      <c r="R386" s="231">
        <f>Q386*H386</f>
        <v>0</v>
      </c>
      <c r="S386" s="231">
        <v>0</v>
      </c>
      <c r="T386" s="232">
        <f>S386*H386</f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233" t="s">
        <v>116</v>
      </c>
      <c r="AT386" s="233" t="s">
        <v>280</v>
      </c>
      <c r="AU386" s="233" t="s">
        <v>83</v>
      </c>
      <c r="AY386" s="18" t="s">
        <v>278</v>
      </c>
      <c r="BE386" s="234">
        <f>IF(N386="základní",J386,0)</f>
        <v>1857</v>
      </c>
      <c r="BF386" s="234">
        <f>IF(N386="snížená",J386,0)</f>
        <v>0</v>
      </c>
      <c r="BG386" s="234">
        <f>IF(N386="zákl. přenesená",J386,0)</f>
        <v>0</v>
      </c>
      <c r="BH386" s="234">
        <f>IF(N386="sníž. přenesená",J386,0)</f>
        <v>0</v>
      </c>
      <c r="BI386" s="234">
        <f>IF(N386="nulová",J386,0)</f>
        <v>0</v>
      </c>
      <c r="BJ386" s="18" t="s">
        <v>81</v>
      </c>
      <c r="BK386" s="234">
        <f>ROUND(I386*H386,2)</f>
        <v>1857</v>
      </c>
      <c r="BL386" s="18" t="s">
        <v>116</v>
      </c>
      <c r="BM386" s="233" t="s">
        <v>3108</v>
      </c>
    </row>
    <row r="387" s="2" customFormat="1" ht="16.5" customHeight="1">
      <c r="A387" s="33"/>
      <c r="B387" s="34"/>
      <c r="C387" s="222" t="s">
        <v>3109</v>
      </c>
      <c r="D387" s="222" t="s">
        <v>280</v>
      </c>
      <c r="E387" s="223" t="s">
        <v>3110</v>
      </c>
      <c r="F387" s="224" t="s">
        <v>2574</v>
      </c>
      <c r="G387" s="225" t="s">
        <v>2491</v>
      </c>
      <c r="H387" s="226">
        <v>1</v>
      </c>
      <c r="I387" s="227">
        <v>1950</v>
      </c>
      <c r="J387" s="227">
        <f>ROUND(I387*H387,2)</f>
        <v>1950</v>
      </c>
      <c r="K387" s="228"/>
      <c r="L387" s="39"/>
      <c r="M387" s="229" t="s">
        <v>1</v>
      </c>
      <c r="N387" s="230" t="s">
        <v>39</v>
      </c>
      <c r="O387" s="231">
        <v>0</v>
      </c>
      <c r="P387" s="231">
        <f>O387*H387</f>
        <v>0</v>
      </c>
      <c r="Q387" s="231">
        <v>0</v>
      </c>
      <c r="R387" s="231">
        <f>Q387*H387</f>
        <v>0</v>
      </c>
      <c r="S387" s="231">
        <v>0</v>
      </c>
      <c r="T387" s="232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233" t="s">
        <v>116</v>
      </c>
      <c r="AT387" s="233" t="s">
        <v>280</v>
      </c>
      <c r="AU387" s="233" t="s">
        <v>83</v>
      </c>
      <c r="AY387" s="18" t="s">
        <v>278</v>
      </c>
      <c r="BE387" s="234">
        <f>IF(N387="základní",J387,0)</f>
        <v>1950</v>
      </c>
      <c r="BF387" s="234">
        <f>IF(N387="snížená",J387,0)</f>
        <v>0</v>
      </c>
      <c r="BG387" s="234">
        <f>IF(N387="zákl. přenesená",J387,0)</f>
        <v>0</v>
      </c>
      <c r="BH387" s="234">
        <f>IF(N387="sníž. přenesená",J387,0)</f>
        <v>0</v>
      </c>
      <c r="BI387" s="234">
        <f>IF(N387="nulová",J387,0)</f>
        <v>0</v>
      </c>
      <c r="BJ387" s="18" t="s">
        <v>81</v>
      </c>
      <c r="BK387" s="234">
        <f>ROUND(I387*H387,2)</f>
        <v>1950</v>
      </c>
      <c r="BL387" s="18" t="s">
        <v>116</v>
      </c>
      <c r="BM387" s="233" t="s">
        <v>3111</v>
      </c>
    </row>
    <row r="388" s="12" customFormat="1" ht="25.92" customHeight="1">
      <c r="A388" s="12"/>
      <c r="B388" s="207"/>
      <c r="C388" s="208"/>
      <c r="D388" s="209" t="s">
        <v>73</v>
      </c>
      <c r="E388" s="210" t="s">
        <v>3112</v>
      </c>
      <c r="F388" s="210" t="s">
        <v>3113</v>
      </c>
      <c r="G388" s="208"/>
      <c r="H388" s="208"/>
      <c r="I388" s="208"/>
      <c r="J388" s="211">
        <f>BK388</f>
        <v>307585</v>
      </c>
      <c r="K388" s="208"/>
      <c r="L388" s="212"/>
      <c r="M388" s="213"/>
      <c r="N388" s="214"/>
      <c r="O388" s="214"/>
      <c r="P388" s="215">
        <f>SUM(P389:P399)</f>
        <v>0</v>
      </c>
      <c r="Q388" s="214"/>
      <c r="R388" s="215">
        <f>SUM(R389:R399)</f>
        <v>0</v>
      </c>
      <c r="S388" s="214"/>
      <c r="T388" s="216">
        <f>SUM(T389:T399)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17" t="s">
        <v>81</v>
      </c>
      <c r="AT388" s="218" t="s">
        <v>73</v>
      </c>
      <c r="AU388" s="218" t="s">
        <v>74</v>
      </c>
      <c r="AY388" s="217" t="s">
        <v>278</v>
      </c>
      <c r="BK388" s="219">
        <f>SUM(BK389:BK399)</f>
        <v>307585</v>
      </c>
    </row>
    <row r="389" s="2" customFormat="1" ht="16.5" customHeight="1">
      <c r="A389" s="33"/>
      <c r="B389" s="34"/>
      <c r="C389" s="222" t="s">
        <v>3114</v>
      </c>
      <c r="D389" s="222" t="s">
        <v>280</v>
      </c>
      <c r="E389" s="223" t="s">
        <v>3115</v>
      </c>
      <c r="F389" s="224" t="s">
        <v>3116</v>
      </c>
      <c r="G389" s="225" t="s">
        <v>1673</v>
      </c>
      <c r="H389" s="226">
        <v>1</v>
      </c>
      <c r="I389" s="227">
        <v>12182</v>
      </c>
      <c r="J389" s="227">
        <f>ROUND(I389*H389,2)</f>
        <v>12182</v>
      </c>
      <c r="K389" s="228"/>
      <c r="L389" s="39"/>
      <c r="M389" s="229" t="s">
        <v>1</v>
      </c>
      <c r="N389" s="230" t="s">
        <v>39</v>
      </c>
      <c r="O389" s="231">
        <v>0</v>
      </c>
      <c r="P389" s="231">
        <f>O389*H389</f>
        <v>0</v>
      </c>
      <c r="Q389" s="231">
        <v>0</v>
      </c>
      <c r="R389" s="231">
        <f>Q389*H389</f>
        <v>0</v>
      </c>
      <c r="S389" s="231">
        <v>0</v>
      </c>
      <c r="T389" s="232">
        <f>S389*H389</f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233" t="s">
        <v>116</v>
      </c>
      <c r="AT389" s="233" t="s">
        <v>280</v>
      </c>
      <c r="AU389" s="233" t="s">
        <v>81</v>
      </c>
      <c r="AY389" s="18" t="s">
        <v>278</v>
      </c>
      <c r="BE389" s="234">
        <f>IF(N389="základní",J389,0)</f>
        <v>12182</v>
      </c>
      <c r="BF389" s="234">
        <f>IF(N389="snížená",J389,0)</f>
        <v>0</v>
      </c>
      <c r="BG389" s="234">
        <f>IF(N389="zákl. přenesená",J389,0)</f>
        <v>0</v>
      </c>
      <c r="BH389" s="234">
        <f>IF(N389="sníž. přenesená",J389,0)</f>
        <v>0</v>
      </c>
      <c r="BI389" s="234">
        <f>IF(N389="nulová",J389,0)</f>
        <v>0</v>
      </c>
      <c r="BJ389" s="18" t="s">
        <v>81</v>
      </c>
      <c r="BK389" s="234">
        <f>ROUND(I389*H389,2)</f>
        <v>12182</v>
      </c>
      <c r="BL389" s="18" t="s">
        <v>116</v>
      </c>
      <c r="BM389" s="233" t="s">
        <v>3117</v>
      </c>
    </row>
    <row r="390" s="2" customFormat="1" ht="24.15" customHeight="1">
      <c r="A390" s="33"/>
      <c r="B390" s="34"/>
      <c r="C390" s="222" t="s">
        <v>3118</v>
      </c>
      <c r="D390" s="222" t="s">
        <v>280</v>
      </c>
      <c r="E390" s="223" t="s">
        <v>3119</v>
      </c>
      <c r="F390" s="224" t="s">
        <v>3120</v>
      </c>
      <c r="G390" s="225" t="s">
        <v>1673</v>
      </c>
      <c r="H390" s="226">
        <v>1</v>
      </c>
      <c r="I390" s="227">
        <v>1344</v>
      </c>
      <c r="J390" s="227">
        <f>ROUND(I390*H390,2)</f>
        <v>1344</v>
      </c>
      <c r="K390" s="228"/>
      <c r="L390" s="39"/>
      <c r="M390" s="229" t="s">
        <v>1</v>
      </c>
      <c r="N390" s="230" t="s">
        <v>39</v>
      </c>
      <c r="O390" s="231">
        <v>0</v>
      </c>
      <c r="P390" s="231">
        <f>O390*H390</f>
        <v>0</v>
      </c>
      <c r="Q390" s="231">
        <v>0</v>
      </c>
      <c r="R390" s="231">
        <f>Q390*H390</f>
        <v>0</v>
      </c>
      <c r="S390" s="231">
        <v>0</v>
      </c>
      <c r="T390" s="232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233" t="s">
        <v>116</v>
      </c>
      <c r="AT390" s="233" t="s">
        <v>280</v>
      </c>
      <c r="AU390" s="233" t="s">
        <v>81</v>
      </c>
      <c r="AY390" s="18" t="s">
        <v>278</v>
      </c>
      <c r="BE390" s="234">
        <f>IF(N390="základní",J390,0)</f>
        <v>1344</v>
      </c>
      <c r="BF390" s="234">
        <f>IF(N390="snížená",J390,0)</f>
        <v>0</v>
      </c>
      <c r="BG390" s="234">
        <f>IF(N390="zákl. přenesená",J390,0)</f>
        <v>0</v>
      </c>
      <c r="BH390" s="234">
        <f>IF(N390="sníž. přenesená",J390,0)</f>
        <v>0</v>
      </c>
      <c r="BI390" s="234">
        <f>IF(N390="nulová",J390,0)</f>
        <v>0</v>
      </c>
      <c r="BJ390" s="18" t="s">
        <v>81</v>
      </c>
      <c r="BK390" s="234">
        <f>ROUND(I390*H390,2)</f>
        <v>1344</v>
      </c>
      <c r="BL390" s="18" t="s">
        <v>116</v>
      </c>
      <c r="BM390" s="233" t="s">
        <v>3121</v>
      </c>
    </row>
    <row r="391" s="2" customFormat="1" ht="24.15" customHeight="1">
      <c r="A391" s="33"/>
      <c r="B391" s="34"/>
      <c r="C391" s="222" t="s">
        <v>3122</v>
      </c>
      <c r="D391" s="222" t="s">
        <v>280</v>
      </c>
      <c r="E391" s="223" t="s">
        <v>3123</v>
      </c>
      <c r="F391" s="224" t="s">
        <v>3124</v>
      </c>
      <c r="G391" s="225" t="s">
        <v>1673</v>
      </c>
      <c r="H391" s="226">
        <v>1</v>
      </c>
      <c r="I391" s="227">
        <v>2394</v>
      </c>
      <c r="J391" s="227">
        <f>ROUND(I391*H391,2)</f>
        <v>2394</v>
      </c>
      <c r="K391" s="228"/>
      <c r="L391" s="39"/>
      <c r="M391" s="229" t="s">
        <v>1</v>
      </c>
      <c r="N391" s="230" t="s">
        <v>39</v>
      </c>
      <c r="O391" s="231">
        <v>0</v>
      </c>
      <c r="P391" s="231">
        <f>O391*H391</f>
        <v>0</v>
      </c>
      <c r="Q391" s="231">
        <v>0</v>
      </c>
      <c r="R391" s="231">
        <f>Q391*H391</f>
        <v>0</v>
      </c>
      <c r="S391" s="231">
        <v>0</v>
      </c>
      <c r="T391" s="232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233" t="s">
        <v>116</v>
      </c>
      <c r="AT391" s="233" t="s">
        <v>280</v>
      </c>
      <c r="AU391" s="233" t="s">
        <v>81</v>
      </c>
      <c r="AY391" s="18" t="s">
        <v>278</v>
      </c>
      <c r="BE391" s="234">
        <f>IF(N391="základní",J391,0)</f>
        <v>2394</v>
      </c>
      <c r="BF391" s="234">
        <f>IF(N391="snížená",J391,0)</f>
        <v>0</v>
      </c>
      <c r="BG391" s="234">
        <f>IF(N391="zákl. přenesená",J391,0)</f>
        <v>0</v>
      </c>
      <c r="BH391" s="234">
        <f>IF(N391="sníž. přenesená",J391,0)</f>
        <v>0</v>
      </c>
      <c r="BI391" s="234">
        <f>IF(N391="nulová",J391,0)</f>
        <v>0</v>
      </c>
      <c r="BJ391" s="18" t="s">
        <v>81</v>
      </c>
      <c r="BK391" s="234">
        <f>ROUND(I391*H391,2)</f>
        <v>2394</v>
      </c>
      <c r="BL391" s="18" t="s">
        <v>116</v>
      </c>
      <c r="BM391" s="233" t="s">
        <v>3125</v>
      </c>
    </row>
    <row r="392" s="2" customFormat="1" ht="21.75" customHeight="1">
      <c r="A392" s="33"/>
      <c r="B392" s="34"/>
      <c r="C392" s="222" t="s">
        <v>3126</v>
      </c>
      <c r="D392" s="222" t="s">
        <v>280</v>
      </c>
      <c r="E392" s="223" t="s">
        <v>3127</v>
      </c>
      <c r="F392" s="224" t="s">
        <v>3128</v>
      </c>
      <c r="G392" s="225" t="s">
        <v>1673</v>
      </c>
      <c r="H392" s="226">
        <v>1</v>
      </c>
      <c r="I392" s="227">
        <v>5015</v>
      </c>
      <c r="J392" s="227">
        <f>ROUND(I392*H392,2)</f>
        <v>5015</v>
      </c>
      <c r="K392" s="228"/>
      <c r="L392" s="39"/>
      <c r="M392" s="229" t="s">
        <v>1</v>
      </c>
      <c r="N392" s="230" t="s">
        <v>39</v>
      </c>
      <c r="O392" s="231">
        <v>0</v>
      </c>
      <c r="P392" s="231">
        <f>O392*H392</f>
        <v>0</v>
      </c>
      <c r="Q392" s="231">
        <v>0</v>
      </c>
      <c r="R392" s="231">
        <f>Q392*H392</f>
        <v>0</v>
      </c>
      <c r="S392" s="231">
        <v>0</v>
      </c>
      <c r="T392" s="232">
        <f>S392*H392</f>
        <v>0</v>
      </c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R392" s="233" t="s">
        <v>116</v>
      </c>
      <c r="AT392" s="233" t="s">
        <v>280</v>
      </c>
      <c r="AU392" s="233" t="s">
        <v>81</v>
      </c>
      <c r="AY392" s="18" t="s">
        <v>278</v>
      </c>
      <c r="BE392" s="234">
        <f>IF(N392="základní",J392,0)</f>
        <v>5015</v>
      </c>
      <c r="BF392" s="234">
        <f>IF(N392="snížená",J392,0)</f>
        <v>0</v>
      </c>
      <c r="BG392" s="234">
        <f>IF(N392="zákl. přenesená",J392,0)</f>
        <v>0</v>
      </c>
      <c r="BH392" s="234">
        <f>IF(N392="sníž. přenesená",J392,0)</f>
        <v>0</v>
      </c>
      <c r="BI392" s="234">
        <f>IF(N392="nulová",J392,0)</f>
        <v>0</v>
      </c>
      <c r="BJ392" s="18" t="s">
        <v>81</v>
      </c>
      <c r="BK392" s="234">
        <f>ROUND(I392*H392,2)</f>
        <v>5015</v>
      </c>
      <c r="BL392" s="18" t="s">
        <v>116</v>
      </c>
      <c r="BM392" s="233" t="s">
        <v>3129</v>
      </c>
    </row>
    <row r="393" s="2" customFormat="1" ht="16.5" customHeight="1">
      <c r="A393" s="33"/>
      <c r="B393" s="34"/>
      <c r="C393" s="222" t="s">
        <v>3130</v>
      </c>
      <c r="D393" s="222" t="s">
        <v>280</v>
      </c>
      <c r="E393" s="223" t="s">
        <v>3131</v>
      </c>
      <c r="F393" s="224" t="s">
        <v>3132</v>
      </c>
      <c r="G393" s="225" t="s">
        <v>1673</v>
      </c>
      <c r="H393" s="226">
        <v>1</v>
      </c>
      <c r="I393" s="227">
        <v>3779</v>
      </c>
      <c r="J393" s="227">
        <f>ROUND(I393*H393,2)</f>
        <v>3779</v>
      </c>
      <c r="K393" s="228"/>
      <c r="L393" s="39"/>
      <c r="M393" s="229" t="s">
        <v>1</v>
      </c>
      <c r="N393" s="230" t="s">
        <v>39</v>
      </c>
      <c r="O393" s="231">
        <v>0</v>
      </c>
      <c r="P393" s="231">
        <f>O393*H393</f>
        <v>0</v>
      </c>
      <c r="Q393" s="231">
        <v>0</v>
      </c>
      <c r="R393" s="231">
        <f>Q393*H393</f>
        <v>0</v>
      </c>
      <c r="S393" s="231">
        <v>0</v>
      </c>
      <c r="T393" s="232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233" t="s">
        <v>116</v>
      </c>
      <c r="AT393" s="233" t="s">
        <v>280</v>
      </c>
      <c r="AU393" s="233" t="s">
        <v>81</v>
      </c>
      <c r="AY393" s="18" t="s">
        <v>278</v>
      </c>
      <c r="BE393" s="234">
        <f>IF(N393="základní",J393,0)</f>
        <v>3779</v>
      </c>
      <c r="BF393" s="234">
        <f>IF(N393="snížená",J393,0)</f>
        <v>0</v>
      </c>
      <c r="BG393" s="234">
        <f>IF(N393="zákl. přenesená",J393,0)</f>
        <v>0</v>
      </c>
      <c r="BH393" s="234">
        <f>IF(N393="sníž. přenesená",J393,0)</f>
        <v>0</v>
      </c>
      <c r="BI393" s="234">
        <f>IF(N393="nulová",J393,0)</f>
        <v>0</v>
      </c>
      <c r="BJ393" s="18" t="s">
        <v>81</v>
      </c>
      <c r="BK393" s="234">
        <f>ROUND(I393*H393,2)</f>
        <v>3779</v>
      </c>
      <c r="BL393" s="18" t="s">
        <v>116</v>
      </c>
      <c r="BM393" s="233" t="s">
        <v>3133</v>
      </c>
    </row>
    <row r="394" s="2" customFormat="1" ht="37.8" customHeight="1">
      <c r="A394" s="33"/>
      <c r="B394" s="34"/>
      <c r="C394" s="222" t="s">
        <v>3134</v>
      </c>
      <c r="D394" s="222" t="s">
        <v>280</v>
      </c>
      <c r="E394" s="223" t="s">
        <v>3135</v>
      </c>
      <c r="F394" s="224" t="s">
        <v>2539</v>
      </c>
      <c r="G394" s="225" t="s">
        <v>2540</v>
      </c>
      <c r="H394" s="226">
        <v>50</v>
      </c>
      <c r="I394" s="227">
        <v>809</v>
      </c>
      <c r="J394" s="227">
        <f>ROUND(I394*H394,2)</f>
        <v>40450</v>
      </c>
      <c r="K394" s="228"/>
      <c r="L394" s="39"/>
      <c r="M394" s="229" t="s">
        <v>1</v>
      </c>
      <c r="N394" s="230" t="s">
        <v>39</v>
      </c>
      <c r="O394" s="231">
        <v>0</v>
      </c>
      <c r="P394" s="231">
        <f>O394*H394</f>
        <v>0</v>
      </c>
      <c r="Q394" s="231">
        <v>0</v>
      </c>
      <c r="R394" s="231">
        <f>Q394*H394</f>
        <v>0</v>
      </c>
      <c r="S394" s="231">
        <v>0</v>
      </c>
      <c r="T394" s="232">
        <f>S394*H394</f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233" t="s">
        <v>116</v>
      </c>
      <c r="AT394" s="233" t="s">
        <v>280</v>
      </c>
      <c r="AU394" s="233" t="s">
        <v>81</v>
      </c>
      <c r="AY394" s="18" t="s">
        <v>278</v>
      </c>
      <c r="BE394" s="234">
        <f>IF(N394="základní",J394,0)</f>
        <v>40450</v>
      </c>
      <c r="BF394" s="234">
        <f>IF(N394="snížená",J394,0)</f>
        <v>0</v>
      </c>
      <c r="BG394" s="234">
        <f>IF(N394="zákl. přenesená",J394,0)</f>
        <v>0</v>
      </c>
      <c r="BH394" s="234">
        <f>IF(N394="sníž. přenesená",J394,0)</f>
        <v>0</v>
      </c>
      <c r="BI394" s="234">
        <f>IF(N394="nulová",J394,0)</f>
        <v>0</v>
      </c>
      <c r="BJ394" s="18" t="s">
        <v>81</v>
      </c>
      <c r="BK394" s="234">
        <f>ROUND(I394*H394,2)</f>
        <v>40450</v>
      </c>
      <c r="BL394" s="18" t="s">
        <v>116</v>
      </c>
      <c r="BM394" s="233" t="s">
        <v>3136</v>
      </c>
    </row>
    <row r="395" s="2" customFormat="1" ht="37.8" customHeight="1">
      <c r="A395" s="33"/>
      <c r="B395" s="34"/>
      <c r="C395" s="222" t="s">
        <v>3137</v>
      </c>
      <c r="D395" s="222" t="s">
        <v>280</v>
      </c>
      <c r="E395" s="223" t="s">
        <v>3138</v>
      </c>
      <c r="F395" s="224" t="s">
        <v>2543</v>
      </c>
      <c r="G395" s="225" t="s">
        <v>2540</v>
      </c>
      <c r="H395" s="226">
        <v>10</v>
      </c>
      <c r="I395" s="227">
        <v>1037</v>
      </c>
      <c r="J395" s="227">
        <f>ROUND(I395*H395,2)</f>
        <v>10370</v>
      </c>
      <c r="K395" s="228"/>
      <c r="L395" s="39"/>
      <c r="M395" s="229" t="s">
        <v>1</v>
      </c>
      <c r="N395" s="230" t="s">
        <v>39</v>
      </c>
      <c r="O395" s="231">
        <v>0</v>
      </c>
      <c r="P395" s="231">
        <f>O395*H395</f>
        <v>0</v>
      </c>
      <c r="Q395" s="231">
        <v>0</v>
      </c>
      <c r="R395" s="231">
        <f>Q395*H395</f>
        <v>0</v>
      </c>
      <c r="S395" s="231">
        <v>0</v>
      </c>
      <c r="T395" s="232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233" t="s">
        <v>116</v>
      </c>
      <c r="AT395" s="233" t="s">
        <v>280</v>
      </c>
      <c r="AU395" s="233" t="s">
        <v>81</v>
      </c>
      <c r="AY395" s="18" t="s">
        <v>278</v>
      </c>
      <c r="BE395" s="234">
        <f>IF(N395="základní",J395,0)</f>
        <v>10370</v>
      </c>
      <c r="BF395" s="234">
        <f>IF(N395="snížená",J395,0)</f>
        <v>0</v>
      </c>
      <c r="BG395" s="234">
        <f>IF(N395="zákl. přenesená",J395,0)</f>
        <v>0</v>
      </c>
      <c r="BH395" s="234">
        <f>IF(N395="sníž. přenesená",J395,0)</f>
        <v>0</v>
      </c>
      <c r="BI395" s="234">
        <f>IF(N395="nulová",J395,0)</f>
        <v>0</v>
      </c>
      <c r="BJ395" s="18" t="s">
        <v>81</v>
      </c>
      <c r="BK395" s="234">
        <f>ROUND(I395*H395,2)</f>
        <v>10370</v>
      </c>
      <c r="BL395" s="18" t="s">
        <v>116</v>
      </c>
      <c r="BM395" s="233" t="s">
        <v>3139</v>
      </c>
    </row>
    <row r="396" s="2" customFormat="1" ht="24.15" customHeight="1">
      <c r="A396" s="33"/>
      <c r="B396" s="34"/>
      <c r="C396" s="222" t="s">
        <v>3140</v>
      </c>
      <c r="D396" s="222" t="s">
        <v>280</v>
      </c>
      <c r="E396" s="223" t="s">
        <v>3141</v>
      </c>
      <c r="F396" s="224" t="s">
        <v>3142</v>
      </c>
      <c r="G396" s="225" t="s">
        <v>2547</v>
      </c>
      <c r="H396" s="226">
        <v>23</v>
      </c>
      <c r="I396" s="227">
        <v>1383</v>
      </c>
      <c r="J396" s="227">
        <f>ROUND(I396*H396,2)</f>
        <v>31809</v>
      </c>
      <c r="K396" s="228"/>
      <c r="L396" s="39"/>
      <c r="M396" s="229" t="s">
        <v>1</v>
      </c>
      <c r="N396" s="230" t="s">
        <v>39</v>
      </c>
      <c r="O396" s="231">
        <v>0</v>
      </c>
      <c r="P396" s="231">
        <f>O396*H396</f>
        <v>0</v>
      </c>
      <c r="Q396" s="231">
        <v>0</v>
      </c>
      <c r="R396" s="231">
        <f>Q396*H396</f>
        <v>0</v>
      </c>
      <c r="S396" s="231">
        <v>0</v>
      </c>
      <c r="T396" s="232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233" t="s">
        <v>116</v>
      </c>
      <c r="AT396" s="233" t="s">
        <v>280</v>
      </c>
      <c r="AU396" s="233" t="s">
        <v>81</v>
      </c>
      <c r="AY396" s="18" t="s">
        <v>278</v>
      </c>
      <c r="BE396" s="234">
        <f>IF(N396="základní",J396,0)</f>
        <v>31809</v>
      </c>
      <c r="BF396" s="234">
        <f>IF(N396="snížená",J396,0)</f>
        <v>0</v>
      </c>
      <c r="BG396" s="234">
        <f>IF(N396="zákl. přenesená",J396,0)</f>
        <v>0</v>
      </c>
      <c r="BH396" s="234">
        <f>IF(N396="sníž. přenesená",J396,0)</f>
        <v>0</v>
      </c>
      <c r="BI396" s="234">
        <f>IF(N396="nulová",J396,0)</f>
        <v>0</v>
      </c>
      <c r="BJ396" s="18" t="s">
        <v>81</v>
      </c>
      <c r="BK396" s="234">
        <f>ROUND(I396*H396,2)</f>
        <v>31809</v>
      </c>
      <c r="BL396" s="18" t="s">
        <v>116</v>
      </c>
      <c r="BM396" s="233" t="s">
        <v>3143</v>
      </c>
    </row>
    <row r="397" s="2" customFormat="1" ht="21.75" customHeight="1">
      <c r="A397" s="33"/>
      <c r="B397" s="34"/>
      <c r="C397" s="222" t="s">
        <v>3144</v>
      </c>
      <c r="D397" s="222" t="s">
        <v>280</v>
      </c>
      <c r="E397" s="223" t="s">
        <v>3145</v>
      </c>
      <c r="F397" s="224" t="s">
        <v>2571</v>
      </c>
      <c r="G397" s="225" t="s">
        <v>2540</v>
      </c>
      <c r="H397" s="226">
        <v>18</v>
      </c>
      <c r="I397" s="227">
        <v>559</v>
      </c>
      <c r="J397" s="227">
        <f>ROUND(I397*H397,2)</f>
        <v>10062</v>
      </c>
      <c r="K397" s="228"/>
      <c r="L397" s="39"/>
      <c r="M397" s="229" t="s">
        <v>1</v>
      </c>
      <c r="N397" s="230" t="s">
        <v>39</v>
      </c>
      <c r="O397" s="231">
        <v>0</v>
      </c>
      <c r="P397" s="231">
        <f>O397*H397</f>
        <v>0</v>
      </c>
      <c r="Q397" s="231">
        <v>0</v>
      </c>
      <c r="R397" s="231">
        <f>Q397*H397</f>
        <v>0</v>
      </c>
      <c r="S397" s="231">
        <v>0</v>
      </c>
      <c r="T397" s="232">
        <f>S397*H397</f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233" t="s">
        <v>116</v>
      </c>
      <c r="AT397" s="233" t="s">
        <v>280</v>
      </c>
      <c r="AU397" s="233" t="s">
        <v>81</v>
      </c>
      <c r="AY397" s="18" t="s">
        <v>278</v>
      </c>
      <c r="BE397" s="234">
        <f>IF(N397="základní",J397,0)</f>
        <v>10062</v>
      </c>
      <c r="BF397" s="234">
        <f>IF(N397="snížená",J397,0)</f>
        <v>0</v>
      </c>
      <c r="BG397" s="234">
        <f>IF(N397="zákl. přenesená",J397,0)</f>
        <v>0</v>
      </c>
      <c r="BH397" s="234">
        <f>IF(N397="sníž. přenesená",J397,0)</f>
        <v>0</v>
      </c>
      <c r="BI397" s="234">
        <f>IF(N397="nulová",J397,0)</f>
        <v>0</v>
      </c>
      <c r="BJ397" s="18" t="s">
        <v>81</v>
      </c>
      <c r="BK397" s="234">
        <f>ROUND(I397*H397,2)</f>
        <v>10062</v>
      </c>
      <c r="BL397" s="18" t="s">
        <v>116</v>
      </c>
      <c r="BM397" s="233" t="s">
        <v>3146</v>
      </c>
    </row>
    <row r="398" s="2" customFormat="1" ht="33" customHeight="1">
      <c r="A398" s="33"/>
      <c r="B398" s="34"/>
      <c r="C398" s="222" t="s">
        <v>3147</v>
      </c>
      <c r="D398" s="222" t="s">
        <v>280</v>
      </c>
      <c r="E398" s="223" t="s">
        <v>3148</v>
      </c>
      <c r="F398" s="224" t="s">
        <v>3149</v>
      </c>
      <c r="G398" s="225" t="s">
        <v>2540</v>
      </c>
      <c r="H398" s="226">
        <v>80</v>
      </c>
      <c r="I398" s="227">
        <v>2231</v>
      </c>
      <c r="J398" s="227">
        <f>ROUND(I398*H398,2)</f>
        <v>178480</v>
      </c>
      <c r="K398" s="228"/>
      <c r="L398" s="39"/>
      <c r="M398" s="229" t="s">
        <v>1</v>
      </c>
      <c r="N398" s="230" t="s">
        <v>39</v>
      </c>
      <c r="O398" s="231">
        <v>0</v>
      </c>
      <c r="P398" s="231">
        <f>O398*H398</f>
        <v>0</v>
      </c>
      <c r="Q398" s="231">
        <v>0</v>
      </c>
      <c r="R398" s="231">
        <f>Q398*H398</f>
        <v>0</v>
      </c>
      <c r="S398" s="231">
        <v>0</v>
      </c>
      <c r="T398" s="232">
        <f>S398*H398</f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233" t="s">
        <v>116</v>
      </c>
      <c r="AT398" s="233" t="s">
        <v>280</v>
      </c>
      <c r="AU398" s="233" t="s">
        <v>81</v>
      </c>
      <c r="AY398" s="18" t="s">
        <v>278</v>
      </c>
      <c r="BE398" s="234">
        <f>IF(N398="základní",J398,0)</f>
        <v>178480</v>
      </c>
      <c r="BF398" s="234">
        <f>IF(N398="snížená",J398,0)</f>
        <v>0</v>
      </c>
      <c r="BG398" s="234">
        <f>IF(N398="zákl. přenesená",J398,0)</f>
        <v>0</v>
      </c>
      <c r="BH398" s="234">
        <f>IF(N398="sníž. přenesená",J398,0)</f>
        <v>0</v>
      </c>
      <c r="BI398" s="234">
        <f>IF(N398="nulová",J398,0)</f>
        <v>0</v>
      </c>
      <c r="BJ398" s="18" t="s">
        <v>81</v>
      </c>
      <c r="BK398" s="234">
        <f>ROUND(I398*H398,2)</f>
        <v>178480</v>
      </c>
      <c r="BL398" s="18" t="s">
        <v>116</v>
      </c>
      <c r="BM398" s="233" t="s">
        <v>3150</v>
      </c>
    </row>
    <row r="399" s="2" customFormat="1" ht="16.5" customHeight="1">
      <c r="A399" s="33"/>
      <c r="B399" s="34"/>
      <c r="C399" s="222" t="s">
        <v>3151</v>
      </c>
      <c r="D399" s="222" t="s">
        <v>280</v>
      </c>
      <c r="E399" s="223" t="s">
        <v>3152</v>
      </c>
      <c r="F399" s="224" t="s">
        <v>2574</v>
      </c>
      <c r="G399" s="225" t="s">
        <v>2491</v>
      </c>
      <c r="H399" s="226">
        <v>1</v>
      </c>
      <c r="I399" s="227">
        <v>11700</v>
      </c>
      <c r="J399" s="227">
        <f>ROUND(I399*H399,2)</f>
        <v>11700</v>
      </c>
      <c r="K399" s="228"/>
      <c r="L399" s="39"/>
      <c r="M399" s="229" t="s">
        <v>1</v>
      </c>
      <c r="N399" s="230" t="s">
        <v>39</v>
      </c>
      <c r="O399" s="231">
        <v>0</v>
      </c>
      <c r="P399" s="231">
        <f>O399*H399</f>
        <v>0</v>
      </c>
      <c r="Q399" s="231">
        <v>0</v>
      </c>
      <c r="R399" s="231">
        <f>Q399*H399</f>
        <v>0</v>
      </c>
      <c r="S399" s="231">
        <v>0</v>
      </c>
      <c r="T399" s="232">
        <f>S399*H399</f>
        <v>0</v>
      </c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R399" s="233" t="s">
        <v>116</v>
      </c>
      <c r="AT399" s="233" t="s">
        <v>280</v>
      </c>
      <c r="AU399" s="233" t="s">
        <v>81</v>
      </c>
      <c r="AY399" s="18" t="s">
        <v>278</v>
      </c>
      <c r="BE399" s="234">
        <f>IF(N399="základní",J399,0)</f>
        <v>11700</v>
      </c>
      <c r="BF399" s="234">
        <f>IF(N399="snížená",J399,0)</f>
        <v>0</v>
      </c>
      <c r="BG399" s="234">
        <f>IF(N399="zákl. přenesená",J399,0)</f>
        <v>0</v>
      </c>
      <c r="BH399" s="234">
        <f>IF(N399="sníž. přenesená",J399,0)</f>
        <v>0</v>
      </c>
      <c r="BI399" s="234">
        <f>IF(N399="nulová",J399,0)</f>
        <v>0</v>
      </c>
      <c r="BJ399" s="18" t="s">
        <v>81</v>
      </c>
      <c r="BK399" s="234">
        <f>ROUND(I399*H399,2)</f>
        <v>11700</v>
      </c>
      <c r="BL399" s="18" t="s">
        <v>116</v>
      </c>
      <c r="BM399" s="233" t="s">
        <v>3153</v>
      </c>
    </row>
    <row r="400" s="12" customFormat="1" ht="25.92" customHeight="1">
      <c r="A400" s="12"/>
      <c r="B400" s="207"/>
      <c r="C400" s="208"/>
      <c r="D400" s="209" t="s">
        <v>73</v>
      </c>
      <c r="E400" s="210" t="s">
        <v>3154</v>
      </c>
      <c r="F400" s="210" t="s">
        <v>3155</v>
      </c>
      <c r="G400" s="208"/>
      <c r="H400" s="208"/>
      <c r="I400" s="208"/>
      <c r="J400" s="211">
        <f>BK400</f>
        <v>209619</v>
      </c>
      <c r="K400" s="208"/>
      <c r="L400" s="212"/>
      <c r="M400" s="213"/>
      <c r="N400" s="214"/>
      <c r="O400" s="214"/>
      <c r="P400" s="215">
        <f>SUM(P401:P413)</f>
        <v>0</v>
      </c>
      <c r="Q400" s="214"/>
      <c r="R400" s="215">
        <f>SUM(R401:R413)</f>
        <v>0</v>
      </c>
      <c r="S400" s="214"/>
      <c r="T400" s="216">
        <f>SUM(T401:T413)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17" t="s">
        <v>81</v>
      </c>
      <c r="AT400" s="218" t="s">
        <v>73</v>
      </c>
      <c r="AU400" s="218" t="s">
        <v>74</v>
      </c>
      <c r="AY400" s="217" t="s">
        <v>278</v>
      </c>
      <c r="BK400" s="219">
        <f>SUM(BK401:BK413)</f>
        <v>209619</v>
      </c>
    </row>
    <row r="401" s="2" customFormat="1" ht="37.8" customHeight="1">
      <c r="A401" s="33"/>
      <c r="B401" s="34"/>
      <c r="C401" s="222" t="s">
        <v>3156</v>
      </c>
      <c r="D401" s="222" t="s">
        <v>280</v>
      </c>
      <c r="E401" s="223" t="s">
        <v>3157</v>
      </c>
      <c r="F401" s="224" t="s">
        <v>3158</v>
      </c>
      <c r="G401" s="225" t="s">
        <v>1673</v>
      </c>
      <c r="H401" s="226">
        <v>1</v>
      </c>
      <c r="I401" s="227">
        <v>37244</v>
      </c>
      <c r="J401" s="227">
        <f>ROUND(I401*H401,2)</f>
        <v>37244</v>
      </c>
      <c r="K401" s="228"/>
      <c r="L401" s="39"/>
      <c r="M401" s="229" t="s">
        <v>1</v>
      </c>
      <c r="N401" s="230" t="s">
        <v>39</v>
      </c>
      <c r="O401" s="231">
        <v>0</v>
      </c>
      <c r="P401" s="231">
        <f>O401*H401</f>
        <v>0</v>
      </c>
      <c r="Q401" s="231">
        <v>0</v>
      </c>
      <c r="R401" s="231">
        <f>Q401*H401</f>
        <v>0</v>
      </c>
      <c r="S401" s="231">
        <v>0</v>
      </c>
      <c r="T401" s="232">
        <f>S401*H401</f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233" t="s">
        <v>116</v>
      </c>
      <c r="AT401" s="233" t="s">
        <v>280</v>
      </c>
      <c r="AU401" s="233" t="s">
        <v>81</v>
      </c>
      <c r="AY401" s="18" t="s">
        <v>278</v>
      </c>
      <c r="BE401" s="234">
        <f>IF(N401="základní",J401,0)</f>
        <v>37244</v>
      </c>
      <c r="BF401" s="234">
        <f>IF(N401="snížená",J401,0)</f>
        <v>0</v>
      </c>
      <c r="BG401" s="234">
        <f>IF(N401="zákl. přenesená",J401,0)</f>
        <v>0</v>
      </c>
      <c r="BH401" s="234">
        <f>IF(N401="sníž. přenesená",J401,0)</f>
        <v>0</v>
      </c>
      <c r="BI401" s="234">
        <f>IF(N401="nulová",J401,0)</f>
        <v>0</v>
      </c>
      <c r="BJ401" s="18" t="s">
        <v>81</v>
      </c>
      <c r="BK401" s="234">
        <f>ROUND(I401*H401,2)</f>
        <v>37244</v>
      </c>
      <c r="BL401" s="18" t="s">
        <v>116</v>
      </c>
      <c r="BM401" s="233" t="s">
        <v>3159</v>
      </c>
    </row>
    <row r="402" s="2" customFormat="1" ht="37.8" customHeight="1">
      <c r="A402" s="33"/>
      <c r="B402" s="34"/>
      <c r="C402" s="222" t="s">
        <v>3160</v>
      </c>
      <c r="D402" s="222" t="s">
        <v>280</v>
      </c>
      <c r="E402" s="223" t="s">
        <v>3161</v>
      </c>
      <c r="F402" s="224" t="s">
        <v>3158</v>
      </c>
      <c r="G402" s="225" t="s">
        <v>1673</v>
      </c>
      <c r="H402" s="226">
        <v>1</v>
      </c>
      <c r="I402" s="227">
        <v>37244</v>
      </c>
      <c r="J402" s="227">
        <f>ROUND(I402*H402,2)</f>
        <v>37244</v>
      </c>
      <c r="K402" s="228"/>
      <c r="L402" s="39"/>
      <c r="M402" s="229" t="s">
        <v>1</v>
      </c>
      <c r="N402" s="230" t="s">
        <v>39</v>
      </c>
      <c r="O402" s="231">
        <v>0</v>
      </c>
      <c r="P402" s="231">
        <f>O402*H402</f>
        <v>0</v>
      </c>
      <c r="Q402" s="231">
        <v>0</v>
      </c>
      <c r="R402" s="231">
        <f>Q402*H402</f>
        <v>0</v>
      </c>
      <c r="S402" s="231">
        <v>0</v>
      </c>
      <c r="T402" s="232">
        <f>S402*H402</f>
        <v>0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233" t="s">
        <v>116</v>
      </c>
      <c r="AT402" s="233" t="s">
        <v>280</v>
      </c>
      <c r="AU402" s="233" t="s">
        <v>81</v>
      </c>
      <c r="AY402" s="18" t="s">
        <v>278</v>
      </c>
      <c r="BE402" s="234">
        <f>IF(N402="základní",J402,0)</f>
        <v>37244</v>
      </c>
      <c r="BF402" s="234">
        <f>IF(N402="snížená",J402,0)</f>
        <v>0</v>
      </c>
      <c r="BG402" s="234">
        <f>IF(N402="zákl. přenesená",J402,0)</f>
        <v>0</v>
      </c>
      <c r="BH402" s="234">
        <f>IF(N402="sníž. přenesená",J402,0)</f>
        <v>0</v>
      </c>
      <c r="BI402" s="234">
        <f>IF(N402="nulová",J402,0)</f>
        <v>0</v>
      </c>
      <c r="BJ402" s="18" t="s">
        <v>81</v>
      </c>
      <c r="BK402" s="234">
        <f>ROUND(I402*H402,2)</f>
        <v>37244</v>
      </c>
      <c r="BL402" s="18" t="s">
        <v>116</v>
      </c>
      <c r="BM402" s="233" t="s">
        <v>3162</v>
      </c>
    </row>
    <row r="403" s="2" customFormat="1" ht="24.15" customHeight="1">
      <c r="A403" s="33"/>
      <c r="B403" s="34"/>
      <c r="C403" s="222" t="s">
        <v>3163</v>
      </c>
      <c r="D403" s="222" t="s">
        <v>280</v>
      </c>
      <c r="E403" s="223" t="s">
        <v>3164</v>
      </c>
      <c r="F403" s="224" t="s">
        <v>3165</v>
      </c>
      <c r="G403" s="225" t="s">
        <v>1673</v>
      </c>
      <c r="H403" s="226">
        <v>2</v>
      </c>
      <c r="I403" s="227">
        <v>2655</v>
      </c>
      <c r="J403" s="227">
        <f>ROUND(I403*H403,2)</f>
        <v>5310</v>
      </c>
      <c r="K403" s="228"/>
      <c r="L403" s="39"/>
      <c r="M403" s="229" t="s">
        <v>1</v>
      </c>
      <c r="N403" s="230" t="s">
        <v>39</v>
      </c>
      <c r="O403" s="231">
        <v>0</v>
      </c>
      <c r="P403" s="231">
        <f>O403*H403</f>
        <v>0</v>
      </c>
      <c r="Q403" s="231">
        <v>0</v>
      </c>
      <c r="R403" s="231">
        <f>Q403*H403</f>
        <v>0</v>
      </c>
      <c r="S403" s="231">
        <v>0</v>
      </c>
      <c r="T403" s="232">
        <f>S403*H403</f>
        <v>0</v>
      </c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R403" s="233" t="s">
        <v>116</v>
      </c>
      <c r="AT403" s="233" t="s">
        <v>280</v>
      </c>
      <c r="AU403" s="233" t="s">
        <v>81</v>
      </c>
      <c r="AY403" s="18" t="s">
        <v>278</v>
      </c>
      <c r="BE403" s="234">
        <f>IF(N403="základní",J403,0)</f>
        <v>5310</v>
      </c>
      <c r="BF403" s="234">
        <f>IF(N403="snížená",J403,0)</f>
        <v>0</v>
      </c>
      <c r="BG403" s="234">
        <f>IF(N403="zákl. přenesená",J403,0)</f>
        <v>0</v>
      </c>
      <c r="BH403" s="234">
        <f>IF(N403="sníž. přenesená",J403,0)</f>
        <v>0</v>
      </c>
      <c r="BI403" s="234">
        <f>IF(N403="nulová",J403,0)</f>
        <v>0</v>
      </c>
      <c r="BJ403" s="18" t="s">
        <v>81</v>
      </c>
      <c r="BK403" s="234">
        <f>ROUND(I403*H403,2)</f>
        <v>5310</v>
      </c>
      <c r="BL403" s="18" t="s">
        <v>116</v>
      </c>
      <c r="BM403" s="233" t="s">
        <v>3166</v>
      </c>
    </row>
    <row r="404" s="2" customFormat="1" ht="16.5" customHeight="1">
      <c r="A404" s="33"/>
      <c r="B404" s="34"/>
      <c r="C404" s="222" t="s">
        <v>3167</v>
      </c>
      <c r="D404" s="222" t="s">
        <v>280</v>
      </c>
      <c r="E404" s="223" t="s">
        <v>3168</v>
      </c>
      <c r="F404" s="224" t="s">
        <v>3169</v>
      </c>
      <c r="G404" s="225" t="s">
        <v>1673</v>
      </c>
      <c r="H404" s="226">
        <v>1</v>
      </c>
      <c r="I404" s="227">
        <v>725</v>
      </c>
      <c r="J404" s="227">
        <f>ROUND(I404*H404,2)</f>
        <v>725</v>
      </c>
      <c r="K404" s="228"/>
      <c r="L404" s="39"/>
      <c r="M404" s="229" t="s">
        <v>1</v>
      </c>
      <c r="N404" s="230" t="s">
        <v>39</v>
      </c>
      <c r="O404" s="231">
        <v>0</v>
      </c>
      <c r="P404" s="231">
        <f>O404*H404</f>
        <v>0</v>
      </c>
      <c r="Q404" s="231">
        <v>0</v>
      </c>
      <c r="R404" s="231">
        <f>Q404*H404</f>
        <v>0</v>
      </c>
      <c r="S404" s="231">
        <v>0</v>
      </c>
      <c r="T404" s="232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233" t="s">
        <v>116</v>
      </c>
      <c r="AT404" s="233" t="s">
        <v>280</v>
      </c>
      <c r="AU404" s="233" t="s">
        <v>81</v>
      </c>
      <c r="AY404" s="18" t="s">
        <v>278</v>
      </c>
      <c r="BE404" s="234">
        <f>IF(N404="základní",J404,0)</f>
        <v>725</v>
      </c>
      <c r="BF404" s="234">
        <f>IF(N404="snížená",J404,0)</f>
        <v>0</v>
      </c>
      <c r="BG404" s="234">
        <f>IF(N404="zákl. přenesená",J404,0)</f>
        <v>0</v>
      </c>
      <c r="BH404" s="234">
        <f>IF(N404="sníž. přenesená",J404,0)</f>
        <v>0</v>
      </c>
      <c r="BI404" s="234">
        <f>IF(N404="nulová",J404,0)</f>
        <v>0</v>
      </c>
      <c r="BJ404" s="18" t="s">
        <v>81</v>
      </c>
      <c r="BK404" s="234">
        <f>ROUND(I404*H404,2)</f>
        <v>725</v>
      </c>
      <c r="BL404" s="18" t="s">
        <v>116</v>
      </c>
      <c r="BM404" s="233" t="s">
        <v>3170</v>
      </c>
    </row>
    <row r="405" s="2" customFormat="1" ht="16.5" customHeight="1">
      <c r="A405" s="33"/>
      <c r="B405" s="34"/>
      <c r="C405" s="222" t="s">
        <v>3171</v>
      </c>
      <c r="D405" s="222" t="s">
        <v>280</v>
      </c>
      <c r="E405" s="223" t="s">
        <v>3172</v>
      </c>
      <c r="F405" s="224" t="s">
        <v>3173</v>
      </c>
      <c r="G405" s="225" t="s">
        <v>1673</v>
      </c>
      <c r="H405" s="226">
        <v>1</v>
      </c>
      <c r="I405" s="227">
        <v>756</v>
      </c>
      <c r="J405" s="227">
        <f>ROUND(I405*H405,2)</f>
        <v>756</v>
      </c>
      <c r="K405" s="228"/>
      <c r="L405" s="39"/>
      <c r="M405" s="229" t="s">
        <v>1</v>
      </c>
      <c r="N405" s="230" t="s">
        <v>39</v>
      </c>
      <c r="O405" s="231">
        <v>0</v>
      </c>
      <c r="P405" s="231">
        <f>O405*H405</f>
        <v>0</v>
      </c>
      <c r="Q405" s="231">
        <v>0</v>
      </c>
      <c r="R405" s="231">
        <f>Q405*H405</f>
        <v>0</v>
      </c>
      <c r="S405" s="231">
        <v>0</v>
      </c>
      <c r="T405" s="232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233" t="s">
        <v>116</v>
      </c>
      <c r="AT405" s="233" t="s">
        <v>280</v>
      </c>
      <c r="AU405" s="233" t="s">
        <v>81</v>
      </c>
      <c r="AY405" s="18" t="s">
        <v>278</v>
      </c>
      <c r="BE405" s="234">
        <f>IF(N405="základní",J405,0)</f>
        <v>756</v>
      </c>
      <c r="BF405" s="234">
        <f>IF(N405="snížená",J405,0)</f>
        <v>0</v>
      </c>
      <c r="BG405" s="234">
        <f>IF(N405="zákl. přenesená",J405,0)</f>
        <v>0</v>
      </c>
      <c r="BH405" s="234">
        <f>IF(N405="sníž. přenesená",J405,0)</f>
        <v>0</v>
      </c>
      <c r="BI405" s="234">
        <f>IF(N405="nulová",J405,0)</f>
        <v>0</v>
      </c>
      <c r="BJ405" s="18" t="s">
        <v>81</v>
      </c>
      <c r="BK405" s="234">
        <f>ROUND(I405*H405,2)</f>
        <v>756</v>
      </c>
      <c r="BL405" s="18" t="s">
        <v>116</v>
      </c>
      <c r="BM405" s="233" t="s">
        <v>3174</v>
      </c>
    </row>
    <row r="406" s="2" customFormat="1" ht="24.15" customHeight="1">
      <c r="A406" s="33"/>
      <c r="B406" s="34"/>
      <c r="C406" s="222" t="s">
        <v>3175</v>
      </c>
      <c r="D406" s="222" t="s">
        <v>280</v>
      </c>
      <c r="E406" s="223" t="s">
        <v>3176</v>
      </c>
      <c r="F406" s="224" t="s">
        <v>3120</v>
      </c>
      <c r="G406" s="225" t="s">
        <v>1673</v>
      </c>
      <c r="H406" s="226">
        <v>2</v>
      </c>
      <c r="I406" s="227">
        <v>1344</v>
      </c>
      <c r="J406" s="227">
        <f>ROUND(I406*H406,2)</f>
        <v>2688</v>
      </c>
      <c r="K406" s="228"/>
      <c r="L406" s="39"/>
      <c r="M406" s="229" t="s">
        <v>1</v>
      </c>
      <c r="N406" s="230" t="s">
        <v>39</v>
      </c>
      <c r="O406" s="231">
        <v>0</v>
      </c>
      <c r="P406" s="231">
        <f>O406*H406</f>
        <v>0</v>
      </c>
      <c r="Q406" s="231">
        <v>0</v>
      </c>
      <c r="R406" s="231">
        <f>Q406*H406</f>
        <v>0</v>
      </c>
      <c r="S406" s="231">
        <v>0</v>
      </c>
      <c r="T406" s="232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233" t="s">
        <v>116</v>
      </c>
      <c r="AT406" s="233" t="s">
        <v>280</v>
      </c>
      <c r="AU406" s="233" t="s">
        <v>81</v>
      </c>
      <c r="AY406" s="18" t="s">
        <v>278</v>
      </c>
      <c r="BE406" s="234">
        <f>IF(N406="základní",J406,0)</f>
        <v>2688</v>
      </c>
      <c r="BF406" s="234">
        <f>IF(N406="snížená",J406,0)</f>
        <v>0</v>
      </c>
      <c r="BG406" s="234">
        <f>IF(N406="zákl. přenesená",J406,0)</f>
        <v>0</v>
      </c>
      <c r="BH406" s="234">
        <f>IF(N406="sníž. přenesená",J406,0)</f>
        <v>0</v>
      </c>
      <c r="BI406" s="234">
        <f>IF(N406="nulová",J406,0)</f>
        <v>0</v>
      </c>
      <c r="BJ406" s="18" t="s">
        <v>81</v>
      </c>
      <c r="BK406" s="234">
        <f>ROUND(I406*H406,2)</f>
        <v>2688</v>
      </c>
      <c r="BL406" s="18" t="s">
        <v>116</v>
      </c>
      <c r="BM406" s="233" t="s">
        <v>3177</v>
      </c>
    </row>
    <row r="407" s="2" customFormat="1" ht="37.8" customHeight="1">
      <c r="A407" s="33"/>
      <c r="B407" s="34"/>
      <c r="C407" s="222" t="s">
        <v>3178</v>
      </c>
      <c r="D407" s="222" t="s">
        <v>280</v>
      </c>
      <c r="E407" s="223" t="s">
        <v>3179</v>
      </c>
      <c r="F407" s="224" t="s">
        <v>2539</v>
      </c>
      <c r="G407" s="225" t="s">
        <v>2540</v>
      </c>
      <c r="H407" s="226">
        <v>20</v>
      </c>
      <c r="I407" s="227">
        <v>809</v>
      </c>
      <c r="J407" s="227">
        <f>ROUND(I407*H407,2)</f>
        <v>16180</v>
      </c>
      <c r="K407" s="228"/>
      <c r="L407" s="39"/>
      <c r="M407" s="229" t="s">
        <v>1</v>
      </c>
      <c r="N407" s="230" t="s">
        <v>39</v>
      </c>
      <c r="O407" s="231">
        <v>0</v>
      </c>
      <c r="P407" s="231">
        <f>O407*H407</f>
        <v>0</v>
      </c>
      <c r="Q407" s="231">
        <v>0</v>
      </c>
      <c r="R407" s="231">
        <f>Q407*H407</f>
        <v>0</v>
      </c>
      <c r="S407" s="231">
        <v>0</v>
      </c>
      <c r="T407" s="232">
        <f>S407*H407</f>
        <v>0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233" t="s">
        <v>116</v>
      </c>
      <c r="AT407" s="233" t="s">
        <v>280</v>
      </c>
      <c r="AU407" s="233" t="s">
        <v>81</v>
      </c>
      <c r="AY407" s="18" t="s">
        <v>278</v>
      </c>
      <c r="BE407" s="234">
        <f>IF(N407="základní",J407,0)</f>
        <v>16180</v>
      </c>
      <c r="BF407" s="234">
        <f>IF(N407="snížená",J407,0)</f>
        <v>0</v>
      </c>
      <c r="BG407" s="234">
        <f>IF(N407="zákl. přenesená",J407,0)</f>
        <v>0</v>
      </c>
      <c r="BH407" s="234">
        <f>IF(N407="sníž. přenesená",J407,0)</f>
        <v>0</v>
      </c>
      <c r="BI407" s="234">
        <f>IF(N407="nulová",J407,0)</f>
        <v>0</v>
      </c>
      <c r="BJ407" s="18" t="s">
        <v>81</v>
      </c>
      <c r="BK407" s="234">
        <f>ROUND(I407*H407,2)</f>
        <v>16180</v>
      </c>
      <c r="BL407" s="18" t="s">
        <v>116</v>
      </c>
      <c r="BM407" s="233" t="s">
        <v>3180</v>
      </c>
    </row>
    <row r="408" s="2" customFormat="1" ht="37.8" customHeight="1">
      <c r="A408" s="33"/>
      <c r="B408" s="34"/>
      <c r="C408" s="222" t="s">
        <v>3181</v>
      </c>
      <c r="D408" s="222" t="s">
        <v>280</v>
      </c>
      <c r="E408" s="223" t="s">
        <v>3182</v>
      </c>
      <c r="F408" s="224" t="s">
        <v>2543</v>
      </c>
      <c r="G408" s="225" t="s">
        <v>2540</v>
      </c>
      <c r="H408" s="226">
        <v>6</v>
      </c>
      <c r="I408" s="227">
        <v>1037</v>
      </c>
      <c r="J408" s="227">
        <f>ROUND(I408*H408,2)</f>
        <v>6222</v>
      </c>
      <c r="K408" s="228"/>
      <c r="L408" s="39"/>
      <c r="M408" s="229" t="s">
        <v>1</v>
      </c>
      <c r="N408" s="230" t="s">
        <v>39</v>
      </c>
      <c r="O408" s="231">
        <v>0</v>
      </c>
      <c r="P408" s="231">
        <f>O408*H408</f>
        <v>0</v>
      </c>
      <c r="Q408" s="231">
        <v>0</v>
      </c>
      <c r="R408" s="231">
        <f>Q408*H408</f>
        <v>0</v>
      </c>
      <c r="S408" s="231">
        <v>0</v>
      </c>
      <c r="T408" s="232">
        <f>S408*H408</f>
        <v>0</v>
      </c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R408" s="233" t="s">
        <v>116</v>
      </c>
      <c r="AT408" s="233" t="s">
        <v>280</v>
      </c>
      <c r="AU408" s="233" t="s">
        <v>81</v>
      </c>
      <c r="AY408" s="18" t="s">
        <v>278</v>
      </c>
      <c r="BE408" s="234">
        <f>IF(N408="základní",J408,0)</f>
        <v>6222</v>
      </c>
      <c r="BF408" s="234">
        <f>IF(N408="snížená",J408,0)</f>
        <v>0</v>
      </c>
      <c r="BG408" s="234">
        <f>IF(N408="zákl. přenesená",J408,0)</f>
        <v>0</v>
      </c>
      <c r="BH408" s="234">
        <f>IF(N408="sníž. přenesená",J408,0)</f>
        <v>0</v>
      </c>
      <c r="BI408" s="234">
        <f>IF(N408="nulová",J408,0)</f>
        <v>0</v>
      </c>
      <c r="BJ408" s="18" t="s">
        <v>81</v>
      </c>
      <c r="BK408" s="234">
        <f>ROUND(I408*H408,2)</f>
        <v>6222</v>
      </c>
      <c r="BL408" s="18" t="s">
        <v>116</v>
      </c>
      <c r="BM408" s="233" t="s">
        <v>3183</v>
      </c>
    </row>
    <row r="409" s="2" customFormat="1" ht="24.15" customHeight="1">
      <c r="A409" s="33"/>
      <c r="B409" s="34"/>
      <c r="C409" s="222" t="s">
        <v>3184</v>
      </c>
      <c r="D409" s="222" t="s">
        <v>280</v>
      </c>
      <c r="E409" s="223" t="s">
        <v>3185</v>
      </c>
      <c r="F409" s="224" t="s">
        <v>2565</v>
      </c>
      <c r="G409" s="225" t="s">
        <v>2540</v>
      </c>
      <c r="H409" s="226">
        <v>30</v>
      </c>
      <c r="I409" s="227">
        <v>663</v>
      </c>
      <c r="J409" s="227">
        <f>ROUND(I409*H409,2)</f>
        <v>19890</v>
      </c>
      <c r="K409" s="228"/>
      <c r="L409" s="39"/>
      <c r="M409" s="229" t="s">
        <v>1</v>
      </c>
      <c r="N409" s="230" t="s">
        <v>39</v>
      </c>
      <c r="O409" s="231">
        <v>0</v>
      </c>
      <c r="P409" s="231">
        <f>O409*H409</f>
        <v>0</v>
      </c>
      <c r="Q409" s="231">
        <v>0</v>
      </c>
      <c r="R409" s="231">
        <f>Q409*H409</f>
        <v>0</v>
      </c>
      <c r="S409" s="231">
        <v>0</v>
      </c>
      <c r="T409" s="232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233" t="s">
        <v>116</v>
      </c>
      <c r="AT409" s="233" t="s">
        <v>280</v>
      </c>
      <c r="AU409" s="233" t="s">
        <v>81</v>
      </c>
      <c r="AY409" s="18" t="s">
        <v>278</v>
      </c>
      <c r="BE409" s="234">
        <f>IF(N409="základní",J409,0)</f>
        <v>19890</v>
      </c>
      <c r="BF409" s="234">
        <f>IF(N409="snížená",J409,0)</f>
        <v>0</v>
      </c>
      <c r="BG409" s="234">
        <f>IF(N409="zákl. přenesená",J409,0)</f>
        <v>0</v>
      </c>
      <c r="BH409" s="234">
        <f>IF(N409="sníž. přenesená",J409,0)</f>
        <v>0</v>
      </c>
      <c r="BI409" s="234">
        <f>IF(N409="nulová",J409,0)</f>
        <v>0</v>
      </c>
      <c r="BJ409" s="18" t="s">
        <v>81</v>
      </c>
      <c r="BK409" s="234">
        <f>ROUND(I409*H409,2)</f>
        <v>19890</v>
      </c>
      <c r="BL409" s="18" t="s">
        <v>116</v>
      </c>
      <c r="BM409" s="233" t="s">
        <v>3186</v>
      </c>
    </row>
    <row r="410" s="2" customFormat="1" ht="24.15" customHeight="1">
      <c r="A410" s="33"/>
      <c r="B410" s="34"/>
      <c r="C410" s="222" t="s">
        <v>3187</v>
      </c>
      <c r="D410" s="222" t="s">
        <v>280</v>
      </c>
      <c r="E410" s="223" t="s">
        <v>3188</v>
      </c>
      <c r="F410" s="224" t="s">
        <v>3189</v>
      </c>
      <c r="G410" s="225" t="s">
        <v>2540</v>
      </c>
      <c r="H410" s="226">
        <v>5</v>
      </c>
      <c r="I410" s="227">
        <v>3710</v>
      </c>
      <c r="J410" s="227">
        <f>ROUND(I410*H410,2)</f>
        <v>18550</v>
      </c>
      <c r="K410" s="228"/>
      <c r="L410" s="39"/>
      <c r="M410" s="229" t="s">
        <v>1</v>
      </c>
      <c r="N410" s="230" t="s">
        <v>39</v>
      </c>
      <c r="O410" s="231">
        <v>0</v>
      </c>
      <c r="P410" s="231">
        <f>O410*H410</f>
        <v>0</v>
      </c>
      <c r="Q410" s="231">
        <v>0</v>
      </c>
      <c r="R410" s="231">
        <f>Q410*H410</f>
        <v>0</v>
      </c>
      <c r="S410" s="231">
        <v>0</v>
      </c>
      <c r="T410" s="232">
        <f>S410*H410</f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233" t="s">
        <v>116</v>
      </c>
      <c r="AT410" s="233" t="s">
        <v>280</v>
      </c>
      <c r="AU410" s="233" t="s">
        <v>81</v>
      </c>
      <c r="AY410" s="18" t="s">
        <v>278</v>
      </c>
      <c r="BE410" s="234">
        <f>IF(N410="základní",J410,0)</f>
        <v>18550</v>
      </c>
      <c r="BF410" s="234">
        <f>IF(N410="snížená",J410,0)</f>
        <v>0</v>
      </c>
      <c r="BG410" s="234">
        <f>IF(N410="zákl. přenesená",J410,0)</f>
        <v>0</v>
      </c>
      <c r="BH410" s="234">
        <f>IF(N410="sníž. přenesená",J410,0)</f>
        <v>0</v>
      </c>
      <c r="BI410" s="234">
        <f>IF(N410="nulová",J410,0)</f>
        <v>0</v>
      </c>
      <c r="BJ410" s="18" t="s">
        <v>81</v>
      </c>
      <c r="BK410" s="234">
        <f>ROUND(I410*H410,2)</f>
        <v>18550</v>
      </c>
      <c r="BL410" s="18" t="s">
        <v>116</v>
      </c>
      <c r="BM410" s="233" t="s">
        <v>3190</v>
      </c>
    </row>
    <row r="411" s="2" customFormat="1" ht="16.5" customHeight="1">
      <c r="A411" s="33"/>
      <c r="B411" s="34"/>
      <c r="C411" s="222" t="s">
        <v>3191</v>
      </c>
      <c r="D411" s="222" t="s">
        <v>280</v>
      </c>
      <c r="E411" s="223" t="s">
        <v>3192</v>
      </c>
      <c r="F411" s="224" t="s">
        <v>3193</v>
      </c>
      <c r="G411" s="225" t="s">
        <v>1673</v>
      </c>
      <c r="H411" s="226">
        <v>2</v>
      </c>
      <c r="I411" s="227">
        <v>28169</v>
      </c>
      <c r="J411" s="227">
        <f>ROUND(I411*H411,2)</f>
        <v>56338</v>
      </c>
      <c r="K411" s="228"/>
      <c r="L411" s="39"/>
      <c r="M411" s="229" t="s">
        <v>1</v>
      </c>
      <c r="N411" s="230" t="s">
        <v>39</v>
      </c>
      <c r="O411" s="231">
        <v>0</v>
      </c>
      <c r="P411" s="231">
        <f>O411*H411</f>
        <v>0</v>
      </c>
      <c r="Q411" s="231">
        <v>0</v>
      </c>
      <c r="R411" s="231">
        <f>Q411*H411</f>
        <v>0</v>
      </c>
      <c r="S411" s="231">
        <v>0</v>
      </c>
      <c r="T411" s="232">
        <f>S411*H411</f>
        <v>0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233" t="s">
        <v>116</v>
      </c>
      <c r="AT411" s="233" t="s">
        <v>280</v>
      </c>
      <c r="AU411" s="233" t="s">
        <v>81</v>
      </c>
      <c r="AY411" s="18" t="s">
        <v>278</v>
      </c>
      <c r="BE411" s="234">
        <f>IF(N411="základní",J411,0)</f>
        <v>56338</v>
      </c>
      <c r="BF411" s="234">
        <f>IF(N411="snížená",J411,0)</f>
        <v>0</v>
      </c>
      <c r="BG411" s="234">
        <f>IF(N411="zákl. přenesená",J411,0)</f>
        <v>0</v>
      </c>
      <c r="BH411" s="234">
        <f>IF(N411="sníž. přenesená",J411,0)</f>
        <v>0</v>
      </c>
      <c r="BI411" s="234">
        <f>IF(N411="nulová",J411,0)</f>
        <v>0</v>
      </c>
      <c r="BJ411" s="18" t="s">
        <v>81</v>
      </c>
      <c r="BK411" s="234">
        <f>ROUND(I411*H411,2)</f>
        <v>56338</v>
      </c>
      <c r="BL411" s="18" t="s">
        <v>116</v>
      </c>
      <c r="BM411" s="233" t="s">
        <v>3194</v>
      </c>
    </row>
    <row r="412" s="2" customFormat="1" ht="21.75" customHeight="1">
      <c r="A412" s="33"/>
      <c r="B412" s="34"/>
      <c r="C412" s="222" t="s">
        <v>3195</v>
      </c>
      <c r="D412" s="222" t="s">
        <v>280</v>
      </c>
      <c r="E412" s="223" t="s">
        <v>3196</v>
      </c>
      <c r="F412" s="224" t="s">
        <v>3197</v>
      </c>
      <c r="G412" s="225" t="s">
        <v>1673</v>
      </c>
      <c r="H412" s="226">
        <v>2</v>
      </c>
      <c r="I412" s="227">
        <v>1636</v>
      </c>
      <c r="J412" s="227">
        <f>ROUND(I412*H412,2)</f>
        <v>3272</v>
      </c>
      <c r="K412" s="228"/>
      <c r="L412" s="39"/>
      <c r="M412" s="229" t="s">
        <v>1</v>
      </c>
      <c r="N412" s="230" t="s">
        <v>39</v>
      </c>
      <c r="O412" s="231">
        <v>0</v>
      </c>
      <c r="P412" s="231">
        <f>O412*H412</f>
        <v>0</v>
      </c>
      <c r="Q412" s="231">
        <v>0</v>
      </c>
      <c r="R412" s="231">
        <f>Q412*H412</f>
        <v>0</v>
      </c>
      <c r="S412" s="231">
        <v>0</v>
      </c>
      <c r="T412" s="232">
        <f>S412*H412</f>
        <v>0</v>
      </c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R412" s="233" t="s">
        <v>116</v>
      </c>
      <c r="AT412" s="233" t="s">
        <v>280</v>
      </c>
      <c r="AU412" s="233" t="s">
        <v>81</v>
      </c>
      <c r="AY412" s="18" t="s">
        <v>278</v>
      </c>
      <c r="BE412" s="234">
        <f>IF(N412="základní",J412,0)</f>
        <v>3272</v>
      </c>
      <c r="BF412" s="234">
        <f>IF(N412="snížená",J412,0)</f>
        <v>0</v>
      </c>
      <c r="BG412" s="234">
        <f>IF(N412="zákl. přenesená",J412,0)</f>
        <v>0</v>
      </c>
      <c r="BH412" s="234">
        <f>IF(N412="sníž. přenesená",J412,0)</f>
        <v>0</v>
      </c>
      <c r="BI412" s="234">
        <f>IF(N412="nulová",J412,0)</f>
        <v>0</v>
      </c>
      <c r="BJ412" s="18" t="s">
        <v>81</v>
      </c>
      <c r="BK412" s="234">
        <f>ROUND(I412*H412,2)</f>
        <v>3272</v>
      </c>
      <c r="BL412" s="18" t="s">
        <v>116</v>
      </c>
      <c r="BM412" s="233" t="s">
        <v>3198</v>
      </c>
    </row>
    <row r="413" s="2" customFormat="1" ht="16.5" customHeight="1">
      <c r="A413" s="33"/>
      <c r="B413" s="34"/>
      <c r="C413" s="222" t="s">
        <v>3199</v>
      </c>
      <c r="D413" s="222" t="s">
        <v>280</v>
      </c>
      <c r="E413" s="223" t="s">
        <v>3200</v>
      </c>
      <c r="F413" s="224" t="s">
        <v>2574</v>
      </c>
      <c r="G413" s="225" t="s">
        <v>2491</v>
      </c>
      <c r="H413" s="226">
        <v>1</v>
      </c>
      <c r="I413" s="227">
        <v>5200</v>
      </c>
      <c r="J413" s="227">
        <f>ROUND(I413*H413,2)</f>
        <v>5200</v>
      </c>
      <c r="K413" s="228"/>
      <c r="L413" s="39"/>
      <c r="M413" s="229" t="s">
        <v>1</v>
      </c>
      <c r="N413" s="230" t="s">
        <v>39</v>
      </c>
      <c r="O413" s="231">
        <v>0</v>
      </c>
      <c r="P413" s="231">
        <f>O413*H413</f>
        <v>0</v>
      </c>
      <c r="Q413" s="231">
        <v>0</v>
      </c>
      <c r="R413" s="231">
        <f>Q413*H413</f>
        <v>0</v>
      </c>
      <c r="S413" s="231">
        <v>0</v>
      </c>
      <c r="T413" s="232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233" t="s">
        <v>116</v>
      </c>
      <c r="AT413" s="233" t="s">
        <v>280</v>
      </c>
      <c r="AU413" s="233" t="s">
        <v>81</v>
      </c>
      <c r="AY413" s="18" t="s">
        <v>278</v>
      </c>
      <c r="BE413" s="234">
        <f>IF(N413="základní",J413,0)</f>
        <v>5200</v>
      </c>
      <c r="BF413" s="234">
        <f>IF(N413="snížená",J413,0)</f>
        <v>0</v>
      </c>
      <c r="BG413" s="234">
        <f>IF(N413="zákl. přenesená",J413,0)</f>
        <v>0</v>
      </c>
      <c r="BH413" s="234">
        <f>IF(N413="sníž. přenesená",J413,0)</f>
        <v>0</v>
      </c>
      <c r="BI413" s="234">
        <f>IF(N413="nulová",J413,0)</f>
        <v>0</v>
      </c>
      <c r="BJ413" s="18" t="s">
        <v>81</v>
      </c>
      <c r="BK413" s="234">
        <f>ROUND(I413*H413,2)</f>
        <v>5200</v>
      </c>
      <c r="BL413" s="18" t="s">
        <v>116</v>
      </c>
      <c r="BM413" s="233" t="s">
        <v>3201</v>
      </c>
    </row>
    <row r="414" s="12" customFormat="1" ht="25.92" customHeight="1">
      <c r="A414" s="12"/>
      <c r="B414" s="207"/>
      <c r="C414" s="208"/>
      <c r="D414" s="209" t="s">
        <v>73</v>
      </c>
      <c r="E414" s="210" t="s">
        <v>3202</v>
      </c>
      <c r="F414" s="210" t="s">
        <v>3203</v>
      </c>
      <c r="G414" s="208"/>
      <c r="H414" s="208"/>
      <c r="I414" s="208"/>
      <c r="J414" s="211">
        <f>BK414</f>
        <v>1006415</v>
      </c>
      <c r="K414" s="208"/>
      <c r="L414" s="212"/>
      <c r="M414" s="213"/>
      <c r="N414" s="214"/>
      <c r="O414" s="214"/>
      <c r="P414" s="215">
        <f>SUM(P415:P444)</f>
        <v>0</v>
      </c>
      <c r="Q414" s="214"/>
      <c r="R414" s="215">
        <f>SUM(R415:R444)</f>
        <v>0</v>
      </c>
      <c r="S414" s="214"/>
      <c r="T414" s="216">
        <f>SUM(T415:T444)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17" t="s">
        <v>81</v>
      </c>
      <c r="AT414" s="218" t="s">
        <v>73</v>
      </c>
      <c r="AU414" s="218" t="s">
        <v>74</v>
      </c>
      <c r="AY414" s="217" t="s">
        <v>278</v>
      </c>
      <c r="BK414" s="219">
        <f>SUM(BK415:BK444)</f>
        <v>1006415</v>
      </c>
    </row>
    <row r="415" s="2" customFormat="1" ht="37.8" customHeight="1">
      <c r="A415" s="33"/>
      <c r="B415" s="34"/>
      <c r="C415" s="222" t="s">
        <v>3204</v>
      </c>
      <c r="D415" s="222" t="s">
        <v>280</v>
      </c>
      <c r="E415" s="223" t="s">
        <v>3205</v>
      </c>
      <c r="F415" s="224" t="s">
        <v>3206</v>
      </c>
      <c r="G415" s="225" t="s">
        <v>1673</v>
      </c>
      <c r="H415" s="226">
        <v>1</v>
      </c>
      <c r="I415" s="227">
        <v>80671</v>
      </c>
      <c r="J415" s="227">
        <f>ROUND(I415*H415,2)</f>
        <v>80671</v>
      </c>
      <c r="K415" s="228"/>
      <c r="L415" s="39"/>
      <c r="M415" s="229" t="s">
        <v>1</v>
      </c>
      <c r="N415" s="230" t="s">
        <v>39</v>
      </c>
      <c r="O415" s="231">
        <v>0</v>
      </c>
      <c r="P415" s="231">
        <f>O415*H415</f>
        <v>0</v>
      </c>
      <c r="Q415" s="231">
        <v>0</v>
      </c>
      <c r="R415" s="231">
        <f>Q415*H415</f>
        <v>0</v>
      </c>
      <c r="S415" s="231">
        <v>0</v>
      </c>
      <c r="T415" s="232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233" t="s">
        <v>116</v>
      </c>
      <c r="AT415" s="233" t="s">
        <v>280</v>
      </c>
      <c r="AU415" s="233" t="s">
        <v>81</v>
      </c>
      <c r="AY415" s="18" t="s">
        <v>278</v>
      </c>
      <c r="BE415" s="234">
        <f>IF(N415="základní",J415,0)</f>
        <v>80671</v>
      </c>
      <c r="BF415" s="234">
        <f>IF(N415="snížená",J415,0)</f>
        <v>0</v>
      </c>
      <c r="BG415" s="234">
        <f>IF(N415="zákl. přenesená",J415,0)</f>
        <v>0</v>
      </c>
      <c r="BH415" s="234">
        <f>IF(N415="sníž. přenesená",J415,0)</f>
        <v>0</v>
      </c>
      <c r="BI415" s="234">
        <f>IF(N415="nulová",J415,0)</f>
        <v>0</v>
      </c>
      <c r="BJ415" s="18" t="s">
        <v>81</v>
      </c>
      <c r="BK415" s="234">
        <f>ROUND(I415*H415,2)</f>
        <v>80671</v>
      </c>
      <c r="BL415" s="18" t="s">
        <v>116</v>
      </c>
      <c r="BM415" s="233" t="s">
        <v>3207</v>
      </c>
    </row>
    <row r="416" s="2" customFormat="1" ht="37.8" customHeight="1">
      <c r="A416" s="33"/>
      <c r="B416" s="34"/>
      <c r="C416" s="222" t="s">
        <v>3208</v>
      </c>
      <c r="D416" s="222" t="s">
        <v>280</v>
      </c>
      <c r="E416" s="223" t="s">
        <v>3209</v>
      </c>
      <c r="F416" s="224" t="s">
        <v>3210</v>
      </c>
      <c r="G416" s="225" t="s">
        <v>1673</v>
      </c>
      <c r="H416" s="226">
        <v>1</v>
      </c>
      <c r="I416" s="227">
        <v>45004</v>
      </c>
      <c r="J416" s="227">
        <f>ROUND(I416*H416,2)</f>
        <v>45004</v>
      </c>
      <c r="K416" s="228"/>
      <c r="L416" s="39"/>
      <c r="M416" s="229" t="s">
        <v>1</v>
      </c>
      <c r="N416" s="230" t="s">
        <v>39</v>
      </c>
      <c r="O416" s="231">
        <v>0</v>
      </c>
      <c r="P416" s="231">
        <f>O416*H416</f>
        <v>0</v>
      </c>
      <c r="Q416" s="231">
        <v>0</v>
      </c>
      <c r="R416" s="231">
        <f>Q416*H416</f>
        <v>0</v>
      </c>
      <c r="S416" s="231">
        <v>0</v>
      </c>
      <c r="T416" s="232">
        <f>S416*H416</f>
        <v>0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233" t="s">
        <v>116</v>
      </c>
      <c r="AT416" s="233" t="s">
        <v>280</v>
      </c>
      <c r="AU416" s="233" t="s">
        <v>81</v>
      </c>
      <c r="AY416" s="18" t="s">
        <v>278</v>
      </c>
      <c r="BE416" s="234">
        <f>IF(N416="základní",J416,0)</f>
        <v>45004</v>
      </c>
      <c r="BF416" s="234">
        <f>IF(N416="snížená",J416,0)</f>
        <v>0</v>
      </c>
      <c r="BG416" s="234">
        <f>IF(N416="zákl. přenesená",J416,0)</f>
        <v>0</v>
      </c>
      <c r="BH416" s="234">
        <f>IF(N416="sníž. přenesená",J416,0)</f>
        <v>0</v>
      </c>
      <c r="BI416" s="234">
        <f>IF(N416="nulová",J416,0)</f>
        <v>0</v>
      </c>
      <c r="BJ416" s="18" t="s">
        <v>81</v>
      </c>
      <c r="BK416" s="234">
        <f>ROUND(I416*H416,2)</f>
        <v>45004</v>
      </c>
      <c r="BL416" s="18" t="s">
        <v>116</v>
      </c>
      <c r="BM416" s="233" t="s">
        <v>3211</v>
      </c>
    </row>
    <row r="417" s="2" customFormat="1" ht="37.8" customHeight="1">
      <c r="A417" s="33"/>
      <c r="B417" s="34"/>
      <c r="C417" s="222" t="s">
        <v>3212</v>
      </c>
      <c r="D417" s="222" t="s">
        <v>280</v>
      </c>
      <c r="E417" s="223" t="s">
        <v>3213</v>
      </c>
      <c r="F417" s="224" t="s">
        <v>3214</v>
      </c>
      <c r="G417" s="225" t="s">
        <v>1673</v>
      </c>
      <c r="H417" s="226">
        <v>1</v>
      </c>
      <c r="I417" s="227">
        <v>57536</v>
      </c>
      <c r="J417" s="227">
        <f>ROUND(I417*H417,2)</f>
        <v>57536</v>
      </c>
      <c r="K417" s="228"/>
      <c r="L417" s="39"/>
      <c r="M417" s="229" t="s">
        <v>1</v>
      </c>
      <c r="N417" s="230" t="s">
        <v>39</v>
      </c>
      <c r="O417" s="231">
        <v>0</v>
      </c>
      <c r="P417" s="231">
        <f>O417*H417</f>
        <v>0</v>
      </c>
      <c r="Q417" s="231">
        <v>0</v>
      </c>
      <c r="R417" s="231">
        <f>Q417*H417</f>
        <v>0</v>
      </c>
      <c r="S417" s="231">
        <v>0</v>
      </c>
      <c r="T417" s="232">
        <f>S417*H417</f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233" t="s">
        <v>116</v>
      </c>
      <c r="AT417" s="233" t="s">
        <v>280</v>
      </c>
      <c r="AU417" s="233" t="s">
        <v>81</v>
      </c>
      <c r="AY417" s="18" t="s">
        <v>278</v>
      </c>
      <c r="BE417" s="234">
        <f>IF(N417="základní",J417,0)</f>
        <v>57536</v>
      </c>
      <c r="BF417" s="234">
        <f>IF(N417="snížená",J417,0)</f>
        <v>0</v>
      </c>
      <c r="BG417" s="234">
        <f>IF(N417="zákl. přenesená",J417,0)</f>
        <v>0</v>
      </c>
      <c r="BH417" s="234">
        <f>IF(N417="sníž. přenesená",J417,0)</f>
        <v>0</v>
      </c>
      <c r="BI417" s="234">
        <f>IF(N417="nulová",J417,0)</f>
        <v>0</v>
      </c>
      <c r="BJ417" s="18" t="s">
        <v>81</v>
      </c>
      <c r="BK417" s="234">
        <f>ROUND(I417*H417,2)</f>
        <v>57536</v>
      </c>
      <c r="BL417" s="18" t="s">
        <v>116</v>
      </c>
      <c r="BM417" s="233" t="s">
        <v>3215</v>
      </c>
    </row>
    <row r="418" s="2" customFormat="1" ht="24.15" customHeight="1">
      <c r="A418" s="33"/>
      <c r="B418" s="34"/>
      <c r="C418" s="222" t="s">
        <v>3216</v>
      </c>
      <c r="D418" s="222" t="s">
        <v>280</v>
      </c>
      <c r="E418" s="223" t="s">
        <v>3217</v>
      </c>
      <c r="F418" s="224" t="s">
        <v>3218</v>
      </c>
      <c r="G418" s="225" t="s">
        <v>1673</v>
      </c>
      <c r="H418" s="226">
        <v>1</v>
      </c>
      <c r="I418" s="227">
        <v>2370</v>
      </c>
      <c r="J418" s="227">
        <f>ROUND(I418*H418,2)</f>
        <v>2370</v>
      </c>
      <c r="K418" s="228"/>
      <c r="L418" s="39"/>
      <c r="M418" s="229" t="s">
        <v>1</v>
      </c>
      <c r="N418" s="230" t="s">
        <v>39</v>
      </c>
      <c r="O418" s="231">
        <v>0</v>
      </c>
      <c r="P418" s="231">
        <f>O418*H418</f>
        <v>0</v>
      </c>
      <c r="Q418" s="231">
        <v>0</v>
      </c>
      <c r="R418" s="231">
        <f>Q418*H418</f>
        <v>0</v>
      </c>
      <c r="S418" s="231">
        <v>0</v>
      </c>
      <c r="T418" s="232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233" t="s">
        <v>116</v>
      </c>
      <c r="AT418" s="233" t="s">
        <v>280</v>
      </c>
      <c r="AU418" s="233" t="s">
        <v>81</v>
      </c>
      <c r="AY418" s="18" t="s">
        <v>278</v>
      </c>
      <c r="BE418" s="234">
        <f>IF(N418="základní",J418,0)</f>
        <v>2370</v>
      </c>
      <c r="BF418" s="234">
        <f>IF(N418="snížená",J418,0)</f>
        <v>0</v>
      </c>
      <c r="BG418" s="234">
        <f>IF(N418="zákl. přenesená",J418,0)</f>
        <v>0</v>
      </c>
      <c r="BH418" s="234">
        <f>IF(N418="sníž. přenesená",J418,0)</f>
        <v>0</v>
      </c>
      <c r="BI418" s="234">
        <f>IF(N418="nulová",J418,0)</f>
        <v>0</v>
      </c>
      <c r="BJ418" s="18" t="s">
        <v>81</v>
      </c>
      <c r="BK418" s="234">
        <f>ROUND(I418*H418,2)</f>
        <v>2370</v>
      </c>
      <c r="BL418" s="18" t="s">
        <v>116</v>
      </c>
      <c r="BM418" s="233" t="s">
        <v>3219</v>
      </c>
    </row>
    <row r="419" s="2" customFormat="1" ht="24.15" customHeight="1">
      <c r="A419" s="33"/>
      <c r="B419" s="34"/>
      <c r="C419" s="222" t="s">
        <v>3220</v>
      </c>
      <c r="D419" s="222" t="s">
        <v>280</v>
      </c>
      <c r="E419" s="223" t="s">
        <v>3221</v>
      </c>
      <c r="F419" s="224" t="s">
        <v>3222</v>
      </c>
      <c r="G419" s="225" t="s">
        <v>1673</v>
      </c>
      <c r="H419" s="226">
        <v>1</v>
      </c>
      <c r="I419" s="227">
        <v>2709</v>
      </c>
      <c r="J419" s="227">
        <f>ROUND(I419*H419,2)</f>
        <v>2709</v>
      </c>
      <c r="K419" s="228"/>
      <c r="L419" s="39"/>
      <c r="M419" s="229" t="s">
        <v>1</v>
      </c>
      <c r="N419" s="230" t="s">
        <v>39</v>
      </c>
      <c r="O419" s="231">
        <v>0</v>
      </c>
      <c r="P419" s="231">
        <f>O419*H419</f>
        <v>0</v>
      </c>
      <c r="Q419" s="231">
        <v>0</v>
      </c>
      <c r="R419" s="231">
        <f>Q419*H419</f>
        <v>0</v>
      </c>
      <c r="S419" s="231">
        <v>0</v>
      </c>
      <c r="T419" s="232">
        <f>S419*H419</f>
        <v>0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233" t="s">
        <v>116</v>
      </c>
      <c r="AT419" s="233" t="s">
        <v>280</v>
      </c>
      <c r="AU419" s="233" t="s">
        <v>81</v>
      </c>
      <c r="AY419" s="18" t="s">
        <v>278</v>
      </c>
      <c r="BE419" s="234">
        <f>IF(N419="základní",J419,0)</f>
        <v>2709</v>
      </c>
      <c r="BF419" s="234">
        <f>IF(N419="snížená",J419,0)</f>
        <v>0</v>
      </c>
      <c r="BG419" s="234">
        <f>IF(N419="zákl. přenesená",J419,0)</f>
        <v>0</v>
      </c>
      <c r="BH419" s="234">
        <f>IF(N419="sníž. přenesená",J419,0)</f>
        <v>0</v>
      </c>
      <c r="BI419" s="234">
        <f>IF(N419="nulová",J419,0)</f>
        <v>0</v>
      </c>
      <c r="BJ419" s="18" t="s">
        <v>81</v>
      </c>
      <c r="BK419" s="234">
        <f>ROUND(I419*H419,2)</f>
        <v>2709</v>
      </c>
      <c r="BL419" s="18" t="s">
        <v>116</v>
      </c>
      <c r="BM419" s="233" t="s">
        <v>3223</v>
      </c>
    </row>
    <row r="420" s="2" customFormat="1" ht="24.15" customHeight="1">
      <c r="A420" s="33"/>
      <c r="B420" s="34"/>
      <c r="C420" s="222" t="s">
        <v>3224</v>
      </c>
      <c r="D420" s="222" t="s">
        <v>280</v>
      </c>
      <c r="E420" s="223" t="s">
        <v>3225</v>
      </c>
      <c r="F420" s="224" t="s">
        <v>3226</v>
      </c>
      <c r="G420" s="225" t="s">
        <v>1673</v>
      </c>
      <c r="H420" s="226">
        <v>1</v>
      </c>
      <c r="I420" s="227">
        <v>2164</v>
      </c>
      <c r="J420" s="227">
        <f>ROUND(I420*H420,2)</f>
        <v>2164</v>
      </c>
      <c r="K420" s="228"/>
      <c r="L420" s="39"/>
      <c r="M420" s="229" t="s">
        <v>1</v>
      </c>
      <c r="N420" s="230" t="s">
        <v>39</v>
      </c>
      <c r="O420" s="231">
        <v>0</v>
      </c>
      <c r="P420" s="231">
        <f>O420*H420</f>
        <v>0</v>
      </c>
      <c r="Q420" s="231">
        <v>0</v>
      </c>
      <c r="R420" s="231">
        <f>Q420*H420</f>
        <v>0</v>
      </c>
      <c r="S420" s="231">
        <v>0</v>
      </c>
      <c r="T420" s="232">
        <f>S420*H420</f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233" t="s">
        <v>116</v>
      </c>
      <c r="AT420" s="233" t="s">
        <v>280</v>
      </c>
      <c r="AU420" s="233" t="s">
        <v>81</v>
      </c>
      <c r="AY420" s="18" t="s">
        <v>278</v>
      </c>
      <c r="BE420" s="234">
        <f>IF(N420="základní",J420,0)</f>
        <v>2164</v>
      </c>
      <c r="BF420" s="234">
        <f>IF(N420="snížená",J420,0)</f>
        <v>0</v>
      </c>
      <c r="BG420" s="234">
        <f>IF(N420="zákl. přenesená",J420,0)</f>
        <v>0</v>
      </c>
      <c r="BH420" s="234">
        <f>IF(N420="sníž. přenesená",J420,0)</f>
        <v>0</v>
      </c>
      <c r="BI420" s="234">
        <f>IF(N420="nulová",J420,0)</f>
        <v>0</v>
      </c>
      <c r="BJ420" s="18" t="s">
        <v>81</v>
      </c>
      <c r="BK420" s="234">
        <f>ROUND(I420*H420,2)</f>
        <v>2164</v>
      </c>
      <c r="BL420" s="18" t="s">
        <v>116</v>
      </c>
      <c r="BM420" s="233" t="s">
        <v>3227</v>
      </c>
    </row>
    <row r="421" s="2" customFormat="1" ht="24.15" customHeight="1">
      <c r="A421" s="33"/>
      <c r="B421" s="34"/>
      <c r="C421" s="222" t="s">
        <v>3228</v>
      </c>
      <c r="D421" s="222" t="s">
        <v>280</v>
      </c>
      <c r="E421" s="223" t="s">
        <v>3229</v>
      </c>
      <c r="F421" s="224" t="s">
        <v>3230</v>
      </c>
      <c r="G421" s="225" t="s">
        <v>1673</v>
      </c>
      <c r="H421" s="226">
        <v>1</v>
      </c>
      <c r="I421" s="227">
        <v>6087</v>
      </c>
      <c r="J421" s="227">
        <f>ROUND(I421*H421,2)</f>
        <v>6087</v>
      </c>
      <c r="K421" s="228"/>
      <c r="L421" s="39"/>
      <c r="M421" s="229" t="s">
        <v>1</v>
      </c>
      <c r="N421" s="230" t="s">
        <v>39</v>
      </c>
      <c r="O421" s="231">
        <v>0</v>
      </c>
      <c r="P421" s="231">
        <f>O421*H421</f>
        <v>0</v>
      </c>
      <c r="Q421" s="231">
        <v>0</v>
      </c>
      <c r="R421" s="231">
        <f>Q421*H421</f>
        <v>0</v>
      </c>
      <c r="S421" s="231">
        <v>0</v>
      </c>
      <c r="T421" s="232">
        <f>S421*H421</f>
        <v>0</v>
      </c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R421" s="233" t="s">
        <v>116</v>
      </c>
      <c r="AT421" s="233" t="s">
        <v>280</v>
      </c>
      <c r="AU421" s="233" t="s">
        <v>81</v>
      </c>
      <c r="AY421" s="18" t="s">
        <v>278</v>
      </c>
      <c r="BE421" s="234">
        <f>IF(N421="základní",J421,0)</f>
        <v>6087</v>
      </c>
      <c r="BF421" s="234">
        <f>IF(N421="snížená",J421,0)</f>
        <v>0</v>
      </c>
      <c r="BG421" s="234">
        <f>IF(N421="zákl. přenesená",J421,0)</f>
        <v>0</v>
      </c>
      <c r="BH421" s="234">
        <f>IF(N421="sníž. přenesená",J421,0)</f>
        <v>0</v>
      </c>
      <c r="BI421" s="234">
        <f>IF(N421="nulová",J421,0)</f>
        <v>0</v>
      </c>
      <c r="BJ421" s="18" t="s">
        <v>81</v>
      </c>
      <c r="BK421" s="234">
        <f>ROUND(I421*H421,2)</f>
        <v>6087</v>
      </c>
      <c r="BL421" s="18" t="s">
        <v>116</v>
      </c>
      <c r="BM421" s="233" t="s">
        <v>3231</v>
      </c>
    </row>
    <row r="422" s="2" customFormat="1" ht="24.15" customHeight="1">
      <c r="A422" s="33"/>
      <c r="B422" s="34"/>
      <c r="C422" s="222" t="s">
        <v>3232</v>
      </c>
      <c r="D422" s="222" t="s">
        <v>280</v>
      </c>
      <c r="E422" s="223" t="s">
        <v>3233</v>
      </c>
      <c r="F422" s="224" t="s">
        <v>3234</v>
      </c>
      <c r="G422" s="225" t="s">
        <v>1673</v>
      </c>
      <c r="H422" s="226">
        <v>1</v>
      </c>
      <c r="I422" s="227">
        <v>1815</v>
      </c>
      <c r="J422" s="227">
        <f>ROUND(I422*H422,2)</f>
        <v>1815</v>
      </c>
      <c r="K422" s="228"/>
      <c r="L422" s="39"/>
      <c r="M422" s="229" t="s">
        <v>1</v>
      </c>
      <c r="N422" s="230" t="s">
        <v>39</v>
      </c>
      <c r="O422" s="231">
        <v>0</v>
      </c>
      <c r="P422" s="231">
        <f>O422*H422</f>
        <v>0</v>
      </c>
      <c r="Q422" s="231">
        <v>0</v>
      </c>
      <c r="R422" s="231">
        <f>Q422*H422</f>
        <v>0</v>
      </c>
      <c r="S422" s="231">
        <v>0</v>
      </c>
      <c r="T422" s="232">
        <f>S422*H422</f>
        <v>0</v>
      </c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R422" s="233" t="s">
        <v>116</v>
      </c>
      <c r="AT422" s="233" t="s">
        <v>280</v>
      </c>
      <c r="AU422" s="233" t="s">
        <v>81</v>
      </c>
      <c r="AY422" s="18" t="s">
        <v>278</v>
      </c>
      <c r="BE422" s="234">
        <f>IF(N422="základní",J422,0)</f>
        <v>1815</v>
      </c>
      <c r="BF422" s="234">
        <f>IF(N422="snížená",J422,0)</f>
        <v>0</v>
      </c>
      <c r="BG422" s="234">
        <f>IF(N422="zákl. přenesená",J422,0)</f>
        <v>0</v>
      </c>
      <c r="BH422" s="234">
        <f>IF(N422="sníž. přenesená",J422,0)</f>
        <v>0</v>
      </c>
      <c r="BI422" s="234">
        <f>IF(N422="nulová",J422,0)</f>
        <v>0</v>
      </c>
      <c r="BJ422" s="18" t="s">
        <v>81</v>
      </c>
      <c r="BK422" s="234">
        <f>ROUND(I422*H422,2)</f>
        <v>1815</v>
      </c>
      <c r="BL422" s="18" t="s">
        <v>116</v>
      </c>
      <c r="BM422" s="233" t="s">
        <v>3235</v>
      </c>
    </row>
    <row r="423" s="2" customFormat="1" ht="24.15" customHeight="1">
      <c r="A423" s="33"/>
      <c r="B423" s="34"/>
      <c r="C423" s="222" t="s">
        <v>3236</v>
      </c>
      <c r="D423" s="222" t="s">
        <v>280</v>
      </c>
      <c r="E423" s="223" t="s">
        <v>3237</v>
      </c>
      <c r="F423" s="224" t="s">
        <v>3238</v>
      </c>
      <c r="G423" s="225" t="s">
        <v>1673</v>
      </c>
      <c r="H423" s="226">
        <v>1</v>
      </c>
      <c r="I423" s="227">
        <v>2408</v>
      </c>
      <c r="J423" s="227">
        <f>ROUND(I423*H423,2)</f>
        <v>2408</v>
      </c>
      <c r="K423" s="228"/>
      <c r="L423" s="39"/>
      <c r="M423" s="229" t="s">
        <v>1</v>
      </c>
      <c r="N423" s="230" t="s">
        <v>39</v>
      </c>
      <c r="O423" s="231">
        <v>0</v>
      </c>
      <c r="P423" s="231">
        <f>O423*H423</f>
        <v>0</v>
      </c>
      <c r="Q423" s="231">
        <v>0</v>
      </c>
      <c r="R423" s="231">
        <f>Q423*H423</f>
        <v>0</v>
      </c>
      <c r="S423" s="231">
        <v>0</v>
      </c>
      <c r="T423" s="232">
        <f>S423*H423</f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233" t="s">
        <v>116</v>
      </c>
      <c r="AT423" s="233" t="s">
        <v>280</v>
      </c>
      <c r="AU423" s="233" t="s">
        <v>81</v>
      </c>
      <c r="AY423" s="18" t="s">
        <v>278</v>
      </c>
      <c r="BE423" s="234">
        <f>IF(N423="základní",J423,0)</f>
        <v>2408</v>
      </c>
      <c r="BF423" s="234">
        <f>IF(N423="snížená",J423,0)</f>
        <v>0</v>
      </c>
      <c r="BG423" s="234">
        <f>IF(N423="zákl. přenesená",J423,0)</f>
        <v>0</v>
      </c>
      <c r="BH423" s="234">
        <f>IF(N423="sníž. přenesená",J423,0)</f>
        <v>0</v>
      </c>
      <c r="BI423" s="234">
        <f>IF(N423="nulová",J423,0)</f>
        <v>0</v>
      </c>
      <c r="BJ423" s="18" t="s">
        <v>81</v>
      </c>
      <c r="BK423" s="234">
        <f>ROUND(I423*H423,2)</f>
        <v>2408</v>
      </c>
      <c r="BL423" s="18" t="s">
        <v>116</v>
      </c>
      <c r="BM423" s="233" t="s">
        <v>3239</v>
      </c>
    </row>
    <row r="424" s="2" customFormat="1" ht="24.15" customHeight="1">
      <c r="A424" s="33"/>
      <c r="B424" s="34"/>
      <c r="C424" s="222" t="s">
        <v>3240</v>
      </c>
      <c r="D424" s="222" t="s">
        <v>280</v>
      </c>
      <c r="E424" s="223" t="s">
        <v>3241</v>
      </c>
      <c r="F424" s="224" t="s">
        <v>3242</v>
      </c>
      <c r="G424" s="225" t="s">
        <v>1673</v>
      </c>
      <c r="H424" s="226">
        <v>1</v>
      </c>
      <c r="I424" s="227">
        <v>2574</v>
      </c>
      <c r="J424" s="227">
        <f>ROUND(I424*H424,2)</f>
        <v>2574</v>
      </c>
      <c r="K424" s="228"/>
      <c r="L424" s="39"/>
      <c r="M424" s="229" t="s">
        <v>1</v>
      </c>
      <c r="N424" s="230" t="s">
        <v>39</v>
      </c>
      <c r="O424" s="231">
        <v>0</v>
      </c>
      <c r="P424" s="231">
        <f>O424*H424</f>
        <v>0</v>
      </c>
      <c r="Q424" s="231">
        <v>0</v>
      </c>
      <c r="R424" s="231">
        <f>Q424*H424</f>
        <v>0</v>
      </c>
      <c r="S424" s="231">
        <v>0</v>
      </c>
      <c r="T424" s="232">
        <f>S424*H424</f>
        <v>0</v>
      </c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R424" s="233" t="s">
        <v>116</v>
      </c>
      <c r="AT424" s="233" t="s">
        <v>280</v>
      </c>
      <c r="AU424" s="233" t="s">
        <v>81</v>
      </c>
      <c r="AY424" s="18" t="s">
        <v>278</v>
      </c>
      <c r="BE424" s="234">
        <f>IF(N424="základní",J424,0)</f>
        <v>2574</v>
      </c>
      <c r="BF424" s="234">
        <f>IF(N424="snížená",J424,0)</f>
        <v>0</v>
      </c>
      <c r="BG424" s="234">
        <f>IF(N424="zákl. přenesená",J424,0)</f>
        <v>0</v>
      </c>
      <c r="BH424" s="234">
        <f>IF(N424="sníž. přenesená",J424,0)</f>
        <v>0</v>
      </c>
      <c r="BI424" s="234">
        <f>IF(N424="nulová",J424,0)</f>
        <v>0</v>
      </c>
      <c r="BJ424" s="18" t="s">
        <v>81</v>
      </c>
      <c r="BK424" s="234">
        <f>ROUND(I424*H424,2)</f>
        <v>2574</v>
      </c>
      <c r="BL424" s="18" t="s">
        <v>116</v>
      </c>
      <c r="BM424" s="233" t="s">
        <v>3243</v>
      </c>
    </row>
    <row r="425" s="2" customFormat="1" ht="24.15" customHeight="1">
      <c r="A425" s="33"/>
      <c r="B425" s="34"/>
      <c r="C425" s="222" t="s">
        <v>3244</v>
      </c>
      <c r="D425" s="222" t="s">
        <v>280</v>
      </c>
      <c r="E425" s="223" t="s">
        <v>3245</v>
      </c>
      <c r="F425" s="224" t="s">
        <v>3246</v>
      </c>
      <c r="G425" s="225" t="s">
        <v>1673</v>
      </c>
      <c r="H425" s="226">
        <v>2</v>
      </c>
      <c r="I425" s="227">
        <v>3133</v>
      </c>
      <c r="J425" s="227">
        <f>ROUND(I425*H425,2)</f>
        <v>6266</v>
      </c>
      <c r="K425" s="228"/>
      <c r="L425" s="39"/>
      <c r="M425" s="229" t="s">
        <v>1</v>
      </c>
      <c r="N425" s="230" t="s">
        <v>39</v>
      </c>
      <c r="O425" s="231">
        <v>0</v>
      </c>
      <c r="P425" s="231">
        <f>O425*H425</f>
        <v>0</v>
      </c>
      <c r="Q425" s="231">
        <v>0</v>
      </c>
      <c r="R425" s="231">
        <f>Q425*H425</f>
        <v>0</v>
      </c>
      <c r="S425" s="231">
        <v>0</v>
      </c>
      <c r="T425" s="232">
        <f>S425*H425</f>
        <v>0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233" t="s">
        <v>116</v>
      </c>
      <c r="AT425" s="233" t="s">
        <v>280</v>
      </c>
      <c r="AU425" s="233" t="s">
        <v>81</v>
      </c>
      <c r="AY425" s="18" t="s">
        <v>278</v>
      </c>
      <c r="BE425" s="234">
        <f>IF(N425="základní",J425,0)</f>
        <v>6266</v>
      </c>
      <c r="BF425" s="234">
        <f>IF(N425="snížená",J425,0)</f>
        <v>0</v>
      </c>
      <c r="BG425" s="234">
        <f>IF(N425="zákl. přenesená",J425,0)</f>
        <v>0</v>
      </c>
      <c r="BH425" s="234">
        <f>IF(N425="sníž. přenesená",J425,0)</f>
        <v>0</v>
      </c>
      <c r="BI425" s="234">
        <f>IF(N425="nulová",J425,0)</f>
        <v>0</v>
      </c>
      <c r="BJ425" s="18" t="s">
        <v>81</v>
      </c>
      <c r="BK425" s="234">
        <f>ROUND(I425*H425,2)</f>
        <v>6266</v>
      </c>
      <c r="BL425" s="18" t="s">
        <v>116</v>
      </c>
      <c r="BM425" s="233" t="s">
        <v>3247</v>
      </c>
    </row>
    <row r="426" s="2" customFormat="1" ht="24.15" customHeight="1">
      <c r="A426" s="33"/>
      <c r="B426" s="34"/>
      <c r="C426" s="222" t="s">
        <v>3248</v>
      </c>
      <c r="D426" s="222" t="s">
        <v>280</v>
      </c>
      <c r="E426" s="223" t="s">
        <v>3249</v>
      </c>
      <c r="F426" s="224" t="s">
        <v>3250</v>
      </c>
      <c r="G426" s="225" t="s">
        <v>1673</v>
      </c>
      <c r="H426" s="226">
        <v>4</v>
      </c>
      <c r="I426" s="227">
        <v>4204</v>
      </c>
      <c r="J426" s="227">
        <f>ROUND(I426*H426,2)</f>
        <v>16816</v>
      </c>
      <c r="K426" s="228"/>
      <c r="L426" s="39"/>
      <c r="M426" s="229" t="s">
        <v>1</v>
      </c>
      <c r="N426" s="230" t="s">
        <v>39</v>
      </c>
      <c r="O426" s="231">
        <v>0</v>
      </c>
      <c r="P426" s="231">
        <f>O426*H426</f>
        <v>0</v>
      </c>
      <c r="Q426" s="231">
        <v>0</v>
      </c>
      <c r="R426" s="231">
        <f>Q426*H426</f>
        <v>0</v>
      </c>
      <c r="S426" s="231">
        <v>0</v>
      </c>
      <c r="T426" s="232">
        <f>S426*H426</f>
        <v>0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233" t="s">
        <v>116</v>
      </c>
      <c r="AT426" s="233" t="s">
        <v>280</v>
      </c>
      <c r="AU426" s="233" t="s">
        <v>81</v>
      </c>
      <c r="AY426" s="18" t="s">
        <v>278</v>
      </c>
      <c r="BE426" s="234">
        <f>IF(N426="základní",J426,0)</f>
        <v>16816</v>
      </c>
      <c r="BF426" s="234">
        <f>IF(N426="snížená",J426,0)</f>
        <v>0</v>
      </c>
      <c r="BG426" s="234">
        <f>IF(N426="zákl. přenesená",J426,0)</f>
        <v>0</v>
      </c>
      <c r="BH426" s="234">
        <f>IF(N426="sníž. přenesená",J426,0)</f>
        <v>0</v>
      </c>
      <c r="BI426" s="234">
        <f>IF(N426="nulová",J426,0)</f>
        <v>0</v>
      </c>
      <c r="BJ426" s="18" t="s">
        <v>81</v>
      </c>
      <c r="BK426" s="234">
        <f>ROUND(I426*H426,2)</f>
        <v>16816</v>
      </c>
      <c r="BL426" s="18" t="s">
        <v>116</v>
      </c>
      <c r="BM426" s="233" t="s">
        <v>3251</v>
      </c>
    </row>
    <row r="427" s="2" customFormat="1" ht="24.15" customHeight="1">
      <c r="A427" s="33"/>
      <c r="B427" s="34"/>
      <c r="C427" s="222" t="s">
        <v>3252</v>
      </c>
      <c r="D427" s="222" t="s">
        <v>280</v>
      </c>
      <c r="E427" s="223" t="s">
        <v>3253</v>
      </c>
      <c r="F427" s="224" t="s">
        <v>3254</v>
      </c>
      <c r="G427" s="225" t="s">
        <v>1673</v>
      </c>
      <c r="H427" s="226">
        <v>2</v>
      </c>
      <c r="I427" s="227">
        <v>1322</v>
      </c>
      <c r="J427" s="227">
        <f>ROUND(I427*H427,2)</f>
        <v>2644</v>
      </c>
      <c r="K427" s="228"/>
      <c r="L427" s="39"/>
      <c r="M427" s="229" t="s">
        <v>1</v>
      </c>
      <c r="N427" s="230" t="s">
        <v>39</v>
      </c>
      <c r="O427" s="231">
        <v>0</v>
      </c>
      <c r="P427" s="231">
        <f>O427*H427</f>
        <v>0</v>
      </c>
      <c r="Q427" s="231">
        <v>0</v>
      </c>
      <c r="R427" s="231">
        <f>Q427*H427</f>
        <v>0</v>
      </c>
      <c r="S427" s="231">
        <v>0</v>
      </c>
      <c r="T427" s="232">
        <f>S427*H427</f>
        <v>0</v>
      </c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R427" s="233" t="s">
        <v>116</v>
      </c>
      <c r="AT427" s="233" t="s">
        <v>280</v>
      </c>
      <c r="AU427" s="233" t="s">
        <v>81</v>
      </c>
      <c r="AY427" s="18" t="s">
        <v>278</v>
      </c>
      <c r="BE427" s="234">
        <f>IF(N427="základní",J427,0)</f>
        <v>2644</v>
      </c>
      <c r="BF427" s="234">
        <f>IF(N427="snížená",J427,0)</f>
        <v>0</v>
      </c>
      <c r="BG427" s="234">
        <f>IF(N427="zákl. přenesená",J427,0)</f>
        <v>0</v>
      </c>
      <c r="BH427" s="234">
        <f>IF(N427="sníž. přenesená",J427,0)</f>
        <v>0</v>
      </c>
      <c r="BI427" s="234">
        <f>IF(N427="nulová",J427,0)</f>
        <v>0</v>
      </c>
      <c r="BJ427" s="18" t="s">
        <v>81</v>
      </c>
      <c r="BK427" s="234">
        <f>ROUND(I427*H427,2)</f>
        <v>2644</v>
      </c>
      <c r="BL427" s="18" t="s">
        <v>116</v>
      </c>
      <c r="BM427" s="233" t="s">
        <v>3255</v>
      </c>
    </row>
    <row r="428" s="2" customFormat="1" ht="24.15" customHeight="1">
      <c r="A428" s="33"/>
      <c r="B428" s="34"/>
      <c r="C428" s="222" t="s">
        <v>3256</v>
      </c>
      <c r="D428" s="222" t="s">
        <v>280</v>
      </c>
      <c r="E428" s="223" t="s">
        <v>3257</v>
      </c>
      <c r="F428" s="224" t="s">
        <v>3258</v>
      </c>
      <c r="G428" s="225" t="s">
        <v>1673</v>
      </c>
      <c r="H428" s="226">
        <v>4</v>
      </c>
      <c r="I428" s="227">
        <v>4390</v>
      </c>
      <c r="J428" s="227">
        <f>ROUND(I428*H428,2)</f>
        <v>17560</v>
      </c>
      <c r="K428" s="228"/>
      <c r="L428" s="39"/>
      <c r="M428" s="229" t="s">
        <v>1</v>
      </c>
      <c r="N428" s="230" t="s">
        <v>39</v>
      </c>
      <c r="O428" s="231">
        <v>0</v>
      </c>
      <c r="P428" s="231">
        <f>O428*H428</f>
        <v>0</v>
      </c>
      <c r="Q428" s="231">
        <v>0</v>
      </c>
      <c r="R428" s="231">
        <f>Q428*H428</f>
        <v>0</v>
      </c>
      <c r="S428" s="231">
        <v>0</v>
      </c>
      <c r="T428" s="232">
        <f>S428*H428</f>
        <v>0</v>
      </c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R428" s="233" t="s">
        <v>116</v>
      </c>
      <c r="AT428" s="233" t="s">
        <v>280</v>
      </c>
      <c r="AU428" s="233" t="s">
        <v>81</v>
      </c>
      <c r="AY428" s="18" t="s">
        <v>278</v>
      </c>
      <c r="BE428" s="234">
        <f>IF(N428="základní",J428,0)</f>
        <v>17560</v>
      </c>
      <c r="BF428" s="234">
        <f>IF(N428="snížená",J428,0)</f>
        <v>0</v>
      </c>
      <c r="BG428" s="234">
        <f>IF(N428="zákl. přenesená",J428,0)</f>
        <v>0</v>
      </c>
      <c r="BH428" s="234">
        <f>IF(N428="sníž. přenesená",J428,0)</f>
        <v>0</v>
      </c>
      <c r="BI428" s="234">
        <f>IF(N428="nulová",J428,0)</f>
        <v>0</v>
      </c>
      <c r="BJ428" s="18" t="s">
        <v>81</v>
      </c>
      <c r="BK428" s="234">
        <f>ROUND(I428*H428,2)</f>
        <v>17560</v>
      </c>
      <c r="BL428" s="18" t="s">
        <v>116</v>
      </c>
      <c r="BM428" s="233" t="s">
        <v>3259</v>
      </c>
    </row>
    <row r="429" s="2" customFormat="1" ht="24.15" customHeight="1">
      <c r="A429" s="33"/>
      <c r="B429" s="34"/>
      <c r="C429" s="222" t="s">
        <v>3260</v>
      </c>
      <c r="D429" s="222" t="s">
        <v>280</v>
      </c>
      <c r="E429" s="223" t="s">
        <v>3261</v>
      </c>
      <c r="F429" s="224" t="s">
        <v>3262</v>
      </c>
      <c r="G429" s="225" t="s">
        <v>1673</v>
      </c>
      <c r="H429" s="226">
        <v>1</v>
      </c>
      <c r="I429" s="227">
        <v>4786</v>
      </c>
      <c r="J429" s="227">
        <f>ROUND(I429*H429,2)</f>
        <v>4786</v>
      </c>
      <c r="K429" s="228"/>
      <c r="L429" s="39"/>
      <c r="M429" s="229" t="s">
        <v>1</v>
      </c>
      <c r="N429" s="230" t="s">
        <v>39</v>
      </c>
      <c r="O429" s="231">
        <v>0</v>
      </c>
      <c r="P429" s="231">
        <f>O429*H429</f>
        <v>0</v>
      </c>
      <c r="Q429" s="231">
        <v>0</v>
      </c>
      <c r="R429" s="231">
        <f>Q429*H429</f>
        <v>0</v>
      </c>
      <c r="S429" s="231">
        <v>0</v>
      </c>
      <c r="T429" s="232">
        <f>S429*H429</f>
        <v>0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233" t="s">
        <v>116</v>
      </c>
      <c r="AT429" s="233" t="s">
        <v>280</v>
      </c>
      <c r="AU429" s="233" t="s">
        <v>81</v>
      </c>
      <c r="AY429" s="18" t="s">
        <v>278</v>
      </c>
      <c r="BE429" s="234">
        <f>IF(N429="základní",J429,0)</f>
        <v>4786</v>
      </c>
      <c r="BF429" s="234">
        <f>IF(N429="snížená",J429,0)</f>
        <v>0</v>
      </c>
      <c r="BG429" s="234">
        <f>IF(N429="zákl. přenesená",J429,0)</f>
        <v>0</v>
      </c>
      <c r="BH429" s="234">
        <f>IF(N429="sníž. přenesená",J429,0)</f>
        <v>0</v>
      </c>
      <c r="BI429" s="234">
        <f>IF(N429="nulová",J429,0)</f>
        <v>0</v>
      </c>
      <c r="BJ429" s="18" t="s">
        <v>81</v>
      </c>
      <c r="BK429" s="234">
        <f>ROUND(I429*H429,2)</f>
        <v>4786</v>
      </c>
      <c r="BL429" s="18" t="s">
        <v>116</v>
      </c>
      <c r="BM429" s="233" t="s">
        <v>3263</v>
      </c>
    </row>
    <row r="430" s="2" customFormat="1" ht="24.15" customHeight="1">
      <c r="A430" s="33"/>
      <c r="B430" s="34"/>
      <c r="C430" s="222" t="s">
        <v>3264</v>
      </c>
      <c r="D430" s="222" t="s">
        <v>280</v>
      </c>
      <c r="E430" s="223" t="s">
        <v>3265</v>
      </c>
      <c r="F430" s="224" t="s">
        <v>3262</v>
      </c>
      <c r="G430" s="225" t="s">
        <v>1673</v>
      </c>
      <c r="H430" s="226">
        <v>1</v>
      </c>
      <c r="I430" s="227">
        <v>4786</v>
      </c>
      <c r="J430" s="227">
        <f>ROUND(I430*H430,2)</f>
        <v>4786</v>
      </c>
      <c r="K430" s="228"/>
      <c r="L430" s="39"/>
      <c r="M430" s="229" t="s">
        <v>1</v>
      </c>
      <c r="N430" s="230" t="s">
        <v>39</v>
      </c>
      <c r="O430" s="231">
        <v>0</v>
      </c>
      <c r="P430" s="231">
        <f>O430*H430</f>
        <v>0</v>
      </c>
      <c r="Q430" s="231">
        <v>0</v>
      </c>
      <c r="R430" s="231">
        <f>Q430*H430</f>
        <v>0</v>
      </c>
      <c r="S430" s="231">
        <v>0</v>
      </c>
      <c r="T430" s="232">
        <f>S430*H430</f>
        <v>0</v>
      </c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R430" s="233" t="s">
        <v>116</v>
      </c>
      <c r="AT430" s="233" t="s">
        <v>280</v>
      </c>
      <c r="AU430" s="233" t="s">
        <v>81</v>
      </c>
      <c r="AY430" s="18" t="s">
        <v>278</v>
      </c>
      <c r="BE430" s="234">
        <f>IF(N430="základní",J430,0)</f>
        <v>4786</v>
      </c>
      <c r="BF430" s="234">
        <f>IF(N430="snížená",J430,0)</f>
        <v>0</v>
      </c>
      <c r="BG430" s="234">
        <f>IF(N430="zákl. přenesená",J430,0)</f>
        <v>0</v>
      </c>
      <c r="BH430" s="234">
        <f>IF(N430="sníž. přenesená",J430,0)</f>
        <v>0</v>
      </c>
      <c r="BI430" s="234">
        <f>IF(N430="nulová",J430,0)</f>
        <v>0</v>
      </c>
      <c r="BJ430" s="18" t="s">
        <v>81</v>
      </c>
      <c r="BK430" s="234">
        <f>ROUND(I430*H430,2)</f>
        <v>4786</v>
      </c>
      <c r="BL430" s="18" t="s">
        <v>116</v>
      </c>
      <c r="BM430" s="233" t="s">
        <v>3266</v>
      </c>
    </row>
    <row r="431" s="2" customFormat="1" ht="37.8" customHeight="1">
      <c r="A431" s="33"/>
      <c r="B431" s="34"/>
      <c r="C431" s="222" t="s">
        <v>3267</v>
      </c>
      <c r="D431" s="222" t="s">
        <v>280</v>
      </c>
      <c r="E431" s="223" t="s">
        <v>3268</v>
      </c>
      <c r="F431" s="224" t="s">
        <v>2539</v>
      </c>
      <c r="G431" s="225" t="s">
        <v>2540</v>
      </c>
      <c r="H431" s="226">
        <v>170</v>
      </c>
      <c r="I431" s="227">
        <v>809</v>
      </c>
      <c r="J431" s="227">
        <f>ROUND(I431*H431,2)</f>
        <v>137530</v>
      </c>
      <c r="K431" s="228"/>
      <c r="L431" s="39"/>
      <c r="M431" s="229" t="s">
        <v>1</v>
      </c>
      <c r="N431" s="230" t="s">
        <v>39</v>
      </c>
      <c r="O431" s="231">
        <v>0</v>
      </c>
      <c r="P431" s="231">
        <f>O431*H431</f>
        <v>0</v>
      </c>
      <c r="Q431" s="231">
        <v>0</v>
      </c>
      <c r="R431" s="231">
        <f>Q431*H431</f>
        <v>0</v>
      </c>
      <c r="S431" s="231">
        <v>0</v>
      </c>
      <c r="T431" s="232">
        <f>S431*H431</f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233" t="s">
        <v>116</v>
      </c>
      <c r="AT431" s="233" t="s">
        <v>280</v>
      </c>
      <c r="AU431" s="233" t="s">
        <v>81</v>
      </c>
      <c r="AY431" s="18" t="s">
        <v>278</v>
      </c>
      <c r="BE431" s="234">
        <f>IF(N431="základní",J431,0)</f>
        <v>137530</v>
      </c>
      <c r="BF431" s="234">
        <f>IF(N431="snížená",J431,0)</f>
        <v>0</v>
      </c>
      <c r="BG431" s="234">
        <f>IF(N431="zákl. přenesená",J431,0)</f>
        <v>0</v>
      </c>
      <c r="BH431" s="234">
        <f>IF(N431="sníž. přenesená",J431,0)</f>
        <v>0</v>
      </c>
      <c r="BI431" s="234">
        <f>IF(N431="nulová",J431,0)</f>
        <v>0</v>
      </c>
      <c r="BJ431" s="18" t="s">
        <v>81</v>
      </c>
      <c r="BK431" s="234">
        <f>ROUND(I431*H431,2)</f>
        <v>137530</v>
      </c>
      <c r="BL431" s="18" t="s">
        <v>116</v>
      </c>
      <c r="BM431" s="233" t="s">
        <v>3269</v>
      </c>
    </row>
    <row r="432" s="2" customFormat="1" ht="37.8" customHeight="1">
      <c r="A432" s="33"/>
      <c r="B432" s="34"/>
      <c r="C432" s="222" t="s">
        <v>3270</v>
      </c>
      <c r="D432" s="222" t="s">
        <v>280</v>
      </c>
      <c r="E432" s="223" t="s">
        <v>3271</v>
      </c>
      <c r="F432" s="224" t="s">
        <v>2543</v>
      </c>
      <c r="G432" s="225" t="s">
        <v>2540</v>
      </c>
      <c r="H432" s="226">
        <v>75</v>
      </c>
      <c r="I432" s="227">
        <v>1037</v>
      </c>
      <c r="J432" s="227">
        <f>ROUND(I432*H432,2)</f>
        <v>77775</v>
      </c>
      <c r="K432" s="228"/>
      <c r="L432" s="39"/>
      <c r="M432" s="229" t="s">
        <v>1</v>
      </c>
      <c r="N432" s="230" t="s">
        <v>39</v>
      </c>
      <c r="O432" s="231">
        <v>0</v>
      </c>
      <c r="P432" s="231">
        <f>O432*H432</f>
        <v>0</v>
      </c>
      <c r="Q432" s="231">
        <v>0</v>
      </c>
      <c r="R432" s="231">
        <f>Q432*H432</f>
        <v>0</v>
      </c>
      <c r="S432" s="231">
        <v>0</v>
      </c>
      <c r="T432" s="232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233" t="s">
        <v>116</v>
      </c>
      <c r="AT432" s="233" t="s">
        <v>280</v>
      </c>
      <c r="AU432" s="233" t="s">
        <v>81</v>
      </c>
      <c r="AY432" s="18" t="s">
        <v>278</v>
      </c>
      <c r="BE432" s="234">
        <f>IF(N432="základní",J432,0)</f>
        <v>77775</v>
      </c>
      <c r="BF432" s="234">
        <f>IF(N432="snížená",J432,0)</f>
        <v>0</v>
      </c>
      <c r="BG432" s="234">
        <f>IF(N432="zákl. přenesená",J432,0)</f>
        <v>0</v>
      </c>
      <c r="BH432" s="234">
        <f>IF(N432="sníž. přenesená",J432,0)</f>
        <v>0</v>
      </c>
      <c r="BI432" s="234">
        <f>IF(N432="nulová",J432,0)</f>
        <v>0</v>
      </c>
      <c r="BJ432" s="18" t="s">
        <v>81</v>
      </c>
      <c r="BK432" s="234">
        <f>ROUND(I432*H432,2)</f>
        <v>77775</v>
      </c>
      <c r="BL432" s="18" t="s">
        <v>116</v>
      </c>
      <c r="BM432" s="233" t="s">
        <v>3272</v>
      </c>
    </row>
    <row r="433" s="2" customFormat="1" ht="24.15" customHeight="1">
      <c r="A433" s="33"/>
      <c r="B433" s="34"/>
      <c r="C433" s="222" t="s">
        <v>3273</v>
      </c>
      <c r="D433" s="222" t="s">
        <v>280</v>
      </c>
      <c r="E433" s="223" t="s">
        <v>3274</v>
      </c>
      <c r="F433" s="224" t="s">
        <v>2565</v>
      </c>
      <c r="G433" s="225" t="s">
        <v>2540</v>
      </c>
      <c r="H433" s="226">
        <v>120</v>
      </c>
      <c r="I433" s="227">
        <v>663</v>
      </c>
      <c r="J433" s="227">
        <f>ROUND(I433*H433,2)</f>
        <v>79560</v>
      </c>
      <c r="K433" s="228"/>
      <c r="L433" s="39"/>
      <c r="M433" s="229" t="s">
        <v>1</v>
      </c>
      <c r="N433" s="230" t="s">
        <v>39</v>
      </c>
      <c r="O433" s="231">
        <v>0</v>
      </c>
      <c r="P433" s="231">
        <f>O433*H433</f>
        <v>0</v>
      </c>
      <c r="Q433" s="231">
        <v>0</v>
      </c>
      <c r="R433" s="231">
        <f>Q433*H433</f>
        <v>0</v>
      </c>
      <c r="S433" s="231">
        <v>0</v>
      </c>
      <c r="T433" s="232">
        <f>S433*H433</f>
        <v>0</v>
      </c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R433" s="233" t="s">
        <v>116</v>
      </c>
      <c r="AT433" s="233" t="s">
        <v>280</v>
      </c>
      <c r="AU433" s="233" t="s">
        <v>81</v>
      </c>
      <c r="AY433" s="18" t="s">
        <v>278</v>
      </c>
      <c r="BE433" s="234">
        <f>IF(N433="základní",J433,0)</f>
        <v>79560</v>
      </c>
      <c r="BF433" s="234">
        <f>IF(N433="snížená",J433,0)</f>
        <v>0</v>
      </c>
      <c r="BG433" s="234">
        <f>IF(N433="zákl. přenesená",J433,0)</f>
        <v>0</v>
      </c>
      <c r="BH433" s="234">
        <f>IF(N433="sníž. přenesená",J433,0)</f>
        <v>0</v>
      </c>
      <c r="BI433" s="234">
        <f>IF(N433="nulová",J433,0)</f>
        <v>0</v>
      </c>
      <c r="BJ433" s="18" t="s">
        <v>81</v>
      </c>
      <c r="BK433" s="234">
        <f>ROUND(I433*H433,2)</f>
        <v>79560</v>
      </c>
      <c r="BL433" s="18" t="s">
        <v>116</v>
      </c>
      <c r="BM433" s="233" t="s">
        <v>3275</v>
      </c>
    </row>
    <row r="434" s="2" customFormat="1" ht="16.5" customHeight="1">
      <c r="A434" s="33"/>
      <c r="B434" s="34"/>
      <c r="C434" s="222" t="s">
        <v>3276</v>
      </c>
      <c r="D434" s="222" t="s">
        <v>280</v>
      </c>
      <c r="E434" s="223" t="s">
        <v>3277</v>
      </c>
      <c r="F434" s="224" t="s">
        <v>3278</v>
      </c>
      <c r="G434" s="225" t="s">
        <v>1673</v>
      </c>
      <c r="H434" s="226">
        <v>2</v>
      </c>
      <c r="I434" s="227">
        <v>74146</v>
      </c>
      <c r="J434" s="227">
        <f>ROUND(I434*H434,2)</f>
        <v>148292</v>
      </c>
      <c r="K434" s="228"/>
      <c r="L434" s="39"/>
      <c r="M434" s="229" t="s">
        <v>1</v>
      </c>
      <c r="N434" s="230" t="s">
        <v>39</v>
      </c>
      <c r="O434" s="231">
        <v>0</v>
      </c>
      <c r="P434" s="231">
        <f>O434*H434</f>
        <v>0</v>
      </c>
      <c r="Q434" s="231">
        <v>0</v>
      </c>
      <c r="R434" s="231">
        <f>Q434*H434</f>
        <v>0</v>
      </c>
      <c r="S434" s="231">
        <v>0</v>
      </c>
      <c r="T434" s="232">
        <f>S434*H434</f>
        <v>0</v>
      </c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R434" s="233" t="s">
        <v>116</v>
      </c>
      <c r="AT434" s="233" t="s">
        <v>280</v>
      </c>
      <c r="AU434" s="233" t="s">
        <v>81</v>
      </c>
      <c r="AY434" s="18" t="s">
        <v>278</v>
      </c>
      <c r="BE434" s="234">
        <f>IF(N434="základní",J434,0)</f>
        <v>148292</v>
      </c>
      <c r="BF434" s="234">
        <f>IF(N434="snížená",J434,0)</f>
        <v>0</v>
      </c>
      <c r="BG434" s="234">
        <f>IF(N434="zákl. přenesená",J434,0)</f>
        <v>0</v>
      </c>
      <c r="BH434" s="234">
        <f>IF(N434="sníž. přenesená",J434,0)</f>
        <v>0</v>
      </c>
      <c r="BI434" s="234">
        <f>IF(N434="nulová",J434,0)</f>
        <v>0</v>
      </c>
      <c r="BJ434" s="18" t="s">
        <v>81</v>
      </c>
      <c r="BK434" s="234">
        <f>ROUND(I434*H434,2)</f>
        <v>148292</v>
      </c>
      <c r="BL434" s="18" t="s">
        <v>116</v>
      </c>
      <c r="BM434" s="233" t="s">
        <v>3279</v>
      </c>
    </row>
    <row r="435" s="2" customFormat="1" ht="16.5" customHeight="1">
      <c r="A435" s="33"/>
      <c r="B435" s="34"/>
      <c r="C435" s="222" t="s">
        <v>3280</v>
      </c>
      <c r="D435" s="222" t="s">
        <v>280</v>
      </c>
      <c r="E435" s="223" t="s">
        <v>3281</v>
      </c>
      <c r="F435" s="224" t="s">
        <v>3282</v>
      </c>
      <c r="G435" s="225" t="s">
        <v>1673</v>
      </c>
      <c r="H435" s="226">
        <v>2</v>
      </c>
      <c r="I435" s="227">
        <v>95617</v>
      </c>
      <c r="J435" s="227">
        <f>ROUND(I435*H435,2)</f>
        <v>191234</v>
      </c>
      <c r="K435" s="228"/>
      <c r="L435" s="39"/>
      <c r="M435" s="229" t="s">
        <v>1</v>
      </c>
      <c r="N435" s="230" t="s">
        <v>39</v>
      </c>
      <c r="O435" s="231">
        <v>0</v>
      </c>
      <c r="P435" s="231">
        <f>O435*H435</f>
        <v>0</v>
      </c>
      <c r="Q435" s="231">
        <v>0</v>
      </c>
      <c r="R435" s="231">
        <f>Q435*H435</f>
        <v>0</v>
      </c>
      <c r="S435" s="231">
        <v>0</v>
      </c>
      <c r="T435" s="232">
        <f>S435*H435</f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233" t="s">
        <v>116</v>
      </c>
      <c r="AT435" s="233" t="s">
        <v>280</v>
      </c>
      <c r="AU435" s="233" t="s">
        <v>81</v>
      </c>
      <c r="AY435" s="18" t="s">
        <v>278</v>
      </c>
      <c r="BE435" s="234">
        <f>IF(N435="základní",J435,0)</f>
        <v>191234</v>
      </c>
      <c r="BF435" s="234">
        <f>IF(N435="snížená",J435,0)</f>
        <v>0</v>
      </c>
      <c r="BG435" s="234">
        <f>IF(N435="zákl. přenesená",J435,0)</f>
        <v>0</v>
      </c>
      <c r="BH435" s="234">
        <f>IF(N435="sníž. přenesená",J435,0)</f>
        <v>0</v>
      </c>
      <c r="BI435" s="234">
        <f>IF(N435="nulová",J435,0)</f>
        <v>0</v>
      </c>
      <c r="BJ435" s="18" t="s">
        <v>81</v>
      </c>
      <c r="BK435" s="234">
        <f>ROUND(I435*H435,2)</f>
        <v>191234</v>
      </c>
      <c r="BL435" s="18" t="s">
        <v>116</v>
      </c>
      <c r="BM435" s="233" t="s">
        <v>3283</v>
      </c>
    </row>
    <row r="436" s="2" customFormat="1" ht="16.5" customHeight="1">
      <c r="A436" s="33"/>
      <c r="B436" s="34"/>
      <c r="C436" s="222" t="s">
        <v>3284</v>
      </c>
      <c r="D436" s="222" t="s">
        <v>280</v>
      </c>
      <c r="E436" s="223" t="s">
        <v>3285</v>
      </c>
      <c r="F436" s="224" t="s">
        <v>3286</v>
      </c>
      <c r="G436" s="225" t="s">
        <v>1673</v>
      </c>
      <c r="H436" s="226">
        <v>1</v>
      </c>
      <c r="I436" s="227">
        <v>47273</v>
      </c>
      <c r="J436" s="227">
        <f>ROUND(I436*H436,2)</f>
        <v>47273</v>
      </c>
      <c r="K436" s="228"/>
      <c r="L436" s="39"/>
      <c r="M436" s="229" t="s">
        <v>1</v>
      </c>
      <c r="N436" s="230" t="s">
        <v>39</v>
      </c>
      <c r="O436" s="231">
        <v>0</v>
      </c>
      <c r="P436" s="231">
        <f>O436*H436</f>
        <v>0</v>
      </c>
      <c r="Q436" s="231">
        <v>0</v>
      </c>
      <c r="R436" s="231">
        <f>Q436*H436</f>
        <v>0</v>
      </c>
      <c r="S436" s="231">
        <v>0</v>
      </c>
      <c r="T436" s="232">
        <f>S436*H436</f>
        <v>0</v>
      </c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R436" s="233" t="s">
        <v>116</v>
      </c>
      <c r="AT436" s="233" t="s">
        <v>280</v>
      </c>
      <c r="AU436" s="233" t="s">
        <v>81</v>
      </c>
      <c r="AY436" s="18" t="s">
        <v>278</v>
      </c>
      <c r="BE436" s="234">
        <f>IF(N436="základní",J436,0)</f>
        <v>47273</v>
      </c>
      <c r="BF436" s="234">
        <f>IF(N436="snížená",J436,0)</f>
        <v>0</v>
      </c>
      <c r="BG436" s="234">
        <f>IF(N436="zákl. přenesená",J436,0)</f>
        <v>0</v>
      </c>
      <c r="BH436" s="234">
        <f>IF(N436="sníž. přenesená",J436,0)</f>
        <v>0</v>
      </c>
      <c r="BI436" s="234">
        <f>IF(N436="nulová",J436,0)</f>
        <v>0</v>
      </c>
      <c r="BJ436" s="18" t="s">
        <v>81</v>
      </c>
      <c r="BK436" s="234">
        <f>ROUND(I436*H436,2)</f>
        <v>47273</v>
      </c>
      <c r="BL436" s="18" t="s">
        <v>116</v>
      </c>
      <c r="BM436" s="233" t="s">
        <v>3287</v>
      </c>
    </row>
    <row r="437" s="2" customFormat="1" ht="21.75" customHeight="1">
      <c r="A437" s="33"/>
      <c r="B437" s="34"/>
      <c r="C437" s="222" t="s">
        <v>3288</v>
      </c>
      <c r="D437" s="222" t="s">
        <v>280</v>
      </c>
      <c r="E437" s="223" t="s">
        <v>3289</v>
      </c>
      <c r="F437" s="224" t="s">
        <v>3290</v>
      </c>
      <c r="G437" s="225" t="s">
        <v>1673</v>
      </c>
      <c r="H437" s="226">
        <v>2</v>
      </c>
      <c r="I437" s="227">
        <v>4321</v>
      </c>
      <c r="J437" s="227">
        <f>ROUND(I437*H437,2)</f>
        <v>8642</v>
      </c>
      <c r="K437" s="228"/>
      <c r="L437" s="39"/>
      <c r="M437" s="229" t="s">
        <v>1</v>
      </c>
      <c r="N437" s="230" t="s">
        <v>39</v>
      </c>
      <c r="O437" s="231">
        <v>0</v>
      </c>
      <c r="P437" s="231">
        <f>O437*H437</f>
        <v>0</v>
      </c>
      <c r="Q437" s="231">
        <v>0</v>
      </c>
      <c r="R437" s="231">
        <f>Q437*H437</f>
        <v>0</v>
      </c>
      <c r="S437" s="231">
        <v>0</v>
      </c>
      <c r="T437" s="232">
        <f>S437*H437</f>
        <v>0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233" t="s">
        <v>116</v>
      </c>
      <c r="AT437" s="233" t="s">
        <v>280</v>
      </c>
      <c r="AU437" s="233" t="s">
        <v>81</v>
      </c>
      <c r="AY437" s="18" t="s">
        <v>278</v>
      </c>
      <c r="BE437" s="234">
        <f>IF(N437="základní",J437,0)</f>
        <v>8642</v>
      </c>
      <c r="BF437" s="234">
        <f>IF(N437="snížená",J437,0)</f>
        <v>0</v>
      </c>
      <c r="BG437" s="234">
        <f>IF(N437="zákl. přenesená",J437,0)</f>
        <v>0</v>
      </c>
      <c r="BH437" s="234">
        <f>IF(N437="sníž. přenesená",J437,0)</f>
        <v>0</v>
      </c>
      <c r="BI437" s="234">
        <f>IF(N437="nulová",J437,0)</f>
        <v>0</v>
      </c>
      <c r="BJ437" s="18" t="s">
        <v>81</v>
      </c>
      <c r="BK437" s="234">
        <f>ROUND(I437*H437,2)</f>
        <v>8642</v>
      </c>
      <c r="BL437" s="18" t="s">
        <v>116</v>
      </c>
      <c r="BM437" s="233" t="s">
        <v>3291</v>
      </c>
    </row>
    <row r="438" s="2" customFormat="1" ht="21.75" customHeight="1">
      <c r="A438" s="33"/>
      <c r="B438" s="34"/>
      <c r="C438" s="222" t="s">
        <v>3292</v>
      </c>
      <c r="D438" s="222" t="s">
        <v>280</v>
      </c>
      <c r="E438" s="223" t="s">
        <v>3293</v>
      </c>
      <c r="F438" s="224" t="s">
        <v>3294</v>
      </c>
      <c r="G438" s="225" t="s">
        <v>1673</v>
      </c>
      <c r="H438" s="226">
        <v>2</v>
      </c>
      <c r="I438" s="227">
        <v>6000</v>
      </c>
      <c r="J438" s="227">
        <f>ROUND(I438*H438,2)</f>
        <v>12000</v>
      </c>
      <c r="K438" s="228"/>
      <c r="L438" s="39"/>
      <c r="M438" s="229" t="s">
        <v>1</v>
      </c>
      <c r="N438" s="230" t="s">
        <v>39</v>
      </c>
      <c r="O438" s="231">
        <v>0</v>
      </c>
      <c r="P438" s="231">
        <f>O438*H438</f>
        <v>0</v>
      </c>
      <c r="Q438" s="231">
        <v>0</v>
      </c>
      <c r="R438" s="231">
        <f>Q438*H438</f>
        <v>0</v>
      </c>
      <c r="S438" s="231">
        <v>0</v>
      </c>
      <c r="T438" s="232">
        <f>S438*H438</f>
        <v>0</v>
      </c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R438" s="233" t="s">
        <v>116</v>
      </c>
      <c r="AT438" s="233" t="s">
        <v>280</v>
      </c>
      <c r="AU438" s="233" t="s">
        <v>81</v>
      </c>
      <c r="AY438" s="18" t="s">
        <v>278</v>
      </c>
      <c r="BE438" s="234">
        <f>IF(N438="základní",J438,0)</f>
        <v>12000</v>
      </c>
      <c r="BF438" s="234">
        <f>IF(N438="snížená",J438,0)</f>
        <v>0</v>
      </c>
      <c r="BG438" s="234">
        <f>IF(N438="zákl. přenesená",J438,0)</f>
        <v>0</v>
      </c>
      <c r="BH438" s="234">
        <f>IF(N438="sníž. přenesená",J438,0)</f>
        <v>0</v>
      </c>
      <c r="BI438" s="234">
        <f>IF(N438="nulová",J438,0)</f>
        <v>0</v>
      </c>
      <c r="BJ438" s="18" t="s">
        <v>81</v>
      </c>
      <c r="BK438" s="234">
        <f>ROUND(I438*H438,2)</f>
        <v>12000</v>
      </c>
      <c r="BL438" s="18" t="s">
        <v>116</v>
      </c>
      <c r="BM438" s="233" t="s">
        <v>3295</v>
      </c>
    </row>
    <row r="439" s="2" customFormat="1" ht="21.75" customHeight="1">
      <c r="A439" s="33"/>
      <c r="B439" s="34"/>
      <c r="C439" s="222" t="s">
        <v>3296</v>
      </c>
      <c r="D439" s="222" t="s">
        <v>280</v>
      </c>
      <c r="E439" s="223" t="s">
        <v>3297</v>
      </c>
      <c r="F439" s="224" t="s">
        <v>3298</v>
      </c>
      <c r="G439" s="225" t="s">
        <v>1673</v>
      </c>
      <c r="H439" s="226">
        <v>1</v>
      </c>
      <c r="I439" s="227">
        <v>2440</v>
      </c>
      <c r="J439" s="227">
        <f>ROUND(I439*H439,2)</f>
        <v>2440</v>
      </c>
      <c r="K439" s="228"/>
      <c r="L439" s="39"/>
      <c r="M439" s="229" t="s">
        <v>1</v>
      </c>
      <c r="N439" s="230" t="s">
        <v>39</v>
      </c>
      <c r="O439" s="231">
        <v>0</v>
      </c>
      <c r="P439" s="231">
        <f>O439*H439</f>
        <v>0</v>
      </c>
      <c r="Q439" s="231">
        <v>0</v>
      </c>
      <c r="R439" s="231">
        <f>Q439*H439</f>
        <v>0</v>
      </c>
      <c r="S439" s="231">
        <v>0</v>
      </c>
      <c r="T439" s="232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233" t="s">
        <v>116</v>
      </c>
      <c r="AT439" s="233" t="s">
        <v>280</v>
      </c>
      <c r="AU439" s="233" t="s">
        <v>81</v>
      </c>
      <c r="AY439" s="18" t="s">
        <v>278</v>
      </c>
      <c r="BE439" s="234">
        <f>IF(N439="základní",J439,0)</f>
        <v>2440</v>
      </c>
      <c r="BF439" s="234">
        <f>IF(N439="snížená",J439,0)</f>
        <v>0</v>
      </c>
      <c r="BG439" s="234">
        <f>IF(N439="zákl. přenesená",J439,0)</f>
        <v>0</v>
      </c>
      <c r="BH439" s="234">
        <f>IF(N439="sníž. přenesená",J439,0)</f>
        <v>0</v>
      </c>
      <c r="BI439" s="234">
        <f>IF(N439="nulová",J439,0)</f>
        <v>0</v>
      </c>
      <c r="BJ439" s="18" t="s">
        <v>81</v>
      </c>
      <c r="BK439" s="234">
        <f>ROUND(I439*H439,2)</f>
        <v>2440</v>
      </c>
      <c r="BL439" s="18" t="s">
        <v>116</v>
      </c>
      <c r="BM439" s="233" t="s">
        <v>3299</v>
      </c>
    </row>
    <row r="440" s="2" customFormat="1" ht="24.15" customHeight="1">
      <c r="A440" s="33"/>
      <c r="B440" s="34"/>
      <c r="C440" s="222" t="s">
        <v>3300</v>
      </c>
      <c r="D440" s="222" t="s">
        <v>280</v>
      </c>
      <c r="E440" s="223" t="s">
        <v>3301</v>
      </c>
      <c r="F440" s="224" t="s">
        <v>3302</v>
      </c>
      <c r="G440" s="225" t="s">
        <v>1673</v>
      </c>
      <c r="H440" s="226">
        <v>1</v>
      </c>
      <c r="I440" s="227">
        <v>2019</v>
      </c>
      <c r="J440" s="227">
        <f>ROUND(I440*H440,2)</f>
        <v>2019</v>
      </c>
      <c r="K440" s="228"/>
      <c r="L440" s="39"/>
      <c r="M440" s="229" t="s">
        <v>1</v>
      </c>
      <c r="N440" s="230" t="s">
        <v>39</v>
      </c>
      <c r="O440" s="231">
        <v>0</v>
      </c>
      <c r="P440" s="231">
        <f>O440*H440</f>
        <v>0</v>
      </c>
      <c r="Q440" s="231">
        <v>0</v>
      </c>
      <c r="R440" s="231">
        <f>Q440*H440</f>
        <v>0</v>
      </c>
      <c r="S440" s="231">
        <v>0</v>
      </c>
      <c r="T440" s="232">
        <f>S440*H440</f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233" t="s">
        <v>116</v>
      </c>
      <c r="AT440" s="233" t="s">
        <v>280</v>
      </c>
      <c r="AU440" s="233" t="s">
        <v>81</v>
      </c>
      <c r="AY440" s="18" t="s">
        <v>278</v>
      </c>
      <c r="BE440" s="234">
        <f>IF(N440="základní",J440,0)</f>
        <v>2019</v>
      </c>
      <c r="BF440" s="234">
        <f>IF(N440="snížená",J440,0)</f>
        <v>0</v>
      </c>
      <c r="BG440" s="234">
        <f>IF(N440="zákl. přenesená",J440,0)</f>
        <v>0</v>
      </c>
      <c r="BH440" s="234">
        <f>IF(N440="sníž. přenesená",J440,0)</f>
        <v>0</v>
      </c>
      <c r="BI440" s="234">
        <f>IF(N440="nulová",J440,0)</f>
        <v>0</v>
      </c>
      <c r="BJ440" s="18" t="s">
        <v>81</v>
      </c>
      <c r="BK440" s="234">
        <f>ROUND(I440*H440,2)</f>
        <v>2019</v>
      </c>
      <c r="BL440" s="18" t="s">
        <v>116</v>
      </c>
      <c r="BM440" s="233" t="s">
        <v>3303</v>
      </c>
    </row>
    <row r="441" s="2" customFormat="1" ht="24.15" customHeight="1">
      <c r="A441" s="33"/>
      <c r="B441" s="34"/>
      <c r="C441" s="222" t="s">
        <v>3304</v>
      </c>
      <c r="D441" s="222" t="s">
        <v>280</v>
      </c>
      <c r="E441" s="223" t="s">
        <v>3305</v>
      </c>
      <c r="F441" s="224" t="s">
        <v>3306</v>
      </c>
      <c r="G441" s="225" t="s">
        <v>1673</v>
      </c>
      <c r="H441" s="226">
        <v>1</v>
      </c>
      <c r="I441" s="227">
        <v>2850</v>
      </c>
      <c r="J441" s="227">
        <f>ROUND(I441*H441,2)</f>
        <v>2850</v>
      </c>
      <c r="K441" s="228"/>
      <c r="L441" s="39"/>
      <c r="M441" s="229" t="s">
        <v>1</v>
      </c>
      <c r="N441" s="230" t="s">
        <v>39</v>
      </c>
      <c r="O441" s="231">
        <v>0</v>
      </c>
      <c r="P441" s="231">
        <f>O441*H441</f>
        <v>0</v>
      </c>
      <c r="Q441" s="231">
        <v>0</v>
      </c>
      <c r="R441" s="231">
        <f>Q441*H441</f>
        <v>0</v>
      </c>
      <c r="S441" s="231">
        <v>0</v>
      </c>
      <c r="T441" s="232">
        <f>S441*H441</f>
        <v>0</v>
      </c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R441" s="233" t="s">
        <v>116</v>
      </c>
      <c r="AT441" s="233" t="s">
        <v>280</v>
      </c>
      <c r="AU441" s="233" t="s">
        <v>81</v>
      </c>
      <c r="AY441" s="18" t="s">
        <v>278</v>
      </c>
      <c r="BE441" s="234">
        <f>IF(N441="základní",J441,0)</f>
        <v>2850</v>
      </c>
      <c r="BF441" s="234">
        <f>IF(N441="snížená",J441,0)</f>
        <v>0</v>
      </c>
      <c r="BG441" s="234">
        <f>IF(N441="zákl. přenesená",J441,0)</f>
        <v>0</v>
      </c>
      <c r="BH441" s="234">
        <f>IF(N441="sníž. přenesená",J441,0)</f>
        <v>0</v>
      </c>
      <c r="BI441" s="234">
        <f>IF(N441="nulová",J441,0)</f>
        <v>0</v>
      </c>
      <c r="BJ441" s="18" t="s">
        <v>81</v>
      </c>
      <c r="BK441" s="234">
        <f>ROUND(I441*H441,2)</f>
        <v>2850</v>
      </c>
      <c r="BL441" s="18" t="s">
        <v>116</v>
      </c>
      <c r="BM441" s="233" t="s">
        <v>3307</v>
      </c>
    </row>
    <row r="442" s="2" customFormat="1" ht="24.15" customHeight="1">
      <c r="A442" s="33"/>
      <c r="B442" s="34"/>
      <c r="C442" s="222" t="s">
        <v>3308</v>
      </c>
      <c r="D442" s="222" t="s">
        <v>280</v>
      </c>
      <c r="E442" s="223" t="s">
        <v>3309</v>
      </c>
      <c r="F442" s="224" t="s">
        <v>3310</v>
      </c>
      <c r="G442" s="225" t="s">
        <v>1673</v>
      </c>
      <c r="H442" s="226">
        <v>1</v>
      </c>
      <c r="I442" s="227">
        <v>1726</v>
      </c>
      <c r="J442" s="227">
        <f>ROUND(I442*H442,2)</f>
        <v>1726</v>
      </c>
      <c r="K442" s="228"/>
      <c r="L442" s="39"/>
      <c r="M442" s="229" t="s">
        <v>1</v>
      </c>
      <c r="N442" s="230" t="s">
        <v>39</v>
      </c>
      <c r="O442" s="231">
        <v>0</v>
      </c>
      <c r="P442" s="231">
        <f>O442*H442</f>
        <v>0</v>
      </c>
      <c r="Q442" s="231">
        <v>0</v>
      </c>
      <c r="R442" s="231">
        <f>Q442*H442</f>
        <v>0</v>
      </c>
      <c r="S442" s="231">
        <v>0</v>
      </c>
      <c r="T442" s="232">
        <f>S442*H442</f>
        <v>0</v>
      </c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R442" s="233" t="s">
        <v>116</v>
      </c>
      <c r="AT442" s="233" t="s">
        <v>280</v>
      </c>
      <c r="AU442" s="233" t="s">
        <v>81</v>
      </c>
      <c r="AY442" s="18" t="s">
        <v>278</v>
      </c>
      <c r="BE442" s="234">
        <f>IF(N442="základní",J442,0)</f>
        <v>1726</v>
      </c>
      <c r="BF442" s="234">
        <f>IF(N442="snížená",J442,0)</f>
        <v>0</v>
      </c>
      <c r="BG442" s="234">
        <f>IF(N442="zákl. přenesená",J442,0)</f>
        <v>0</v>
      </c>
      <c r="BH442" s="234">
        <f>IF(N442="sníž. přenesená",J442,0)</f>
        <v>0</v>
      </c>
      <c r="BI442" s="234">
        <f>IF(N442="nulová",J442,0)</f>
        <v>0</v>
      </c>
      <c r="BJ442" s="18" t="s">
        <v>81</v>
      </c>
      <c r="BK442" s="234">
        <f>ROUND(I442*H442,2)</f>
        <v>1726</v>
      </c>
      <c r="BL442" s="18" t="s">
        <v>116</v>
      </c>
      <c r="BM442" s="233" t="s">
        <v>3311</v>
      </c>
    </row>
    <row r="443" s="2" customFormat="1" ht="24.15" customHeight="1">
      <c r="A443" s="33"/>
      <c r="B443" s="34"/>
      <c r="C443" s="222" t="s">
        <v>3312</v>
      </c>
      <c r="D443" s="222" t="s">
        <v>280</v>
      </c>
      <c r="E443" s="223" t="s">
        <v>3313</v>
      </c>
      <c r="F443" s="224" t="s">
        <v>3314</v>
      </c>
      <c r="G443" s="225" t="s">
        <v>1673</v>
      </c>
      <c r="H443" s="226">
        <v>2</v>
      </c>
      <c r="I443" s="227">
        <v>3189</v>
      </c>
      <c r="J443" s="227">
        <f>ROUND(I443*H443,2)</f>
        <v>6378</v>
      </c>
      <c r="K443" s="228"/>
      <c r="L443" s="39"/>
      <c r="M443" s="229" t="s">
        <v>1</v>
      </c>
      <c r="N443" s="230" t="s">
        <v>39</v>
      </c>
      <c r="O443" s="231">
        <v>0</v>
      </c>
      <c r="P443" s="231">
        <f>O443*H443</f>
        <v>0</v>
      </c>
      <c r="Q443" s="231">
        <v>0</v>
      </c>
      <c r="R443" s="231">
        <f>Q443*H443</f>
        <v>0</v>
      </c>
      <c r="S443" s="231">
        <v>0</v>
      </c>
      <c r="T443" s="232">
        <f>S443*H443</f>
        <v>0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233" t="s">
        <v>116</v>
      </c>
      <c r="AT443" s="233" t="s">
        <v>280</v>
      </c>
      <c r="AU443" s="233" t="s">
        <v>81</v>
      </c>
      <c r="AY443" s="18" t="s">
        <v>278</v>
      </c>
      <c r="BE443" s="234">
        <f>IF(N443="základní",J443,0)</f>
        <v>6378</v>
      </c>
      <c r="BF443" s="234">
        <f>IF(N443="snížená",J443,0)</f>
        <v>0</v>
      </c>
      <c r="BG443" s="234">
        <f>IF(N443="zákl. přenesená",J443,0)</f>
        <v>0</v>
      </c>
      <c r="BH443" s="234">
        <f>IF(N443="sníž. přenesená",J443,0)</f>
        <v>0</v>
      </c>
      <c r="BI443" s="234">
        <f>IF(N443="nulová",J443,0)</f>
        <v>0</v>
      </c>
      <c r="BJ443" s="18" t="s">
        <v>81</v>
      </c>
      <c r="BK443" s="234">
        <f>ROUND(I443*H443,2)</f>
        <v>6378</v>
      </c>
      <c r="BL443" s="18" t="s">
        <v>116</v>
      </c>
      <c r="BM443" s="233" t="s">
        <v>3315</v>
      </c>
    </row>
    <row r="444" s="2" customFormat="1" ht="16.5" customHeight="1">
      <c r="A444" s="33"/>
      <c r="B444" s="34"/>
      <c r="C444" s="222" t="s">
        <v>3316</v>
      </c>
      <c r="D444" s="222" t="s">
        <v>280</v>
      </c>
      <c r="E444" s="223" t="s">
        <v>3317</v>
      </c>
      <c r="F444" s="224" t="s">
        <v>2574</v>
      </c>
      <c r="G444" s="225" t="s">
        <v>2491</v>
      </c>
      <c r="H444" s="226">
        <v>1</v>
      </c>
      <c r="I444" s="227">
        <v>32500</v>
      </c>
      <c r="J444" s="227">
        <f>ROUND(I444*H444,2)</f>
        <v>32500</v>
      </c>
      <c r="K444" s="228"/>
      <c r="L444" s="39"/>
      <c r="M444" s="291" t="s">
        <v>1</v>
      </c>
      <c r="N444" s="292" t="s">
        <v>39</v>
      </c>
      <c r="O444" s="293">
        <v>0</v>
      </c>
      <c r="P444" s="293">
        <f>O444*H444</f>
        <v>0</v>
      </c>
      <c r="Q444" s="293">
        <v>0</v>
      </c>
      <c r="R444" s="293">
        <f>Q444*H444</f>
        <v>0</v>
      </c>
      <c r="S444" s="293">
        <v>0</v>
      </c>
      <c r="T444" s="294">
        <f>S444*H444</f>
        <v>0</v>
      </c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R444" s="233" t="s">
        <v>116</v>
      </c>
      <c r="AT444" s="233" t="s">
        <v>280</v>
      </c>
      <c r="AU444" s="233" t="s">
        <v>81</v>
      </c>
      <c r="AY444" s="18" t="s">
        <v>278</v>
      </c>
      <c r="BE444" s="234">
        <f>IF(N444="základní",J444,0)</f>
        <v>32500</v>
      </c>
      <c r="BF444" s="234">
        <f>IF(N444="snížená",J444,0)</f>
        <v>0</v>
      </c>
      <c r="BG444" s="234">
        <f>IF(N444="zákl. přenesená",J444,0)</f>
        <v>0</v>
      </c>
      <c r="BH444" s="234">
        <f>IF(N444="sníž. přenesená",J444,0)</f>
        <v>0</v>
      </c>
      <c r="BI444" s="234">
        <f>IF(N444="nulová",J444,0)</f>
        <v>0</v>
      </c>
      <c r="BJ444" s="18" t="s">
        <v>81</v>
      </c>
      <c r="BK444" s="234">
        <f>ROUND(I444*H444,2)</f>
        <v>32500</v>
      </c>
      <c r="BL444" s="18" t="s">
        <v>116</v>
      </c>
      <c r="BM444" s="233" t="s">
        <v>3318</v>
      </c>
    </row>
    <row r="445" s="2" customFormat="1" ht="6.96" customHeight="1">
      <c r="A445" s="33"/>
      <c r="B445" s="60"/>
      <c r="C445" s="61"/>
      <c r="D445" s="61"/>
      <c r="E445" s="61"/>
      <c r="F445" s="61"/>
      <c r="G445" s="61"/>
      <c r="H445" s="61"/>
      <c r="I445" s="61"/>
      <c r="J445" s="61"/>
      <c r="K445" s="61"/>
      <c r="L445" s="39"/>
      <c r="M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</row>
  </sheetData>
  <sheetProtection sheet="1" autoFilter="0" formatColumns="0" formatRows="0" objects="1" scenarios="1" spinCount="100000" saltValue="GdBDxR9YWs5EmxhNPO2dsklsInrGIITpHGHe2Tl4qlWTSsplKsAYhleQdAZeXhzlCb9L738eqYJATeBqL1K/eg==" hashValue="F8bvORP1pggayYylDNUkO8N+VL0M+q3rovgeXbwrU9mQNv2oazkmGyali4LXw6gmi3GTV4IBkd4yaeuj7nOWOA==" algorithmName="SHA-512" password="CC35"/>
  <autoFilter ref="C136:K44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83</v>
      </c>
    </row>
    <row r="4" s="1" customFormat="1" ht="24.96" customHeight="1">
      <c r="B4" s="21"/>
      <c r="D4" s="143" t="s">
        <v>230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Cheb - Onkologie a zubní klinika rev.11.02.2025</v>
      </c>
      <c r="F7" s="145"/>
      <c r="G7" s="145"/>
      <c r="H7" s="145"/>
      <c r="L7" s="21"/>
    </row>
    <row r="8">
      <c r="B8" s="21"/>
      <c r="D8" s="145" t="s">
        <v>231</v>
      </c>
      <c r="L8" s="21"/>
    </row>
    <row r="9" s="1" customFormat="1" ht="16.5" customHeight="1">
      <c r="B9" s="21"/>
      <c r="E9" s="146" t="s">
        <v>232</v>
      </c>
      <c r="F9" s="1"/>
      <c r="G9" s="1"/>
      <c r="H9" s="1"/>
      <c r="L9" s="21"/>
    </row>
    <row r="10" s="1" customFormat="1" ht="12" customHeight="1">
      <c r="B10" s="21"/>
      <c r="D10" s="145" t="s">
        <v>233</v>
      </c>
      <c r="L10" s="21"/>
    </row>
    <row r="11" s="2" customFormat="1" ht="16.5" customHeight="1">
      <c r="A11" s="33"/>
      <c r="B11" s="39"/>
      <c r="C11" s="33"/>
      <c r="D11" s="33"/>
      <c r="E11" s="147" t="s">
        <v>2075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9"/>
      <c r="C12" s="33"/>
      <c r="D12" s="145" t="s">
        <v>235</v>
      </c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6.5" customHeight="1">
      <c r="A13" s="33"/>
      <c r="B13" s="39"/>
      <c r="C13" s="33"/>
      <c r="D13" s="33"/>
      <c r="E13" s="148" t="s">
        <v>3319</v>
      </c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>
      <c r="A14" s="33"/>
      <c r="B14" s="39"/>
      <c r="C14" s="33"/>
      <c r="D14" s="33"/>
      <c r="E14" s="33"/>
      <c r="F14" s="33"/>
      <c r="G14" s="33"/>
      <c r="H14" s="33"/>
      <c r="I14" s="33"/>
      <c r="J14" s="33"/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9"/>
      <c r="C15" s="33"/>
      <c r="D15" s="145" t="s">
        <v>16</v>
      </c>
      <c r="E15" s="33"/>
      <c r="F15" s="135" t="s">
        <v>1</v>
      </c>
      <c r="G15" s="33"/>
      <c r="H15" s="33"/>
      <c r="I15" s="145" t="s">
        <v>17</v>
      </c>
      <c r="J15" s="135" t="s">
        <v>1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18</v>
      </c>
      <c r="E16" s="33"/>
      <c r="F16" s="135" t="s">
        <v>19</v>
      </c>
      <c r="G16" s="33"/>
      <c r="H16" s="33"/>
      <c r="I16" s="145" t="s">
        <v>20</v>
      </c>
      <c r="J16" s="149" t="str">
        <f>'Rekapitulace stavby'!AN8</f>
        <v>10. 12. 2024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0.8" customHeight="1">
      <c r="A17" s="33"/>
      <c r="B17" s="39"/>
      <c r="C17" s="33"/>
      <c r="D17" s="33"/>
      <c r="E17" s="33"/>
      <c r="F17" s="33"/>
      <c r="G17" s="33"/>
      <c r="H17" s="33"/>
      <c r="I17" s="33"/>
      <c r="J17" s="33"/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9"/>
      <c r="C18" s="33"/>
      <c r="D18" s="145" t="s">
        <v>22</v>
      </c>
      <c r="E18" s="33"/>
      <c r="F18" s="33"/>
      <c r="G18" s="33"/>
      <c r="H18" s="33"/>
      <c r="I18" s="145" t="s">
        <v>23</v>
      </c>
      <c r="J18" s="135" t="s">
        <v>1</v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9"/>
      <c r="C19" s="33"/>
      <c r="D19" s="33"/>
      <c r="E19" s="135" t="s">
        <v>237</v>
      </c>
      <c r="F19" s="33"/>
      <c r="G19" s="33"/>
      <c r="H19" s="33"/>
      <c r="I19" s="145" t="s">
        <v>25</v>
      </c>
      <c r="J19" s="135" t="s">
        <v>1</v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9"/>
      <c r="C20" s="33"/>
      <c r="D20" s="33"/>
      <c r="E20" s="33"/>
      <c r="F20" s="33"/>
      <c r="G20" s="33"/>
      <c r="H20" s="33"/>
      <c r="I20" s="33"/>
      <c r="J20" s="33"/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9"/>
      <c r="C21" s="33"/>
      <c r="D21" s="145" t="s">
        <v>26</v>
      </c>
      <c r="E21" s="33"/>
      <c r="F21" s="33"/>
      <c r="G21" s="33"/>
      <c r="H21" s="33"/>
      <c r="I21" s="145" t="s">
        <v>23</v>
      </c>
      <c r="J21" s="135" t="str">
        <f>'Rekapitulace stavby'!AN13</f>
        <v/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9"/>
      <c r="C22" s="33"/>
      <c r="D22" s="33"/>
      <c r="E22" s="135" t="str">
        <f>'Rekapitulace stavby'!E14</f>
        <v xml:space="preserve"> </v>
      </c>
      <c r="F22" s="135"/>
      <c r="G22" s="135"/>
      <c r="H22" s="135"/>
      <c r="I22" s="145" t="s">
        <v>25</v>
      </c>
      <c r="J22" s="135" t="str">
        <f>'Rekapitulace stavby'!AN14</f>
        <v/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9"/>
      <c r="C23" s="33"/>
      <c r="D23" s="33"/>
      <c r="E23" s="33"/>
      <c r="F23" s="33"/>
      <c r="G23" s="33"/>
      <c r="H23" s="33"/>
      <c r="I23" s="33"/>
      <c r="J23" s="33"/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9"/>
      <c r="C24" s="33"/>
      <c r="D24" s="145" t="s">
        <v>27</v>
      </c>
      <c r="E24" s="33"/>
      <c r="F24" s="33"/>
      <c r="G24" s="33"/>
      <c r="H24" s="33"/>
      <c r="I24" s="145" t="s">
        <v>23</v>
      </c>
      <c r="J24" s="135" t="s">
        <v>28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8" customHeight="1">
      <c r="A25" s="33"/>
      <c r="B25" s="39"/>
      <c r="C25" s="33"/>
      <c r="D25" s="33"/>
      <c r="E25" s="135" t="s">
        <v>29</v>
      </c>
      <c r="F25" s="33"/>
      <c r="G25" s="33"/>
      <c r="H25" s="33"/>
      <c r="I25" s="145" t="s">
        <v>25</v>
      </c>
      <c r="J25" s="135" t="s">
        <v>1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6.96" customHeight="1">
      <c r="A26" s="33"/>
      <c r="B26" s="39"/>
      <c r="C26" s="33"/>
      <c r="D26" s="33"/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12" customHeight="1">
      <c r="A27" s="33"/>
      <c r="B27" s="39"/>
      <c r="C27" s="33"/>
      <c r="D27" s="145" t="s">
        <v>31</v>
      </c>
      <c r="E27" s="33"/>
      <c r="F27" s="33"/>
      <c r="G27" s="33"/>
      <c r="H27" s="33"/>
      <c r="I27" s="145" t="s">
        <v>23</v>
      </c>
      <c r="J27" s="135" t="str">
        <f>IF('Rekapitulace stavby'!AN19="","",'Rekapitulace stavby'!AN19)</f>
        <v/>
      </c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8" customHeight="1">
      <c r="A28" s="33"/>
      <c r="B28" s="39"/>
      <c r="C28" s="33"/>
      <c r="D28" s="33"/>
      <c r="E28" s="135" t="str">
        <f>IF('Rekapitulace stavby'!E20="","",'Rekapitulace stavby'!E20)</f>
        <v xml:space="preserve"> </v>
      </c>
      <c r="F28" s="33"/>
      <c r="G28" s="33"/>
      <c r="H28" s="33"/>
      <c r="I28" s="145" t="s">
        <v>25</v>
      </c>
      <c r="J28" s="135" t="str">
        <f>IF('Rekapitulace stavby'!AN20="","",'Rekapitulace stavby'!AN20)</f>
        <v/>
      </c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9"/>
      <c r="C29" s="33"/>
      <c r="D29" s="33"/>
      <c r="E29" s="33"/>
      <c r="F29" s="33"/>
      <c r="G29" s="33"/>
      <c r="H29" s="33"/>
      <c r="I29" s="33"/>
      <c r="J29" s="33"/>
      <c r="K29" s="3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2" customHeight="1">
      <c r="A30" s="33"/>
      <c r="B30" s="39"/>
      <c r="C30" s="33"/>
      <c r="D30" s="145" t="s">
        <v>32</v>
      </c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8" customFormat="1" ht="16.5" customHeight="1">
      <c r="A31" s="150"/>
      <c r="B31" s="151"/>
      <c r="C31" s="150"/>
      <c r="D31" s="150"/>
      <c r="E31" s="152" t="s">
        <v>1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3"/>
      <c r="B32" s="39"/>
      <c r="C32" s="33"/>
      <c r="D32" s="33"/>
      <c r="E32" s="33"/>
      <c r="F32" s="33"/>
      <c r="G32" s="33"/>
      <c r="H32" s="33"/>
      <c r="I32" s="33"/>
      <c r="J32" s="33"/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4"/>
      <c r="E33" s="154"/>
      <c r="F33" s="154"/>
      <c r="G33" s="154"/>
      <c r="H33" s="154"/>
      <c r="I33" s="154"/>
      <c r="J33" s="154"/>
      <c r="K33" s="154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25.44" customHeight="1">
      <c r="A34" s="33"/>
      <c r="B34" s="39"/>
      <c r="C34" s="33"/>
      <c r="D34" s="155" t="s">
        <v>34</v>
      </c>
      <c r="E34" s="33"/>
      <c r="F34" s="33"/>
      <c r="G34" s="33"/>
      <c r="H34" s="33"/>
      <c r="I34" s="33"/>
      <c r="J34" s="156">
        <f>ROUND(J125, 2)</f>
        <v>5124651.3600000003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6.96" customHeight="1">
      <c r="A35" s="33"/>
      <c r="B35" s="39"/>
      <c r="C35" s="33"/>
      <c r="D35" s="154"/>
      <c r="E35" s="154"/>
      <c r="F35" s="154"/>
      <c r="G35" s="154"/>
      <c r="H35" s="154"/>
      <c r="I35" s="154"/>
      <c r="J35" s="154"/>
      <c r="K35" s="154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33"/>
      <c r="F36" s="157" t="s">
        <v>36</v>
      </c>
      <c r="G36" s="33"/>
      <c r="H36" s="33"/>
      <c r="I36" s="157" t="s">
        <v>35</v>
      </c>
      <c r="J36" s="157" t="s">
        <v>37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14.4" customHeight="1">
      <c r="A37" s="33"/>
      <c r="B37" s="39"/>
      <c r="C37" s="33"/>
      <c r="D37" s="147" t="s">
        <v>38</v>
      </c>
      <c r="E37" s="145" t="s">
        <v>39</v>
      </c>
      <c r="F37" s="158">
        <f>ROUND((SUM(BE125:BE235)),  2)</f>
        <v>5124651.3600000003</v>
      </c>
      <c r="G37" s="33"/>
      <c r="H37" s="33"/>
      <c r="I37" s="159">
        <v>0.20999999999999999</v>
      </c>
      <c r="J37" s="158">
        <f>ROUND(((SUM(BE125:BE235))*I37),  2)</f>
        <v>1076176.79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39"/>
      <c r="C38" s="33"/>
      <c r="D38" s="33"/>
      <c r="E38" s="145" t="s">
        <v>40</v>
      </c>
      <c r="F38" s="158">
        <f>ROUND((SUM(BF125:BF235)),  2)</f>
        <v>0</v>
      </c>
      <c r="G38" s="33"/>
      <c r="H38" s="33"/>
      <c r="I38" s="159">
        <v>0.12</v>
      </c>
      <c r="J38" s="158">
        <f>ROUND(((SUM(BF125:BF235))*I38),  2)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41</v>
      </c>
      <c r="F39" s="158">
        <f>ROUND((SUM(BG125:BG235)),  2)</f>
        <v>0</v>
      </c>
      <c r="G39" s="33"/>
      <c r="H39" s="33"/>
      <c r="I39" s="159">
        <v>0.20999999999999999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9"/>
      <c r="C40" s="33"/>
      <c r="D40" s="33"/>
      <c r="E40" s="145" t="s">
        <v>42</v>
      </c>
      <c r="F40" s="158">
        <f>ROUND((SUM(BH125:BH235)),  2)</f>
        <v>0</v>
      </c>
      <c r="G40" s="33"/>
      <c r="H40" s="33"/>
      <c r="I40" s="159">
        <v>0.12</v>
      </c>
      <c r="J40" s="158">
        <f>0</f>
        <v>0</v>
      </c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2" customFormat="1" ht="14.4" customHeight="1">
      <c r="A41" s="33"/>
      <c r="B41" s="39"/>
      <c r="C41" s="33"/>
      <c r="D41" s="33"/>
      <c r="E41" s="145" t="s">
        <v>43</v>
      </c>
      <c r="F41" s="158">
        <f>ROUND((SUM(BI125:BI235)),  2)</f>
        <v>0</v>
      </c>
      <c r="G41" s="33"/>
      <c r="H41" s="33"/>
      <c r="I41" s="159">
        <v>0</v>
      </c>
      <c r="J41" s="158">
        <f>0</f>
        <v>0</v>
      </c>
      <c r="K41" s="33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6.96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5.44" customHeight="1">
      <c r="A43" s="33"/>
      <c r="B43" s="39"/>
      <c r="C43" s="160"/>
      <c r="D43" s="161" t="s">
        <v>44</v>
      </c>
      <c r="E43" s="162"/>
      <c r="F43" s="162"/>
      <c r="G43" s="163" t="s">
        <v>45</v>
      </c>
      <c r="H43" s="164" t="s">
        <v>46</v>
      </c>
      <c r="I43" s="162"/>
      <c r="J43" s="165">
        <f>SUM(J34:J41)</f>
        <v>6200828.1500000004</v>
      </c>
      <c r="K43" s="166"/>
      <c r="L43" s="57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14.4" customHeight="1">
      <c r="A44" s="33"/>
      <c r="B44" s="39"/>
      <c r="C44" s="33"/>
      <c r="D44" s="33"/>
      <c r="E44" s="33"/>
      <c r="F44" s="33"/>
      <c r="G44" s="33"/>
      <c r="H44" s="33"/>
      <c r="I44" s="33"/>
      <c r="J44" s="33"/>
      <c r="K44" s="33"/>
      <c r="L44" s="57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47</v>
      </c>
      <c r="E50" s="168"/>
      <c r="F50" s="168"/>
      <c r="G50" s="167" t="s">
        <v>48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49</v>
      </c>
      <c r="E61" s="170"/>
      <c r="F61" s="171" t="s">
        <v>50</v>
      </c>
      <c r="G61" s="169" t="s">
        <v>49</v>
      </c>
      <c r="H61" s="170"/>
      <c r="I61" s="170"/>
      <c r="J61" s="172" t="s">
        <v>50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51</v>
      </c>
      <c r="E65" s="173"/>
      <c r="F65" s="173"/>
      <c r="G65" s="167" t="s">
        <v>52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49</v>
      </c>
      <c r="E76" s="170"/>
      <c r="F76" s="171" t="s">
        <v>50</v>
      </c>
      <c r="G76" s="169" t="s">
        <v>49</v>
      </c>
      <c r="H76" s="170"/>
      <c r="I76" s="170"/>
      <c r="J76" s="172" t="s">
        <v>50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hidden="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hidden="1" s="2" customFormat="1" ht="24.96" customHeight="1">
      <c r="A82" s="33"/>
      <c r="B82" s="34"/>
      <c r="C82" s="24" t="s">
        <v>238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hidden="1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hidden="1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hidden="1" s="2" customFormat="1" ht="16.5" customHeight="1">
      <c r="A85" s="33"/>
      <c r="B85" s="34"/>
      <c r="C85" s="35"/>
      <c r="D85" s="35"/>
      <c r="E85" s="178" t="str">
        <f>E7</f>
        <v>Cheb - Onkologie a zubní klinika rev.11.02.2025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hidden="1" s="1" customFormat="1" ht="12" customHeight="1">
      <c r="B86" s="22"/>
      <c r="C86" s="30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78" t="s">
        <v>232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0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3"/>
      <c r="B89" s="34"/>
      <c r="C89" s="35"/>
      <c r="D89" s="35"/>
      <c r="E89" s="179" t="s">
        <v>2075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hidden="1" s="2" customFormat="1" ht="12" customHeight="1">
      <c r="A90" s="33"/>
      <c r="B90" s="34"/>
      <c r="C90" s="30" t="s">
        <v>235</v>
      </c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hidden="1" s="2" customFormat="1" ht="16.5" customHeight="1">
      <c r="A91" s="33"/>
      <c r="B91" s="34"/>
      <c r="C91" s="35"/>
      <c r="D91" s="35"/>
      <c r="E91" s="70" t="str">
        <f>E13</f>
        <v>I.1.2.5 - Silnoproud</v>
      </c>
      <c r="F91" s="35"/>
      <c r="G91" s="35"/>
      <c r="H91" s="35"/>
      <c r="I91" s="35"/>
      <c r="J91" s="35"/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hidden="1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hidden="1" s="2" customFormat="1" ht="12" customHeight="1">
      <c r="A93" s="33"/>
      <c r="B93" s="34"/>
      <c r="C93" s="30" t="s">
        <v>18</v>
      </c>
      <c r="D93" s="35"/>
      <c r="E93" s="35"/>
      <c r="F93" s="27" t="str">
        <f>F16</f>
        <v>Cheb</v>
      </c>
      <c r="G93" s="35"/>
      <c r="H93" s="35"/>
      <c r="I93" s="30" t="s">
        <v>20</v>
      </c>
      <c r="J93" s="73" t="str">
        <f>IF(J16="","",J16)</f>
        <v>10. 12. 2024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hidden="1" s="2" customFormat="1" ht="6.96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hidden="1" s="2" customFormat="1" ht="15.15" customHeight="1">
      <c r="A95" s="33"/>
      <c r="B95" s="34"/>
      <c r="C95" s="30" t="s">
        <v>22</v>
      </c>
      <c r="D95" s="35"/>
      <c r="E95" s="35"/>
      <c r="F95" s="27" t="str">
        <f>E19</f>
        <v>Karlovarská krajská nemocnice a.s.</v>
      </c>
      <c r="G95" s="35"/>
      <c r="H95" s="35"/>
      <c r="I95" s="30" t="s">
        <v>27</v>
      </c>
      <c r="J95" s="31" t="str">
        <f>E25</f>
        <v>M Projekt Cheb</v>
      </c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hidden="1" s="2" customFormat="1" ht="15.15" customHeight="1">
      <c r="A96" s="33"/>
      <c r="B96" s="34"/>
      <c r="C96" s="30" t="s">
        <v>26</v>
      </c>
      <c r="D96" s="35"/>
      <c r="E96" s="35"/>
      <c r="F96" s="27" t="str">
        <f>IF(E22="","",E22)</f>
        <v xml:space="preserve"> </v>
      </c>
      <c r="G96" s="35"/>
      <c r="H96" s="35"/>
      <c r="I96" s="30" t="s">
        <v>31</v>
      </c>
      <c r="J96" s="31" t="str">
        <f>E28</f>
        <v xml:space="preserve"> 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hidden="1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hidden="1" s="2" customFormat="1" ht="29.28" customHeight="1">
      <c r="A98" s="33"/>
      <c r="B98" s="34"/>
      <c r="C98" s="180" t="s">
        <v>239</v>
      </c>
      <c r="D98" s="181"/>
      <c r="E98" s="181"/>
      <c r="F98" s="181"/>
      <c r="G98" s="181"/>
      <c r="H98" s="181"/>
      <c r="I98" s="181"/>
      <c r="J98" s="182" t="s">
        <v>240</v>
      </c>
      <c r="K98" s="181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hidden="1" s="2" customFormat="1" ht="10.32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7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hidden="1" s="2" customFormat="1" ht="22.8" customHeight="1">
      <c r="A100" s="33"/>
      <c r="B100" s="34"/>
      <c r="C100" s="183" t="s">
        <v>241</v>
      </c>
      <c r="D100" s="35"/>
      <c r="E100" s="35"/>
      <c r="F100" s="35"/>
      <c r="G100" s="35"/>
      <c r="H100" s="35"/>
      <c r="I100" s="35"/>
      <c r="J100" s="104">
        <f>J125</f>
        <v>5124651.3600000003</v>
      </c>
      <c r="K100" s="35"/>
      <c r="L100" s="57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242</v>
      </c>
    </row>
    <row r="101" hidden="1" s="9" customFormat="1" ht="24.96" customHeight="1">
      <c r="A101" s="9"/>
      <c r="B101" s="184"/>
      <c r="C101" s="185"/>
      <c r="D101" s="186" t="s">
        <v>3320</v>
      </c>
      <c r="E101" s="187"/>
      <c r="F101" s="187"/>
      <c r="G101" s="187"/>
      <c r="H101" s="187"/>
      <c r="I101" s="187"/>
      <c r="J101" s="188">
        <f>J126</f>
        <v>5124651.3600000003</v>
      </c>
      <c r="K101" s="185"/>
      <c r="L101" s="18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7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hidden="1" s="2" customFormat="1" ht="6.96" customHeight="1">
      <c r="A103" s="33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7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hidden="1"/>
    <row r="105" hidden="1"/>
    <row r="106" hidden="1"/>
    <row r="107" s="2" customFormat="1" ht="6.96" customHeight="1">
      <c r="A107" s="33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24.96" customHeight="1">
      <c r="A108" s="33"/>
      <c r="B108" s="34"/>
      <c r="C108" s="24" t="s">
        <v>263</v>
      </c>
      <c r="D108" s="35"/>
      <c r="E108" s="35"/>
      <c r="F108" s="35"/>
      <c r="G108" s="35"/>
      <c r="H108" s="35"/>
      <c r="I108" s="35"/>
      <c r="J108" s="35"/>
      <c r="K108" s="35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6.96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12" customHeight="1">
      <c r="A110" s="33"/>
      <c r="B110" s="34"/>
      <c r="C110" s="30" t="s">
        <v>14</v>
      </c>
      <c r="D110" s="35"/>
      <c r="E110" s="35"/>
      <c r="F110" s="35"/>
      <c r="G110" s="35"/>
      <c r="H110" s="35"/>
      <c r="I110" s="35"/>
      <c r="J110" s="35"/>
      <c r="K110" s="35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16.5" customHeight="1">
      <c r="A111" s="33"/>
      <c r="B111" s="34"/>
      <c r="C111" s="35"/>
      <c r="D111" s="35"/>
      <c r="E111" s="178" t="str">
        <f>E7</f>
        <v>Cheb - Onkologie a zubní klinika rev.11.02.2025</v>
      </c>
      <c r="F111" s="30"/>
      <c r="G111" s="30"/>
      <c r="H111" s="30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1" customFormat="1" ht="12" customHeight="1">
      <c r="B112" s="22"/>
      <c r="C112" s="30" t="s">
        <v>231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78" t="s">
        <v>232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0" t="s">
        <v>233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3"/>
      <c r="B115" s="34"/>
      <c r="C115" s="35"/>
      <c r="D115" s="35"/>
      <c r="E115" s="179" t="s">
        <v>2075</v>
      </c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2" customHeight="1">
      <c r="A116" s="33"/>
      <c r="B116" s="34"/>
      <c r="C116" s="30" t="s">
        <v>235</v>
      </c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6.5" customHeight="1">
      <c r="A117" s="33"/>
      <c r="B117" s="34"/>
      <c r="C117" s="35"/>
      <c r="D117" s="35"/>
      <c r="E117" s="70" t="str">
        <f>E13</f>
        <v>I.1.2.5 - Silnoproud</v>
      </c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6.96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2" customHeight="1">
      <c r="A119" s="33"/>
      <c r="B119" s="34"/>
      <c r="C119" s="30" t="s">
        <v>18</v>
      </c>
      <c r="D119" s="35"/>
      <c r="E119" s="35"/>
      <c r="F119" s="27" t="str">
        <f>F16</f>
        <v>Cheb</v>
      </c>
      <c r="G119" s="35"/>
      <c r="H119" s="35"/>
      <c r="I119" s="30" t="s">
        <v>20</v>
      </c>
      <c r="J119" s="73" t="str">
        <f>IF(J16="","",J16)</f>
        <v>10. 12. 2024</v>
      </c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6.96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5.15" customHeight="1">
      <c r="A121" s="33"/>
      <c r="B121" s="34"/>
      <c r="C121" s="30" t="s">
        <v>22</v>
      </c>
      <c r="D121" s="35"/>
      <c r="E121" s="35"/>
      <c r="F121" s="27" t="str">
        <f>E19</f>
        <v>Karlovarská krajská nemocnice a.s.</v>
      </c>
      <c r="G121" s="35"/>
      <c r="H121" s="35"/>
      <c r="I121" s="30" t="s">
        <v>27</v>
      </c>
      <c r="J121" s="31" t="str">
        <f>E25</f>
        <v>M Projekt Cheb</v>
      </c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5.15" customHeight="1">
      <c r="A122" s="33"/>
      <c r="B122" s="34"/>
      <c r="C122" s="30" t="s">
        <v>26</v>
      </c>
      <c r="D122" s="35"/>
      <c r="E122" s="35"/>
      <c r="F122" s="27" t="str">
        <f>IF(E22="","",E22)</f>
        <v xml:space="preserve"> </v>
      </c>
      <c r="G122" s="35"/>
      <c r="H122" s="35"/>
      <c r="I122" s="30" t="s">
        <v>31</v>
      </c>
      <c r="J122" s="31" t="str">
        <f>E28</f>
        <v xml:space="preserve"> </v>
      </c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0.32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11" customFormat="1" ht="29.28" customHeight="1">
      <c r="A124" s="195"/>
      <c r="B124" s="196"/>
      <c r="C124" s="197" t="s">
        <v>264</v>
      </c>
      <c r="D124" s="198" t="s">
        <v>59</v>
      </c>
      <c r="E124" s="198" t="s">
        <v>55</v>
      </c>
      <c r="F124" s="198" t="s">
        <v>56</v>
      </c>
      <c r="G124" s="198" t="s">
        <v>265</v>
      </c>
      <c r="H124" s="198" t="s">
        <v>266</v>
      </c>
      <c r="I124" s="198" t="s">
        <v>267</v>
      </c>
      <c r="J124" s="199" t="s">
        <v>240</v>
      </c>
      <c r="K124" s="200" t="s">
        <v>268</v>
      </c>
      <c r="L124" s="201"/>
      <c r="M124" s="94" t="s">
        <v>1</v>
      </c>
      <c r="N124" s="95" t="s">
        <v>38</v>
      </c>
      <c r="O124" s="95" t="s">
        <v>269</v>
      </c>
      <c r="P124" s="95" t="s">
        <v>270</v>
      </c>
      <c r="Q124" s="95" t="s">
        <v>271</v>
      </c>
      <c r="R124" s="95" t="s">
        <v>272</v>
      </c>
      <c r="S124" s="95" t="s">
        <v>273</v>
      </c>
      <c r="T124" s="96" t="s">
        <v>274</v>
      </c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</row>
    <row r="125" s="2" customFormat="1" ht="22.8" customHeight="1">
      <c r="A125" s="33"/>
      <c r="B125" s="34"/>
      <c r="C125" s="101" t="s">
        <v>275</v>
      </c>
      <c r="D125" s="35"/>
      <c r="E125" s="35"/>
      <c r="F125" s="35"/>
      <c r="G125" s="35"/>
      <c r="H125" s="35"/>
      <c r="I125" s="35"/>
      <c r="J125" s="202">
        <f>BK125</f>
        <v>5124651.3600000003</v>
      </c>
      <c r="K125" s="35"/>
      <c r="L125" s="39"/>
      <c r="M125" s="97"/>
      <c r="N125" s="203"/>
      <c r="O125" s="98"/>
      <c r="P125" s="204">
        <f>P126</f>
        <v>0</v>
      </c>
      <c r="Q125" s="98"/>
      <c r="R125" s="204">
        <f>R126</f>
        <v>0</v>
      </c>
      <c r="S125" s="98"/>
      <c r="T125" s="205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73</v>
      </c>
      <c r="AU125" s="18" t="s">
        <v>242</v>
      </c>
      <c r="BK125" s="206">
        <f>BK126</f>
        <v>5124651.3600000003</v>
      </c>
    </row>
    <row r="126" s="12" customFormat="1" ht="25.92" customHeight="1">
      <c r="A126" s="12"/>
      <c r="B126" s="207"/>
      <c r="C126" s="208"/>
      <c r="D126" s="209" t="s">
        <v>73</v>
      </c>
      <c r="E126" s="210" t="s">
        <v>81</v>
      </c>
      <c r="F126" s="210" t="s">
        <v>109</v>
      </c>
      <c r="G126" s="208"/>
      <c r="H126" s="208"/>
      <c r="I126" s="208"/>
      <c r="J126" s="211">
        <f>BK126</f>
        <v>5124651.3600000003</v>
      </c>
      <c r="K126" s="208"/>
      <c r="L126" s="212"/>
      <c r="M126" s="213"/>
      <c r="N126" s="214"/>
      <c r="O126" s="214"/>
      <c r="P126" s="215">
        <f>SUM(P127:P235)</f>
        <v>0</v>
      </c>
      <c r="Q126" s="214"/>
      <c r="R126" s="215">
        <f>SUM(R127:R235)</f>
        <v>0</v>
      </c>
      <c r="S126" s="214"/>
      <c r="T126" s="216">
        <f>SUM(T127:T235)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7" t="s">
        <v>116</v>
      </c>
      <c r="AT126" s="218" t="s">
        <v>73</v>
      </c>
      <c r="AU126" s="218" t="s">
        <v>74</v>
      </c>
      <c r="AY126" s="217" t="s">
        <v>278</v>
      </c>
      <c r="BK126" s="219">
        <f>SUM(BK127:BK235)</f>
        <v>5124651.3600000003</v>
      </c>
    </row>
    <row r="127" s="2" customFormat="1" ht="16.5" customHeight="1">
      <c r="A127" s="33"/>
      <c r="B127" s="34"/>
      <c r="C127" s="222" t="s">
        <v>81</v>
      </c>
      <c r="D127" s="222" t="s">
        <v>280</v>
      </c>
      <c r="E127" s="223" t="s">
        <v>3321</v>
      </c>
      <c r="F127" s="224" t="s">
        <v>3322</v>
      </c>
      <c r="G127" s="225" t="s">
        <v>1673</v>
      </c>
      <c r="H127" s="226">
        <v>582</v>
      </c>
      <c r="I127" s="227">
        <v>0</v>
      </c>
      <c r="J127" s="227">
        <f>ROUND(I127*H127,2)</f>
        <v>0</v>
      </c>
      <c r="K127" s="228"/>
      <c r="L127" s="39"/>
      <c r="M127" s="229" t="s">
        <v>1</v>
      </c>
      <c r="N127" s="230" t="s">
        <v>39</v>
      </c>
      <c r="O127" s="231">
        <v>0</v>
      </c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33" t="s">
        <v>116</v>
      </c>
      <c r="AT127" s="233" t="s">
        <v>280</v>
      </c>
      <c r="AU127" s="233" t="s">
        <v>81</v>
      </c>
      <c r="AY127" s="18" t="s">
        <v>278</v>
      </c>
      <c r="BE127" s="234">
        <f>IF(N127="základní",J127,0)</f>
        <v>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8" t="s">
        <v>81</v>
      </c>
      <c r="BK127" s="234">
        <f>ROUND(I127*H127,2)</f>
        <v>0</v>
      </c>
      <c r="BL127" s="18" t="s">
        <v>116</v>
      </c>
      <c r="BM127" s="233" t="s">
        <v>3323</v>
      </c>
    </row>
    <row r="128" s="2" customFormat="1" ht="16.5" customHeight="1">
      <c r="A128" s="33"/>
      <c r="B128" s="34"/>
      <c r="C128" s="222" t="s">
        <v>83</v>
      </c>
      <c r="D128" s="222" t="s">
        <v>280</v>
      </c>
      <c r="E128" s="223" t="s">
        <v>3324</v>
      </c>
      <c r="F128" s="224" t="s">
        <v>3325</v>
      </c>
      <c r="G128" s="225" t="s">
        <v>1418</v>
      </c>
      <c r="H128" s="226">
        <v>120</v>
      </c>
      <c r="I128" s="227">
        <v>0</v>
      </c>
      <c r="J128" s="227">
        <f>ROUND(I128*H128,2)</f>
        <v>0</v>
      </c>
      <c r="K128" s="228"/>
      <c r="L128" s="39"/>
      <c r="M128" s="229" t="s">
        <v>1</v>
      </c>
      <c r="N128" s="230" t="s">
        <v>39</v>
      </c>
      <c r="O128" s="231">
        <v>0</v>
      </c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33" t="s">
        <v>116</v>
      </c>
      <c r="AT128" s="233" t="s">
        <v>280</v>
      </c>
      <c r="AU128" s="233" t="s">
        <v>81</v>
      </c>
      <c r="AY128" s="18" t="s">
        <v>278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8" t="s">
        <v>81</v>
      </c>
      <c r="BK128" s="234">
        <f>ROUND(I128*H128,2)</f>
        <v>0</v>
      </c>
      <c r="BL128" s="18" t="s">
        <v>116</v>
      </c>
      <c r="BM128" s="233" t="s">
        <v>3326</v>
      </c>
    </row>
    <row r="129" s="2" customFormat="1" ht="16.5" customHeight="1">
      <c r="A129" s="33"/>
      <c r="B129" s="34"/>
      <c r="C129" s="222" t="s">
        <v>91</v>
      </c>
      <c r="D129" s="222" t="s">
        <v>280</v>
      </c>
      <c r="E129" s="223" t="s">
        <v>3327</v>
      </c>
      <c r="F129" s="224" t="s">
        <v>3328</v>
      </c>
      <c r="G129" s="225" t="s">
        <v>1418</v>
      </c>
      <c r="H129" s="226">
        <v>145</v>
      </c>
      <c r="I129" s="227">
        <v>0</v>
      </c>
      <c r="J129" s="227">
        <f>ROUND(I129*H129,2)</f>
        <v>0</v>
      </c>
      <c r="K129" s="228"/>
      <c r="L129" s="39"/>
      <c r="M129" s="229" t="s">
        <v>1</v>
      </c>
      <c r="N129" s="230" t="s">
        <v>39</v>
      </c>
      <c r="O129" s="231">
        <v>0</v>
      </c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33" t="s">
        <v>116</v>
      </c>
      <c r="AT129" s="233" t="s">
        <v>280</v>
      </c>
      <c r="AU129" s="233" t="s">
        <v>81</v>
      </c>
      <c r="AY129" s="18" t="s">
        <v>278</v>
      </c>
      <c r="BE129" s="234">
        <f>IF(N129="základní",J129,0)</f>
        <v>0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8" t="s">
        <v>81</v>
      </c>
      <c r="BK129" s="234">
        <f>ROUND(I129*H129,2)</f>
        <v>0</v>
      </c>
      <c r="BL129" s="18" t="s">
        <v>116</v>
      </c>
      <c r="BM129" s="233" t="s">
        <v>3329</v>
      </c>
    </row>
    <row r="130" s="2" customFormat="1" ht="16.5" customHeight="1">
      <c r="A130" s="33"/>
      <c r="B130" s="34"/>
      <c r="C130" s="269" t="s">
        <v>116</v>
      </c>
      <c r="D130" s="269" t="s">
        <v>1081</v>
      </c>
      <c r="E130" s="270" t="s">
        <v>3330</v>
      </c>
      <c r="F130" s="271" t="s">
        <v>3331</v>
      </c>
      <c r="G130" s="272" t="s">
        <v>1673</v>
      </c>
      <c r="H130" s="273">
        <v>81</v>
      </c>
      <c r="I130" s="274">
        <v>175</v>
      </c>
      <c r="J130" s="274">
        <f>ROUND(I130*H130,2)</f>
        <v>14175</v>
      </c>
      <c r="K130" s="275"/>
      <c r="L130" s="276"/>
      <c r="M130" s="277" t="s">
        <v>1</v>
      </c>
      <c r="N130" s="278" t="s">
        <v>39</v>
      </c>
      <c r="O130" s="231">
        <v>0</v>
      </c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33" t="s">
        <v>2319</v>
      </c>
      <c r="AT130" s="233" t="s">
        <v>1081</v>
      </c>
      <c r="AU130" s="233" t="s">
        <v>81</v>
      </c>
      <c r="AY130" s="18" t="s">
        <v>278</v>
      </c>
      <c r="BE130" s="234">
        <f>IF(N130="základní",J130,0)</f>
        <v>14175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8" t="s">
        <v>81</v>
      </c>
      <c r="BK130" s="234">
        <f>ROUND(I130*H130,2)</f>
        <v>14175</v>
      </c>
      <c r="BL130" s="18" t="s">
        <v>2319</v>
      </c>
      <c r="BM130" s="233" t="s">
        <v>3332</v>
      </c>
    </row>
    <row r="131" s="2" customFormat="1" ht="16.5" customHeight="1">
      <c r="A131" s="33"/>
      <c r="B131" s="34"/>
      <c r="C131" s="269" t="s">
        <v>298</v>
      </c>
      <c r="D131" s="269" t="s">
        <v>1081</v>
      </c>
      <c r="E131" s="270" t="s">
        <v>3333</v>
      </c>
      <c r="F131" s="271" t="s">
        <v>3334</v>
      </c>
      <c r="G131" s="272" t="s">
        <v>1673</v>
      </c>
      <c r="H131" s="273">
        <v>101</v>
      </c>
      <c r="I131" s="274">
        <v>12</v>
      </c>
      <c r="J131" s="274">
        <f>ROUND(I131*H131,2)</f>
        <v>1212</v>
      </c>
      <c r="K131" s="275"/>
      <c r="L131" s="276"/>
      <c r="M131" s="277" t="s">
        <v>1</v>
      </c>
      <c r="N131" s="278" t="s">
        <v>39</v>
      </c>
      <c r="O131" s="231">
        <v>0</v>
      </c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33" t="s">
        <v>2319</v>
      </c>
      <c r="AT131" s="233" t="s">
        <v>1081</v>
      </c>
      <c r="AU131" s="233" t="s">
        <v>81</v>
      </c>
      <c r="AY131" s="18" t="s">
        <v>278</v>
      </c>
      <c r="BE131" s="234">
        <f>IF(N131="základní",J131,0)</f>
        <v>1212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81</v>
      </c>
      <c r="BK131" s="234">
        <f>ROUND(I131*H131,2)</f>
        <v>1212</v>
      </c>
      <c r="BL131" s="18" t="s">
        <v>2319</v>
      </c>
      <c r="BM131" s="233" t="s">
        <v>3335</v>
      </c>
    </row>
    <row r="132" s="2" customFormat="1" ht="16.5" customHeight="1">
      <c r="A132" s="33"/>
      <c r="B132" s="34"/>
      <c r="C132" s="269" t="s">
        <v>304</v>
      </c>
      <c r="D132" s="269" t="s">
        <v>1081</v>
      </c>
      <c r="E132" s="270" t="s">
        <v>3336</v>
      </c>
      <c r="F132" s="271" t="s">
        <v>3337</v>
      </c>
      <c r="G132" s="272" t="s">
        <v>1673</v>
      </c>
      <c r="H132" s="273">
        <v>19</v>
      </c>
      <c r="I132" s="274">
        <v>36</v>
      </c>
      <c r="J132" s="274">
        <f>ROUND(I132*H132,2)</f>
        <v>684</v>
      </c>
      <c r="K132" s="275"/>
      <c r="L132" s="276"/>
      <c r="M132" s="277" t="s">
        <v>1</v>
      </c>
      <c r="N132" s="278" t="s">
        <v>39</v>
      </c>
      <c r="O132" s="231">
        <v>0</v>
      </c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33" t="s">
        <v>2319</v>
      </c>
      <c r="AT132" s="233" t="s">
        <v>1081</v>
      </c>
      <c r="AU132" s="233" t="s">
        <v>81</v>
      </c>
      <c r="AY132" s="18" t="s">
        <v>278</v>
      </c>
      <c r="BE132" s="234">
        <f>IF(N132="základní",J132,0)</f>
        <v>684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8" t="s">
        <v>81</v>
      </c>
      <c r="BK132" s="234">
        <f>ROUND(I132*H132,2)</f>
        <v>684</v>
      </c>
      <c r="BL132" s="18" t="s">
        <v>2319</v>
      </c>
      <c r="BM132" s="233" t="s">
        <v>3338</v>
      </c>
    </row>
    <row r="133" s="2" customFormat="1" ht="16.5" customHeight="1">
      <c r="A133" s="33"/>
      <c r="B133" s="34"/>
      <c r="C133" s="269" t="s">
        <v>310</v>
      </c>
      <c r="D133" s="269" t="s">
        <v>1081</v>
      </c>
      <c r="E133" s="270" t="s">
        <v>3339</v>
      </c>
      <c r="F133" s="271" t="s">
        <v>3340</v>
      </c>
      <c r="G133" s="272" t="s">
        <v>1673</v>
      </c>
      <c r="H133" s="273">
        <v>9</v>
      </c>
      <c r="I133" s="274">
        <v>630</v>
      </c>
      <c r="J133" s="274">
        <f>ROUND(I133*H133,2)</f>
        <v>5670</v>
      </c>
      <c r="K133" s="275"/>
      <c r="L133" s="276"/>
      <c r="M133" s="277" t="s">
        <v>1</v>
      </c>
      <c r="N133" s="278" t="s">
        <v>39</v>
      </c>
      <c r="O133" s="231">
        <v>0</v>
      </c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33" t="s">
        <v>2319</v>
      </c>
      <c r="AT133" s="233" t="s">
        <v>1081</v>
      </c>
      <c r="AU133" s="233" t="s">
        <v>81</v>
      </c>
      <c r="AY133" s="18" t="s">
        <v>278</v>
      </c>
      <c r="BE133" s="234">
        <f>IF(N133="základní",J133,0)</f>
        <v>5670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8" t="s">
        <v>81</v>
      </c>
      <c r="BK133" s="234">
        <f>ROUND(I133*H133,2)</f>
        <v>5670</v>
      </c>
      <c r="BL133" s="18" t="s">
        <v>2319</v>
      </c>
      <c r="BM133" s="233" t="s">
        <v>3341</v>
      </c>
    </row>
    <row r="134" s="2" customFormat="1" ht="16.5" customHeight="1">
      <c r="A134" s="33"/>
      <c r="B134" s="34"/>
      <c r="C134" s="269" t="s">
        <v>315</v>
      </c>
      <c r="D134" s="269" t="s">
        <v>1081</v>
      </c>
      <c r="E134" s="270" t="s">
        <v>3342</v>
      </c>
      <c r="F134" s="271" t="s">
        <v>3343</v>
      </c>
      <c r="G134" s="272" t="s">
        <v>1673</v>
      </c>
      <c r="H134" s="273">
        <v>9</v>
      </c>
      <c r="I134" s="274">
        <v>193</v>
      </c>
      <c r="J134" s="274">
        <f>ROUND(I134*H134,2)</f>
        <v>1737</v>
      </c>
      <c r="K134" s="275"/>
      <c r="L134" s="276"/>
      <c r="M134" s="277" t="s">
        <v>1</v>
      </c>
      <c r="N134" s="278" t="s">
        <v>39</v>
      </c>
      <c r="O134" s="231">
        <v>0</v>
      </c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33" t="s">
        <v>2319</v>
      </c>
      <c r="AT134" s="233" t="s">
        <v>1081</v>
      </c>
      <c r="AU134" s="233" t="s">
        <v>81</v>
      </c>
      <c r="AY134" s="18" t="s">
        <v>278</v>
      </c>
      <c r="BE134" s="234">
        <f>IF(N134="základní",J134,0)</f>
        <v>1737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8" t="s">
        <v>81</v>
      </c>
      <c r="BK134" s="234">
        <f>ROUND(I134*H134,2)</f>
        <v>1737</v>
      </c>
      <c r="BL134" s="18" t="s">
        <v>2319</v>
      </c>
      <c r="BM134" s="233" t="s">
        <v>3344</v>
      </c>
    </row>
    <row r="135" s="2" customFormat="1" ht="16.5" customHeight="1">
      <c r="A135" s="33"/>
      <c r="B135" s="34"/>
      <c r="C135" s="269" t="s">
        <v>308</v>
      </c>
      <c r="D135" s="269" t="s">
        <v>1081</v>
      </c>
      <c r="E135" s="270" t="s">
        <v>3345</v>
      </c>
      <c r="F135" s="271" t="s">
        <v>3346</v>
      </c>
      <c r="G135" s="272" t="s">
        <v>1673</v>
      </c>
      <c r="H135" s="273">
        <v>2</v>
      </c>
      <c r="I135" s="274">
        <v>189</v>
      </c>
      <c r="J135" s="274">
        <f>ROUND(I135*H135,2)</f>
        <v>378</v>
      </c>
      <c r="K135" s="275"/>
      <c r="L135" s="276"/>
      <c r="M135" s="277" t="s">
        <v>1</v>
      </c>
      <c r="N135" s="278" t="s">
        <v>39</v>
      </c>
      <c r="O135" s="231">
        <v>0</v>
      </c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33" t="s">
        <v>2319</v>
      </c>
      <c r="AT135" s="233" t="s">
        <v>1081</v>
      </c>
      <c r="AU135" s="233" t="s">
        <v>81</v>
      </c>
      <c r="AY135" s="18" t="s">
        <v>278</v>
      </c>
      <c r="BE135" s="234">
        <f>IF(N135="základní",J135,0)</f>
        <v>378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8" t="s">
        <v>81</v>
      </c>
      <c r="BK135" s="234">
        <f>ROUND(I135*H135,2)</f>
        <v>378</v>
      </c>
      <c r="BL135" s="18" t="s">
        <v>2319</v>
      </c>
      <c r="BM135" s="233" t="s">
        <v>3347</v>
      </c>
    </row>
    <row r="136" s="2" customFormat="1" ht="16.5" customHeight="1">
      <c r="A136" s="33"/>
      <c r="B136" s="34"/>
      <c r="C136" s="269" t="s">
        <v>325</v>
      </c>
      <c r="D136" s="269" t="s">
        <v>1081</v>
      </c>
      <c r="E136" s="270" t="s">
        <v>3348</v>
      </c>
      <c r="F136" s="271" t="s">
        <v>3349</v>
      </c>
      <c r="G136" s="272" t="s">
        <v>1673</v>
      </c>
      <c r="H136" s="273">
        <v>14</v>
      </c>
      <c r="I136" s="274">
        <v>1316</v>
      </c>
      <c r="J136" s="274">
        <f>ROUND(I136*H136,2)</f>
        <v>18424</v>
      </c>
      <c r="K136" s="275"/>
      <c r="L136" s="276"/>
      <c r="M136" s="277" t="s">
        <v>1</v>
      </c>
      <c r="N136" s="278" t="s">
        <v>39</v>
      </c>
      <c r="O136" s="231">
        <v>0</v>
      </c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33" t="s">
        <v>2319</v>
      </c>
      <c r="AT136" s="233" t="s">
        <v>1081</v>
      </c>
      <c r="AU136" s="233" t="s">
        <v>81</v>
      </c>
      <c r="AY136" s="18" t="s">
        <v>278</v>
      </c>
      <c r="BE136" s="234">
        <f>IF(N136="základní",J136,0)</f>
        <v>18424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8" t="s">
        <v>81</v>
      </c>
      <c r="BK136" s="234">
        <f>ROUND(I136*H136,2)</f>
        <v>18424</v>
      </c>
      <c r="BL136" s="18" t="s">
        <v>2319</v>
      </c>
      <c r="BM136" s="233" t="s">
        <v>3350</v>
      </c>
    </row>
    <row r="137" s="2" customFormat="1" ht="16.5" customHeight="1">
      <c r="A137" s="33"/>
      <c r="B137" s="34"/>
      <c r="C137" s="269" t="s">
        <v>372</v>
      </c>
      <c r="D137" s="269" t="s">
        <v>1081</v>
      </c>
      <c r="E137" s="270" t="s">
        <v>3351</v>
      </c>
      <c r="F137" s="271" t="s">
        <v>3352</v>
      </c>
      <c r="G137" s="272" t="s">
        <v>1673</v>
      </c>
      <c r="H137" s="273">
        <v>1</v>
      </c>
      <c r="I137" s="274">
        <v>1255</v>
      </c>
      <c r="J137" s="274">
        <f>ROUND(I137*H137,2)</f>
        <v>1255</v>
      </c>
      <c r="K137" s="275"/>
      <c r="L137" s="276"/>
      <c r="M137" s="277" t="s">
        <v>1</v>
      </c>
      <c r="N137" s="278" t="s">
        <v>39</v>
      </c>
      <c r="O137" s="231">
        <v>0</v>
      </c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33" t="s">
        <v>2319</v>
      </c>
      <c r="AT137" s="233" t="s">
        <v>1081</v>
      </c>
      <c r="AU137" s="233" t="s">
        <v>81</v>
      </c>
      <c r="AY137" s="18" t="s">
        <v>278</v>
      </c>
      <c r="BE137" s="234">
        <f>IF(N137="základní",J137,0)</f>
        <v>1255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8" t="s">
        <v>81</v>
      </c>
      <c r="BK137" s="234">
        <f>ROUND(I137*H137,2)</f>
        <v>1255</v>
      </c>
      <c r="BL137" s="18" t="s">
        <v>2319</v>
      </c>
      <c r="BM137" s="233" t="s">
        <v>3353</v>
      </c>
    </row>
    <row r="138" s="2" customFormat="1" ht="16.5" customHeight="1">
      <c r="A138" s="33"/>
      <c r="B138" s="34"/>
      <c r="C138" s="269" t="s">
        <v>8</v>
      </c>
      <c r="D138" s="269" t="s">
        <v>1081</v>
      </c>
      <c r="E138" s="270" t="s">
        <v>3354</v>
      </c>
      <c r="F138" s="271" t="s">
        <v>3355</v>
      </c>
      <c r="G138" s="272" t="s">
        <v>1673</v>
      </c>
      <c r="H138" s="273">
        <v>16</v>
      </c>
      <c r="I138" s="274">
        <v>147</v>
      </c>
      <c r="J138" s="274">
        <f>ROUND(I138*H138,2)</f>
        <v>2352</v>
      </c>
      <c r="K138" s="275"/>
      <c r="L138" s="276"/>
      <c r="M138" s="277" t="s">
        <v>1</v>
      </c>
      <c r="N138" s="278" t="s">
        <v>39</v>
      </c>
      <c r="O138" s="231">
        <v>0</v>
      </c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33" t="s">
        <v>2319</v>
      </c>
      <c r="AT138" s="233" t="s">
        <v>1081</v>
      </c>
      <c r="AU138" s="233" t="s">
        <v>81</v>
      </c>
      <c r="AY138" s="18" t="s">
        <v>278</v>
      </c>
      <c r="BE138" s="234">
        <f>IF(N138="základní",J138,0)</f>
        <v>2352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8" t="s">
        <v>81</v>
      </c>
      <c r="BK138" s="234">
        <f>ROUND(I138*H138,2)</f>
        <v>2352</v>
      </c>
      <c r="BL138" s="18" t="s">
        <v>2319</v>
      </c>
      <c r="BM138" s="233" t="s">
        <v>3356</v>
      </c>
    </row>
    <row r="139" s="2" customFormat="1" ht="16.5" customHeight="1">
      <c r="A139" s="33"/>
      <c r="B139" s="34"/>
      <c r="C139" s="269" t="s">
        <v>404</v>
      </c>
      <c r="D139" s="269" t="s">
        <v>1081</v>
      </c>
      <c r="E139" s="270" t="s">
        <v>3357</v>
      </c>
      <c r="F139" s="271" t="s">
        <v>3358</v>
      </c>
      <c r="G139" s="272" t="s">
        <v>1673</v>
      </c>
      <c r="H139" s="273">
        <v>7</v>
      </c>
      <c r="I139" s="274">
        <v>228</v>
      </c>
      <c r="J139" s="274">
        <f>ROUND(I139*H139,2)</f>
        <v>1596</v>
      </c>
      <c r="K139" s="275"/>
      <c r="L139" s="276"/>
      <c r="M139" s="277" t="s">
        <v>1</v>
      </c>
      <c r="N139" s="278" t="s">
        <v>39</v>
      </c>
      <c r="O139" s="231">
        <v>0</v>
      </c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33" t="s">
        <v>2319</v>
      </c>
      <c r="AT139" s="233" t="s">
        <v>1081</v>
      </c>
      <c r="AU139" s="233" t="s">
        <v>81</v>
      </c>
      <c r="AY139" s="18" t="s">
        <v>278</v>
      </c>
      <c r="BE139" s="234">
        <f>IF(N139="základní",J139,0)</f>
        <v>1596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8" t="s">
        <v>81</v>
      </c>
      <c r="BK139" s="234">
        <f>ROUND(I139*H139,2)</f>
        <v>1596</v>
      </c>
      <c r="BL139" s="18" t="s">
        <v>2319</v>
      </c>
      <c r="BM139" s="233" t="s">
        <v>3359</v>
      </c>
    </row>
    <row r="140" s="2" customFormat="1" ht="16.5" customHeight="1">
      <c r="A140" s="33"/>
      <c r="B140" s="34"/>
      <c r="C140" s="269" t="s">
        <v>410</v>
      </c>
      <c r="D140" s="269" t="s">
        <v>1081</v>
      </c>
      <c r="E140" s="270" t="s">
        <v>3360</v>
      </c>
      <c r="F140" s="271" t="s">
        <v>3361</v>
      </c>
      <c r="G140" s="272" t="s">
        <v>1673</v>
      </c>
      <c r="H140" s="273">
        <v>6</v>
      </c>
      <c r="I140" s="274">
        <v>228</v>
      </c>
      <c r="J140" s="274">
        <f>ROUND(I140*H140,2)</f>
        <v>1368</v>
      </c>
      <c r="K140" s="275"/>
      <c r="L140" s="276"/>
      <c r="M140" s="277" t="s">
        <v>1</v>
      </c>
      <c r="N140" s="278" t="s">
        <v>39</v>
      </c>
      <c r="O140" s="231">
        <v>0</v>
      </c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33" t="s">
        <v>2319</v>
      </c>
      <c r="AT140" s="233" t="s">
        <v>1081</v>
      </c>
      <c r="AU140" s="233" t="s">
        <v>81</v>
      </c>
      <c r="AY140" s="18" t="s">
        <v>278</v>
      </c>
      <c r="BE140" s="234">
        <f>IF(N140="základní",J140,0)</f>
        <v>1368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8" t="s">
        <v>81</v>
      </c>
      <c r="BK140" s="234">
        <f>ROUND(I140*H140,2)</f>
        <v>1368</v>
      </c>
      <c r="BL140" s="18" t="s">
        <v>2319</v>
      </c>
      <c r="BM140" s="233" t="s">
        <v>3362</v>
      </c>
    </row>
    <row r="141" s="2" customFormat="1" ht="16.5" customHeight="1">
      <c r="A141" s="33"/>
      <c r="B141" s="34"/>
      <c r="C141" s="269" t="s">
        <v>415</v>
      </c>
      <c r="D141" s="269" t="s">
        <v>1081</v>
      </c>
      <c r="E141" s="270" t="s">
        <v>3363</v>
      </c>
      <c r="F141" s="271" t="s">
        <v>3364</v>
      </c>
      <c r="G141" s="272" t="s">
        <v>1673</v>
      </c>
      <c r="H141" s="273">
        <v>2</v>
      </c>
      <c r="I141" s="274">
        <v>208</v>
      </c>
      <c r="J141" s="274">
        <f>ROUND(I141*H141,2)</f>
        <v>416</v>
      </c>
      <c r="K141" s="275"/>
      <c r="L141" s="276"/>
      <c r="M141" s="277" t="s">
        <v>1</v>
      </c>
      <c r="N141" s="278" t="s">
        <v>39</v>
      </c>
      <c r="O141" s="231">
        <v>0</v>
      </c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33" t="s">
        <v>2319</v>
      </c>
      <c r="AT141" s="233" t="s">
        <v>1081</v>
      </c>
      <c r="AU141" s="233" t="s">
        <v>81</v>
      </c>
      <c r="AY141" s="18" t="s">
        <v>278</v>
      </c>
      <c r="BE141" s="234">
        <f>IF(N141="základní",J141,0)</f>
        <v>416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8" t="s">
        <v>81</v>
      </c>
      <c r="BK141" s="234">
        <f>ROUND(I141*H141,2)</f>
        <v>416</v>
      </c>
      <c r="BL141" s="18" t="s">
        <v>2319</v>
      </c>
      <c r="BM141" s="233" t="s">
        <v>3365</v>
      </c>
    </row>
    <row r="142" s="2" customFormat="1" ht="16.5" customHeight="1">
      <c r="A142" s="33"/>
      <c r="B142" s="34"/>
      <c r="C142" s="269" t="s">
        <v>602</v>
      </c>
      <c r="D142" s="269" t="s">
        <v>1081</v>
      </c>
      <c r="E142" s="270" t="s">
        <v>3366</v>
      </c>
      <c r="F142" s="271" t="s">
        <v>3367</v>
      </c>
      <c r="G142" s="272" t="s">
        <v>1673</v>
      </c>
      <c r="H142" s="273">
        <v>32</v>
      </c>
      <c r="I142" s="274">
        <v>181</v>
      </c>
      <c r="J142" s="274">
        <f>ROUND(I142*H142,2)</f>
        <v>5792</v>
      </c>
      <c r="K142" s="275"/>
      <c r="L142" s="276"/>
      <c r="M142" s="277" t="s">
        <v>1</v>
      </c>
      <c r="N142" s="278" t="s">
        <v>39</v>
      </c>
      <c r="O142" s="231">
        <v>0</v>
      </c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33" t="s">
        <v>2319</v>
      </c>
      <c r="AT142" s="233" t="s">
        <v>1081</v>
      </c>
      <c r="AU142" s="233" t="s">
        <v>81</v>
      </c>
      <c r="AY142" s="18" t="s">
        <v>278</v>
      </c>
      <c r="BE142" s="234">
        <f>IF(N142="základní",J142,0)</f>
        <v>5792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8" t="s">
        <v>81</v>
      </c>
      <c r="BK142" s="234">
        <f>ROUND(I142*H142,2)</f>
        <v>5792</v>
      </c>
      <c r="BL142" s="18" t="s">
        <v>2319</v>
      </c>
      <c r="BM142" s="233" t="s">
        <v>3368</v>
      </c>
    </row>
    <row r="143" s="2" customFormat="1" ht="16.5" customHeight="1">
      <c r="A143" s="33"/>
      <c r="B143" s="34"/>
      <c r="C143" s="269" t="s">
        <v>607</v>
      </c>
      <c r="D143" s="269" t="s">
        <v>1081</v>
      </c>
      <c r="E143" s="270" t="s">
        <v>3369</v>
      </c>
      <c r="F143" s="271" t="s">
        <v>3370</v>
      </c>
      <c r="G143" s="272" t="s">
        <v>1673</v>
      </c>
      <c r="H143" s="273">
        <v>1</v>
      </c>
      <c r="I143" s="274">
        <v>189</v>
      </c>
      <c r="J143" s="274">
        <f>ROUND(I143*H143,2)</f>
        <v>189</v>
      </c>
      <c r="K143" s="275"/>
      <c r="L143" s="276"/>
      <c r="M143" s="277" t="s">
        <v>1</v>
      </c>
      <c r="N143" s="278" t="s">
        <v>39</v>
      </c>
      <c r="O143" s="231">
        <v>0</v>
      </c>
      <c r="P143" s="231">
        <f>O143*H143</f>
        <v>0</v>
      </c>
      <c r="Q143" s="231">
        <v>0</v>
      </c>
      <c r="R143" s="231">
        <f>Q143*H143</f>
        <v>0</v>
      </c>
      <c r="S143" s="231">
        <v>0</v>
      </c>
      <c r="T143" s="23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33" t="s">
        <v>2319</v>
      </c>
      <c r="AT143" s="233" t="s">
        <v>1081</v>
      </c>
      <c r="AU143" s="233" t="s">
        <v>81</v>
      </c>
      <c r="AY143" s="18" t="s">
        <v>278</v>
      </c>
      <c r="BE143" s="234">
        <f>IF(N143="základní",J143,0)</f>
        <v>189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8" t="s">
        <v>81</v>
      </c>
      <c r="BK143" s="234">
        <f>ROUND(I143*H143,2)</f>
        <v>189</v>
      </c>
      <c r="BL143" s="18" t="s">
        <v>2319</v>
      </c>
      <c r="BM143" s="233" t="s">
        <v>3371</v>
      </c>
    </row>
    <row r="144" s="2" customFormat="1" ht="16.5" customHeight="1">
      <c r="A144" s="33"/>
      <c r="B144" s="34"/>
      <c r="C144" s="269" t="s">
        <v>611</v>
      </c>
      <c r="D144" s="269" t="s">
        <v>1081</v>
      </c>
      <c r="E144" s="270" t="s">
        <v>3372</v>
      </c>
      <c r="F144" s="271" t="s">
        <v>3373</v>
      </c>
      <c r="G144" s="272" t="s">
        <v>1673</v>
      </c>
      <c r="H144" s="273">
        <v>1</v>
      </c>
      <c r="I144" s="274">
        <v>8660</v>
      </c>
      <c r="J144" s="274">
        <f>ROUND(I144*H144,2)</f>
        <v>8660</v>
      </c>
      <c r="K144" s="275"/>
      <c r="L144" s="276"/>
      <c r="M144" s="277" t="s">
        <v>1</v>
      </c>
      <c r="N144" s="278" t="s">
        <v>39</v>
      </c>
      <c r="O144" s="231">
        <v>0</v>
      </c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33" t="s">
        <v>2319</v>
      </c>
      <c r="AT144" s="233" t="s">
        <v>1081</v>
      </c>
      <c r="AU144" s="233" t="s">
        <v>81</v>
      </c>
      <c r="AY144" s="18" t="s">
        <v>278</v>
      </c>
      <c r="BE144" s="234">
        <f>IF(N144="základní",J144,0)</f>
        <v>8660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8" t="s">
        <v>81</v>
      </c>
      <c r="BK144" s="234">
        <f>ROUND(I144*H144,2)</f>
        <v>8660</v>
      </c>
      <c r="BL144" s="18" t="s">
        <v>2319</v>
      </c>
      <c r="BM144" s="233" t="s">
        <v>3374</v>
      </c>
    </row>
    <row r="145" s="2" customFormat="1" ht="16.5" customHeight="1">
      <c r="A145" s="33"/>
      <c r="B145" s="34"/>
      <c r="C145" s="269" t="s">
        <v>616</v>
      </c>
      <c r="D145" s="269" t="s">
        <v>1081</v>
      </c>
      <c r="E145" s="270" t="s">
        <v>3375</v>
      </c>
      <c r="F145" s="271" t="s">
        <v>3376</v>
      </c>
      <c r="G145" s="272" t="s">
        <v>1673</v>
      </c>
      <c r="H145" s="273">
        <v>71</v>
      </c>
      <c r="I145" s="274">
        <v>151</v>
      </c>
      <c r="J145" s="274">
        <f>ROUND(I145*H145,2)</f>
        <v>10721</v>
      </c>
      <c r="K145" s="275"/>
      <c r="L145" s="276"/>
      <c r="M145" s="277" t="s">
        <v>1</v>
      </c>
      <c r="N145" s="278" t="s">
        <v>39</v>
      </c>
      <c r="O145" s="231">
        <v>0</v>
      </c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33" t="s">
        <v>2319</v>
      </c>
      <c r="AT145" s="233" t="s">
        <v>1081</v>
      </c>
      <c r="AU145" s="233" t="s">
        <v>81</v>
      </c>
      <c r="AY145" s="18" t="s">
        <v>278</v>
      </c>
      <c r="BE145" s="234">
        <f>IF(N145="základní",J145,0)</f>
        <v>10721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8" t="s">
        <v>81</v>
      </c>
      <c r="BK145" s="234">
        <f>ROUND(I145*H145,2)</f>
        <v>10721</v>
      </c>
      <c r="BL145" s="18" t="s">
        <v>2319</v>
      </c>
      <c r="BM145" s="233" t="s">
        <v>3377</v>
      </c>
    </row>
    <row r="146" s="2" customFormat="1" ht="16.5" customHeight="1">
      <c r="A146" s="33"/>
      <c r="B146" s="34"/>
      <c r="C146" s="269" t="s">
        <v>621</v>
      </c>
      <c r="D146" s="269" t="s">
        <v>1081</v>
      </c>
      <c r="E146" s="270" t="s">
        <v>3378</v>
      </c>
      <c r="F146" s="271" t="s">
        <v>3379</v>
      </c>
      <c r="G146" s="272" t="s">
        <v>1673</v>
      </c>
      <c r="H146" s="273">
        <v>6</v>
      </c>
      <c r="I146" s="274">
        <v>617</v>
      </c>
      <c r="J146" s="274">
        <f>ROUND(I146*H146,2)</f>
        <v>3702</v>
      </c>
      <c r="K146" s="275"/>
      <c r="L146" s="276"/>
      <c r="M146" s="277" t="s">
        <v>1</v>
      </c>
      <c r="N146" s="278" t="s">
        <v>39</v>
      </c>
      <c r="O146" s="231">
        <v>0</v>
      </c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33" t="s">
        <v>2319</v>
      </c>
      <c r="AT146" s="233" t="s">
        <v>1081</v>
      </c>
      <c r="AU146" s="233" t="s">
        <v>81</v>
      </c>
      <c r="AY146" s="18" t="s">
        <v>278</v>
      </c>
      <c r="BE146" s="234">
        <f>IF(N146="základní",J146,0)</f>
        <v>3702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8" t="s">
        <v>81</v>
      </c>
      <c r="BK146" s="234">
        <f>ROUND(I146*H146,2)</f>
        <v>3702</v>
      </c>
      <c r="BL146" s="18" t="s">
        <v>2319</v>
      </c>
      <c r="BM146" s="233" t="s">
        <v>3380</v>
      </c>
    </row>
    <row r="147" s="2" customFormat="1" ht="16.5" customHeight="1">
      <c r="A147" s="33"/>
      <c r="B147" s="34"/>
      <c r="C147" s="269" t="s">
        <v>7</v>
      </c>
      <c r="D147" s="269" t="s">
        <v>1081</v>
      </c>
      <c r="E147" s="270" t="s">
        <v>3381</v>
      </c>
      <c r="F147" s="271" t="s">
        <v>3382</v>
      </c>
      <c r="G147" s="272" t="s">
        <v>1673</v>
      </c>
      <c r="H147" s="273">
        <v>23</v>
      </c>
      <c r="I147" s="274">
        <v>390</v>
      </c>
      <c r="J147" s="274">
        <f>ROUND(I147*H147,2)</f>
        <v>8970</v>
      </c>
      <c r="K147" s="275"/>
      <c r="L147" s="276"/>
      <c r="M147" s="277" t="s">
        <v>1</v>
      </c>
      <c r="N147" s="278" t="s">
        <v>39</v>
      </c>
      <c r="O147" s="231">
        <v>0</v>
      </c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33" t="s">
        <v>2319</v>
      </c>
      <c r="AT147" s="233" t="s">
        <v>1081</v>
      </c>
      <c r="AU147" s="233" t="s">
        <v>81</v>
      </c>
      <c r="AY147" s="18" t="s">
        <v>278</v>
      </c>
      <c r="BE147" s="234">
        <f>IF(N147="základní",J147,0)</f>
        <v>8970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8" t="s">
        <v>81</v>
      </c>
      <c r="BK147" s="234">
        <f>ROUND(I147*H147,2)</f>
        <v>8970</v>
      </c>
      <c r="BL147" s="18" t="s">
        <v>2319</v>
      </c>
      <c r="BM147" s="233" t="s">
        <v>3383</v>
      </c>
    </row>
    <row r="148" s="2" customFormat="1" ht="16.5" customHeight="1">
      <c r="A148" s="33"/>
      <c r="B148" s="34"/>
      <c r="C148" s="269" t="s">
        <v>630</v>
      </c>
      <c r="D148" s="269" t="s">
        <v>1081</v>
      </c>
      <c r="E148" s="270" t="s">
        <v>3384</v>
      </c>
      <c r="F148" s="271" t="s">
        <v>3385</v>
      </c>
      <c r="G148" s="272" t="s">
        <v>1673</v>
      </c>
      <c r="H148" s="273">
        <v>77</v>
      </c>
      <c r="I148" s="274">
        <v>143</v>
      </c>
      <c r="J148" s="274">
        <f>ROUND(I148*H148,2)</f>
        <v>11011</v>
      </c>
      <c r="K148" s="275"/>
      <c r="L148" s="276"/>
      <c r="M148" s="277" t="s">
        <v>1</v>
      </c>
      <c r="N148" s="278" t="s">
        <v>39</v>
      </c>
      <c r="O148" s="231">
        <v>0</v>
      </c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33" t="s">
        <v>2319</v>
      </c>
      <c r="AT148" s="233" t="s">
        <v>1081</v>
      </c>
      <c r="AU148" s="233" t="s">
        <v>81</v>
      </c>
      <c r="AY148" s="18" t="s">
        <v>278</v>
      </c>
      <c r="BE148" s="234">
        <f>IF(N148="základní",J148,0)</f>
        <v>11011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8" t="s">
        <v>81</v>
      </c>
      <c r="BK148" s="234">
        <f>ROUND(I148*H148,2)</f>
        <v>11011</v>
      </c>
      <c r="BL148" s="18" t="s">
        <v>2319</v>
      </c>
      <c r="BM148" s="233" t="s">
        <v>3386</v>
      </c>
    </row>
    <row r="149" s="2" customFormat="1" ht="16.5" customHeight="1">
      <c r="A149" s="33"/>
      <c r="B149" s="34"/>
      <c r="C149" s="269" t="s">
        <v>635</v>
      </c>
      <c r="D149" s="269" t="s">
        <v>1081</v>
      </c>
      <c r="E149" s="270" t="s">
        <v>3387</v>
      </c>
      <c r="F149" s="271" t="s">
        <v>3388</v>
      </c>
      <c r="G149" s="272" t="s">
        <v>1673</v>
      </c>
      <c r="H149" s="273">
        <v>3</v>
      </c>
      <c r="I149" s="274">
        <v>169</v>
      </c>
      <c r="J149" s="274">
        <f>ROUND(I149*H149,2)</f>
        <v>507</v>
      </c>
      <c r="K149" s="275"/>
      <c r="L149" s="276"/>
      <c r="M149" s="277" t="s">
        <v>1</v>
      </c>
      <c r="N149" s="278" t="s">
        <v>39</v>
      </c>
      <c r="O149" s="231">
        <v>0</v>
      </c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33" t="s">
        <v>2319</v>
      </c>
      <c r="AT149" s="233" t="s">
        <v>1081</v>
      </c>
      <c r="AU149" s="233" t="s">
        <v>81</v>
      </c>
      <c r="AY149" s="18" t="s">
        <v>278</v>
      </c>
      <c r="BE149" s="234">
        <f>IF(N149="základní",J149,0)</f>
        <v>507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8" t="s">
        <v>81</v>
      </c>
      <c r="BK149" s="234">
        <f>ROUND(I149*H149,2)</f>
        <v>507</v>
      </c>
      <c r="BL149" s="18" t="s">
        <v>2319</v>
      </c>
      <c r="BM149" s="233" t="s">
        <v>3389</v>
      </c>
    </row>
    <row r="150" s="2" customFormat="1" ht="16.5" customHeight="1">
      <c r="A150" s="33"/>
      <c r="B150" s="34"/>
      <c r="C150" s="269" t="s">
        <v>640</v>
      </c>
      <c r="D150" s="269" t="s">
        <v>1081</v>
      </c>
      <c r="E150" s="270" t="s">
        <v>3390</v>
      </c>
      <c r="F150" s="271" t="s">
        <v>3391</v>
      </c>
      <c r="G150" s="272" t="s">
        <v>1673</v>
      </c>
      <c r="H150" s="273">
        <v>10</v>
      </c>
      <c r="I150" s="274">
        <v>650</v>
      </c>
      <c r="J150" s="274">
        <f>ROUND(I150*H150,2)</f>
        <v>6500</v>
      </c>
      <c r="K150" s="275"/>
      <c r="L150" s="276"/>
      <c r="M150" s="277" t="s">
        <v>1</v>
      </c>
      <c r="N150" s="278" t="s">
        <v>39</v>
      </c>
      <c r="O150" s="231">
        <v>0</v>
      </c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33" t="s">
        <v>2319</v>
      </c>
      <c r="AT150" s="233" t="s">
        <v>1081</v>
      </c>
      <c r="AU150" s="233" t="s">
        <v>81</v>
      </c>
      <c r="AY150" s="18" t="s">
        <v>278</v>
      </c>
      <c r="BE150" s="234">
        <f>IF(N150="základní",J150,0)</f>
        <v>6500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8" t="s">
        <v>81</v>
      </c>
      <c r="BK150" s="234">
        <f>ROUND(I150*H150,2)</f>
        <v>6500</v>
      </c>
      <c r="BL150" s="18" t="s">
        <v>2319</v>
      </c>
      <c r="BM150" s="233" t="s">
        <v>3392</v>
      </c>
    </row>
    <row r="151" s="2" customFormat="1" ht="16.5" customHeight="1">
      <c r="A151" s="33"/>
      <c r="B151" s="34"/>
      <c r="C151" s="269" t="s">
        <v>650</v>
      </c>
      <c r="D151" s="269" t="s">
        <v>1081</v>
      </c>
      <c r="E151" s="270" t="s">
        <v>3393</v>
      </c>
      <c r="F151" s="271" t="s">
        <v>3394</v>
      </c>
      <c r="G151" s="272" t="s">
        <v>1673</v>
      </c>
      <c r="H151" s="273">
        <v>240</v>
      </c>
      <c r="I151" s="274">
        <v>130</v>
      </c>
      <c r="J151" s="274">
        <f>ROUND(I151*H151,2)</f>
        <v>31200</v>
      </c>
      <c r="K151" s="275"/>
      <c r="L151" s="276"/>
      <c r="M151" s="277" t="s">
        <v>1</v>
      </c>
      <c r="N151" s="278" t="s">
        <v>39</v>
      </c>
      <c r="O151" s="231">
        <v>0</v>
      </c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33" t="s">
        <v>2319</v>
      </c>
      <c r="AT151" s="233" t="s">
        <v>1081</v>
      </c>
      <c r="AU151" s="233" t="s">
        <v>81</v>
      </c>
      <c r="AY151" s="18" t="s">
        <v>278</v>
      </c>
      <c r="BE151" s="234">
        <f>IF(N151="základní",J151,0)</f>
        <v>31200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8" t="s">
        <v>81</v>
      </c>
      <c r="BK151" s="234">
        <f>ROUND(I151*H151,2)</f>
        <v>31200</v>
      </c>
      <c r="BL151" s="18" t="s">
        <v>2319</v>
      </c>
      <c r="BM151" s="233" t="s">
        <v>3395</v>
      </c>
    </row>
    <row r="152" s="2" customFormat="1" ht="16.5" customHeight="1">
      <c r="A152" s="33"/>
      <c r="B152" s="34"/>
      <c r="C152" s="269" t="s">
        <v>666</v>
      </c>
      <c r="D152" s="269" t="s">
        <v>1081</v>
      </c>
      <c r="E152" s="270" t="s">
        <v>3396</v>
      </c>
      <c r="F152" s="271" t="s">
        <v>3397</v>
      </c>
      <c r="G152" s="272" t="s">
        <v>1673</v>
      </c>
      <c r="H152" s="273">
        <v>6</v>
      </c>
      <c r="I152" s="274">
        <v>156</v>
      </c>
      <c r="J152" s="274">
        <f>ROUND(I152*H152,2)</f>
        <v>936</v>
      </c>
      <c r="K152" s="275"/>
      <c r="L152" s="276"/>
      <c r="M152" s="277" t="s">
        <v>1</v>
      </c>
      <c r="N152" s="278" t="s">
        <v>39</v>
      </c>
      <c r="O152" s="231">
        <v>0</v>
      </c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33" t="s">
        <v>2319</v>
      </c>
      <c r="AT152" s="233" t="s">
        <v>1081</v>
      </c>
      <c r="AU152" s="233" t="s">
        <v>81</v>
      </c>
      <c r="AY152" s="18" t="s">
        <v>278</v>
      </c>
      <c r="BE152" s="234">
        <f>IF(N152="základní",J152,0)</f>
        <v>936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8" t="s">
        <v>81</v>
      </c>
      <c r="BK152" s="234">
        <f>ROUND(I152*H152,2)</f>
        <v>936</v>
      </c>
      <c r="BL152" s="18" t="s">
        <v>2319</v>
      </c>
      <c r="BM152" s="233" t="s">
        <v>3398</v>
      </c>
    </row>
    <row r="153" s="2" customFormat="1" ht="16.5" customHeight="1">
      <c r="A153" s="33"/>
      <c r="B153" s="34"/>
      <c r="C153" s="269" t="s">
        <v>672</v>
      </c>
      <c r="D153" s="269" t="s">
        <v>1081</v>
      </c>
      <c r="E153" s="270" t="s">
        <v>3399</v>
      </c>
      <c r="F153" s="271" t="s">
        <v>3400</v>
      </c>
      <c r="G153" s="272" t="s">
        <v>1673</v>
      </c>
      <c r="H153" s="273">
        <v>1</v>
      </c>
      <c r="I153" s="274">
        <v>4512</v>
      </c>
      <c r="J153" s="274">
        <f>ROUND(I153*H153,2)</f>
        <v>4512</v>
      </c>
      <c r="K153" s="275"/>
      <c r="L153" s="276"/>
      <c r="M153" s="277" t="s">
        <v>1</v>
      </c>
      <c r="N153" s="278" t="s">
        <v>39</v>
      </c>
      <c r="O153" s="231">
        <v>0</v>
      </c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33" t="s">
        <v>2319</v>
      </c>
      <c r="AT153" s="233" t="s">
        <v>1081</v>
      </c>
      <c r="AU153" s="233" t="s">
        <v>81</v>
      </c>
      <c r="AY153" s="18" t="s">
        <v>278</v>
      </c>
      <c r="BE153" s="234">
        <f>IF(N153="základní",J153,0)</f>
        <v>4512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8" t="s">
        <v>81</v>
      </c>
      <c r="BK153" s="234">
        <f>ROUND(I153*H153,2)</f>
        <v>4512</v>
      </c>
      <c r="BL153" s="18" t="s">
        <v>2319</v>
      </c>
      <c r="BM153" s="233" t="s">
        <v>3401</v>
      </c>
    </row>
    <row r="154" s="2" customFormat="1" ht="24.15" customHeight="1">
      <c r="A154" s="33"/>
      <c r="B154" s="34"/>
      <c r="C154" s="269" t="s">
        <v>679</v>
      </c>
      <c r="D154" s="269" t="s">
        <v>1081</v>
      </c>
      <c r="E154" s="270" t="s">
        <v>3402</v>
      </c>
      <c r="F154" s="271" t="s">
        <v>3403</v>
      </c>
      <c r="G154" s="272" t="s">
        <v>1673</v>
      </c>
      <c r="H154" s="273">
        <v>51</v>
      </c>
      <c r="I154" s="274">
        <v>283</v>
      </c>
      <c r="J154" s="274">
        <f>ROUND(I154*H154,2)</f>
        <v>14433</v>
      </c>
      <c r="K154" s="275"/>
      <c r="L154" s="276"/>
      <c r="M154" s="277" t="s">
        <v>1</v>
      </c>
      <c r="N154" s="278" t="s">
        <v>39</v>
      </c>
      <c r="O154" s="231">
        <v>0</v>
      </c>
      <c r="P154" s="231">
        <f>O154*H154</f>
        <v>0</v>
      </c>
      <c r="Q154" s="231">
        <v>0</v>
      </c>
      <c r="R154" s="231">
        <f>Q154*H154</f>
        <v>0</v>
      </c>
      <c r="S154" s="231">
        <v>0</v>
      </c>
      <c r="T154" s="23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33" t="s">
        <v>2319</v>
      </c>
      <c r="AT154" s="233" t="s">
        <v>1081</v>
      </c>
      <c r="AU154" s="233" t="s">
        <v>81</v>
      </c>
      <c r="AY154" s="18" t="s">
        <v>278</v>
      </c>
      <c r="BE154" s="234">
        <f>IF(N154="základní",J154,0)</f>
        <v>14433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8" t="s">
        <v>81</v>
      </c>
      <c r="BK154" s="234">
        <f>ROUND(I154*H154,2)</f>
        <v>14433</v>
      </c>
      <c r="BL154" s="18" t="s">
        <v>2319</v>
      </c>
      <c r="BM154" s="233" t="s">
        <v>3404</v>
      </c>
    </row>
    <row r="155" s="2" customFormat="1" ht="24.15" customHeight="1">
      <c r="A155" s="33"/>
      <c r="B155" s="34"/>
      <c r="C155" s="269" t="s">
        <v>685</v>
      </c>
      <c r="D155" s="269" t="s">
        <v>1081</v>
      </c>
      <c r="E155" s="270" t="s">
        <v>3405</v>
      </c>
      <c r="F155" s="271" t="s">
        <v>3406</v>
      </c>
      <c r="G155" s="272" t="s">
        <v>1673</v>
      </c>
      <c r="H155" s="273">
        <v>51</v>
      </c>
      <c r="I155" s="274">
        <v>283</v>
      </c>
      <c r="J155" s="274">
        <f>ROUND(I155*H155,2)</f>
        <v>14433</v>
      </c>
      <c r="K155" s="275"/>
      <c r="L155" s="276"/>
      <c r="M155" s="277" t="s">
        <v>1</v>
      </c>
      <c r="N155" s="278" t="s">
        <v>39</v>
      </c>
      <c r="O155" s="231">
        <v>0</v>
      </c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33" t="s">
        <v>2319</v>
      </c>
      <c r="AT155" s="233" t="s">
        <v>1081</v>
      </c>
      <c r="AU155" s="233" t="s">
        <v>81</v>
      </c>
      <c r="AY155" s="18" t="s">
        <v>278</v>
      </c>
      <c r="BE155" s="234">
        <f>IF(N155="základní",J155,0)</f>
        <v>14433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8" t="s">
        <v>81</v>
      </c>
      <c r="BK155" s="234">
        <f>ROUND(I155*H155,2)</f>
        <v>14433</v>
      </c>
      <c r="BL155" s="18" t="s">
        <v>2319</v>
      </c>
      <c r="BM155" s="233" t="s">
        <v>3407</v>
      </c>
    </row>
    <row r="156" s="2" customFormat="1" ht="16.5" customHeight="1">
      <c r="A156" s="33"/>
      <c r="B156" s="34"/>
      <c r="C156" s="269" t="s">
        <v>691</v>
      </c>
      <c r="D156" s="269" t="s">
        <v>1081</v>
      </c>
      <c r="E156" s="270" t="s">
        <v>3408</v>
      </c>
      <c r="F156" s="271" t="s">
        <v>3409</v>
      </c>
      <c r="G156" s="272" t="s">
        <v>1673</v>
      </c>
      <c r="H156" s="273">
        <v>71</v>
      </c>
      <c r="I156" s="274">
        <v>653</v>
      </c>
      <c r="J156" s="274">
        <f>ROUND(I156*H156,2)</f>
        <v>46363</v>
      </c>
      <c r="K156" s="275"/>
      <c r="L156" s="276"/>
      <c r="M156" s="277" t="s">
        <v>1</v>
      </c>
      <c r="N156" s="278" t="s">
        <v>39</v>
      </c>
      <c r="O156" s="231">
        <v>0</v>
      </c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33" t="s">
        <v>2319</v>
      </c>
      <c r="AT156" s="233" t="s">
        <v>1081</v>
      </c>
      <c r="AU156" s="233" t="s">
        <v>81</v>
      </c>
      <c r="AY156" s="18" t="s">
        <v>278</v>
      </c>
      <c r="BE156" s="234">
        <f>IF(N156="základní",J156,0)</f>
        <v>46363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8" t="s">
        <v>81</v>
      </c>
      <c r="BK156" s="234">
        <f>ROUND(I156*H156,2)</f>
        <v>46363</v>
      </c>
      <c r="BL156" s="18" t="s">
        <v>2319</v>
      </c>
      <c r="BM156" s="233" t="s">
        <v>3410</v>
      </c>
    </row>
    <row r="157" s="2" customFormat="1" ht="16.5" customHeight="1">
      <c r="A157" s="33"/>
      <c r="B157" s="34"/>
      <c r="C157" s="269" t="s">
        <v>697</v>
      </c>
      <c r="D157" s="269" t="s">
        <v>1081</v>
      </c>
      <c r="E157" s="270" t="s">
        <v>3411</v>
      </c>
      <c r="F157" s="271" t="s">
        <v>3412</v>
      </c>
      <c r="G157" s="272" t="s">
        <v>1673</v>
      </c>
      <c r="H157" s="273">
        <v>71</v>
      </c>
      <c r="I157" s="274">
        <v>141.5</v>
      </c>
      <c r="J157" s="274">
        <f>ROUND(I157*H157,2)</f>
        <v>10046.5</v>
      </c>
      <c r="K157" s="275"/>
      <c r="L157" s="276"/>
      <c r="M157" s="277" t="s">
        <v>1</v>
      </c>
      <c r="N157" s="278" t="s">
        <v>39</v>
      </c>
      <c r="O157" s="231">
        <v>0</v>
      </c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33" t="s">
        <v>2319</v>
      </c>
      <c r="AT157" s="233" t="s">
        <v>1081</v>
      </c>
      <c r="AU157" s="233" t="s">
        <v>81</v>
      </c>
      <c r="AY157" s="18" t="s">
        <v>278</v>
      </c>
      <c r="BE157" s="234">
        <f>IF(N157="základní",J157,0)</f>
        <v>10046.5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8" t="s">
        <v>81</v>
      </c>
      <c r="BK157" s="234">
        <f>ROUND(I157*H157,2)</f>
        <v>10046.5</v>
      </c>
      <c r="BL157" s="18" t="s">
        <v>2319</v>
      </c>
      <c r="BM157" s="233" t="s">
        <v>3413</v>
      </c>
    </row>
    <row r="158" s="2" customFormat="1" ht="21.75" customHeight="1">
      <c r="A158" s="33"/>
      <c r="B158" s="34"/>
      <c r="C158" s="269" t="s">
        <v>703</v>
      </c>
      <c r="D158" s="269" t="s">
        <v>1081</v>
      </c>
      <c r="E158" s="270" t="s">
        <v>3414</v>
      </c>
      <c r="F158" s="271" t="s">
        <v>3415</v>
      </c>
      <c r="G158" s="272" t="s">
        <v>1673</v>
      </c>
      <c r="H158" s="273">
        <v>12</v>
      </c>
      <c r="I158" s="274">
        <v>1013</v>
      </c>
      <c r="J158" s="274">
        <f>ROUND(I158*H158,2)</f>
        <v>12156</v>
      </c>
      <c r="K158" s="275"/>
      <c r="L158" s="276"/>
      <c r="M158" s="277" t="s">
        <v>1</v>
      </c>
      <c r="N158" s="278" t="s">
        <v>39</v>
      </c>
      <c r="O158" s="231">
        <v>0</v>
      </c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33" t="s">
        <v>2319</v>
      </c>
      <c r="AT158" s="233" t="s">
        <v>1081</v>
      </c>
      <c r="AU158" s="233" t="s">
        <v>81</v>
      </c>
      <c r="AY158" s="18" t="s">
        <v>278</v>
      </c>
      <c r="BE158" s="234">
        <f>IF(N158="základní",J158,0)</f>
        <v>12156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8" t="s">
        <v>81</v>
      </c>
      <c r="BK158" s="234">
        <f>ROUND(I158*H158,2)</f>
        <v>12156</v>
      </c>
      <c r="BL158" s="18" t="s">
        <v>2319</v>
      </c>
      <c r="BM158" s="233" t="s">
        <v>3416</v>
      </c>
    </row>
    <row r="159" s="2" customFormat="1" ht="24.15" customHeight="1">
      <c r="A159" s="33"/>
      <c r="B159" s="34"/>
      <c r="C159" s="269" t="s">
        <v>709</v>
      </c>
      <c r="D159" s="269" t="s">
        <v>1081</v>
      </c>
      <c r="E159" s="270" t="s">
        <v>3417</v>
      </c>
      <c r="F159" s="271" t="s">
        <v>3418</v>
      </c>
      <c r="G159" s="272" t="s">
        <v>1673</v>
      </c>
      <c r="H159" s="273">
        <v>5634</v>
      </c>
      <c r="I159" s="274">
        <v>26.739999999999998</v>
      </c>
      <c r="J159" s="274">
        <f>ROUND(I159*H159,2)</f>
        <v>150653.16</v>
      </c>
      <c r="K159" s="275"/>
      <c r="L159" s="276"/>
      <c r="M159" s="277" t="s">
        <v>1</v>
      </c>
      <c r="N159" s="278" t="s">
        <v>39</v>
      </c>
      <c r="O159" s="231">
        <v>0</v>
      </c>
      <c r="P159" s="231">
        <f>O159*H159</f>
        <v>0</v>
      </c>
      <c r="Q159" s="231">
        <v>0</v>
      </c>
      <c r="R159" s="231">
        <f>Q159*H159</f>
        <v>0</v>
      </c>
      <c r="S159" s="231">
        <v>0</v>
      </c>
      <c r="T159" s="23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33" t="s">
        <v>2319</v>
      </c>
      <c r="AT159" s="233" t="s">
        <v>1081</v>
      </c>
      <c r="AU159" s="233" t="s">
        <v>81</v>
      </c>
      <c r="AY159" s="18" t="s">
        <v>278</v>
      </c>
      <c r="BE159" s="234">
        <f>IF(N159="základní",J159,0)</f>
        <v>150653.16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8" t="s">
        <v>81</v>
      </c>
      <c r="BK159" s="234">
        <f>ROUND(I159*H159,2)</f>
        <v>150653.16</v>
      </c>
      <c r="BL159" s="18" t="s">
        <v>2319</v>
      </c>
      <c r="BM159" s="233" t="s">
        <v>3419</v>
      </c>
    </row>
    <row r="160" s="2" customFormat="1" ht="16.5" customHeight="1">
      <c r="A160" s="33"/>
      <c r="B160" s="34"/>
      <c r="C160" s="269" t="s">
        <v>713</v>
      </c>
      <c r="D160" s="269" t="s">
        <v>1081</v>
      </c>
      <c r="E160" s="270" t="s">
        <v>3420</v>
      </c>
      <c r="F160" s="271" t="s">
        <v>3421</v>
      </c>
      <c r="G160" s="272" t="s">
        <v>1673</v>
      </c>
      <c r="H160" s="273">
        <v>982</v>
      </c>
      <c r="I160" s="274">
        <v>7</v>
      </c>
      <c r="J160" s="274">
        <f>ROUND(I160*H160,2)</f>
        <v>6874</v>
      </c>
      <c r="K160" s="275"/>
      <c r="L160" s="276"/>
      <c r="M160" s="277" t="s">
        <v>1</v>
      </c>
      <c r="N160" s="278" t="s">
        <v>39</v>
      </c>
      <c r="O160" s="231">
        <v>0</v>
      </c>
      <c r="P160" s="231">
        <f>O160*H160</f>
        <v>0</v>
      </c>
      <c r="Q160" s="231">
        <v>0</v>
      </c>
      <c r="R160" s="231">
        <f>Q160*H160</f>
        <v>0</v>
      </c>
      <c r="S160" s="231">
        <v>0</v>
      </c>
      <c r="T160" s="232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33" t="s">
        <v>2319</v>
      </c>
      <c r="AT160" s="233" t="s">
        <v>1081</v>
      </c>
      <c r="AU160" s="233" t="s">
        <v>81</v>
      </c>
      <c r="AY160" s="18" t="s">
        <v>278</v>
      </c>
      <c r="BE160" s="234">
        <f>IF(N160="základní",J160,0)</f>
        <v>6874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8" t="s">
        <v>81</v>
      </c>
      <c r="BK160" s="234">
        <f>ROUND(I160*H160,2)</f>
        <v>6874</v>
      </c>
      <c r="BL160" s="18" t="s">
        <v>2319</v>
      </c>
      <c r="BM160" s="233" t="s">
        <v>3422</v>
      </c>
    </row>
    <row r="161" s="2" customFormat="1" ht="16.5" customHeight="1">
      <c r="A161" s="33"/>
      <c r="B161" s="34"/>
      <c r="C161" s="269" t="s">
        <v>717</v>
      </c>
      <c r="D161" s="269" t="s">
        <v>1081</v>
      </c>
      <c r="E161" s="270" t="s">
        <v>3423</v>
      </c>
      <c r="F161" s="271" t="s">
        <v>3424</v>
      </c>
      <c r="G161" s="272" t="s">
        <v>1673</v>
      </c>
      <c r="H161" s="273">
        <v>2946</v>
      </c>
      <c r="I161" s="274">
        <v>4</v>
      </c>
      <c r="J161" s="274">
        <f>ROUND(I161*H161,2)</f>
        <v>11784</v>
      </c>
      <c r="K161" s="275"/>
      <c r="L161" s="276"/>
      <c r="M161" s="277" t="s">
        <v>1</v>
      </c>
      <c r="N161" s="278" t="s">
        <v>39</v>
      </c>
      <c r="O161" s="231">
        <v>0</v>
      </c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33" t="s">
        <v>2319</v>
      </c>
      <c r="AT161" s="233" t="s">
        <v>1081</v>
      </c>
      <c r="AU161" s="233" t="s">
        <v>81</v>
      </c>
      <c r="AY161" s="18" t="s">
        <v>278</v>
      </c>
      <c r="BE161" s="234">
        <f>IF(N161="základní",J161,0)</f>
        <v>11784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8" t="s">
        <v>81</v>
      </c>
      <c r="BK161" s="234">
        <f>ROUND(I161*H161,2)</f>
        <v>11784</v>
      </c>
      <c r="BL161" s="18" t="s">
        <v>2319</v>
      </c>
      <c r="BM161" s="233" t="s">
        <v>3425</v>
      </c>
    </row>
    <row r="162" s="2" customFormat="1" ht="16.5" customHeight="1">
      <c r="A162" s="33"/>
      <c r="B162" s="34"/>
      <c r="C162" s="222" t="s">
        <v>721</v>
      </c>
      <c r="D162" s="222" t="s">
        <v>280</v>
      </c>
      <c r="E162" s="223" t="s">
        <v>3426</v>
      </c>
      <c r="F162" s="224" t="s">
        <v>3427</v>
      </c>
      <c r="G162" s="225" t="s">
        <v>1673</v>
      </c>
      <c r="H162" s="226">
        <v>423</v>
      </c>
      <c r="I162" s="227">
        <v>0</v>
      </c>
      <c r="J162" s="227">
        <f>ROUND(I162*H162,2)</f>
        <v>0</v>
      </c>
      <c r="K162" s="228"/>
      <c r="L162" s="39"/>
      <c r="M162" s="229" t="s">
        <v>1</v>
      </c>
      <c r="N162" s="230" t="s">
        <v>39</v>
      </c>
      <c r="O162" s="231">
        <v>0</v>
      </c>
      <c r="P162" s="231">
        <f>O162*H162</f>
        <v>0</v>
      </c>
      <c r="Q162" s="231">
        <v>0</v>
      </c>
      <c r="R162" s="231">
        <f>Q162*H162</f>
        <v>0</v>
      </c>
      <c r="S162" s="231">
        <v>0</v>
      </c>
      <c r="T162" s="232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33" t="s">
        <v>116</v>
      </c>
      <c r="AT162" s="233" t="s">
        <v>280</v>
      </c>
      <c r="AU162" s="233" t="s">
        <v>81</v>
      </c>
      <c r="AY162" s="18" t="s">
        <v>278</v>
      </c>
      <c r="BE162" s="234">
        <f>IF(N162="základní",J162,0)</f>
        <v>0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8" t="s">
        <v>81</v>
      </c>
      <c r="BK162" s="234">
        <f>ROUND(I162*H162,2)</f>
        <v>0</v>
      </c>
      <c r="BL162" s="18" t="s">
        <v>116</v>
      </c>
      <c r="BM162" s="233" t="s">
        <v>3428</v>
      </c>
    </row>
    <row r="163" s="2" customFormat="1" ht="16.5" customHeight="1">
      <c r="A163" s="33"/>
      <c r="B163" s="34"/>
      <c r="C163" s="269" t="s">
        <v>726</v>
      </c>
      <c r="D163" s="269" t="s">
        <v>1081</v>
      </c>
      <c r="E163" s="270" t="s">
        <v>3429</v>
      </c>
      <c r="F163" s="271" t="s">
        <v>3430</v>
      </c>
      <c r="G163" s="272" t="s">
        <v>1673</v>
      </c>
      <c r="H163" s="273">
        <v>34</v>
      </c>
      <c r="I163" s="274">
        <v>4050</v>
      </c>
      <c r="J163" s="274">
        <f>ROUND(I163*H163,2)</f>
        <v>137700</v>
      </c>
      <c r="K163" s="275"/>
      <c r="L163" s="276"/>
      <c r="M163" s="277" t="s">
        <v>1</v>
      </c>
      <c r="N163" s="278" t="s">
        <v>39</v>
      </c>
      <c r="O163" s="231">
        <v>0</v>
      </c>
      <c r="P163" s="231">
        <f>O163*H163</f>
        <v>0</v>
      </c>
      <c r="Q163" s="231">
        <v>0</v>
      </c>
      <c r="R163" s="231">
        <f>Q163*H163</f>
        <v>0</v>
      </c>
      <c r="S163" s="231">
        <v>0</v>
      </c>
      <c r="T163" s="232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33" t="s">
        <v>2319</v>
      </c>
      <c r="AT163" s="233" t="s">
        <v>1081</v>
      </c>
      <c r="AU163" s="233" t="s">
        <v>81</v>
      </c>
      <c r="AY163" s="18" t="s">
        <v>278</v>
      </c>
      <c r="BE163" s="234">
        <f>IF(N163="základní",J163,0)</f>
        <v>137700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8" t="s">
        <v>81</v>
      </c>
      <c r="BK163" s="234">
        <f>ROUND(I163*H163,2)</f>
        <v>137700</v>
      </c>
      <c r="BL163" s="18" t="s">
        <v>2319</v>
      </c>
      <c r="BM163" s="233" t="s">
        <v>3431</v>
      </c>
    </row>
    <row r="164" s="2" customFormat="1" ht="16.5" customHeight="1">
      <c r="A164" s="33"/>
      <c r="B164" s="34"/>
      <c r="C164" s="269" t="s">
        <v>730</v>
      </c>
      <c r="D164" s="269" t="s">
        <v>1081</v>
      </c>
      <c r="E164" s="270" t="s">
        <v>3432</v>
      </c>
      <c r="F164" s="271" t="s">
        <v>3433</v>
      </c>
      <c r="G164" s="272" t="s">
        <v>1673</v>
      </c>
      <c r="H164" s="273">
        <v>82</v>
      </c>
      <c r="I164" s="274">
        <v>2410</v>
      </c>
      <c r="J164" s="274">
        <f>ROUND(I164*H164,2)</f>
        <v>197620</v>
      </c>
      <c r="K164" s="275"/>
      <c r="L164" s="276"/>
      <c r="M164" s="277" t="s">
        <v>1</v>
      </c>
      <c r="N164" s="278" t="s">
        <v>39</v>
      </c>
      <c r="O164" s="231">
        <v>0</v>
      </c>
      <c r="P164" s="231">
        <f>O164*H164</f>
        <v>0</v>
      </c>
      <c r="Q164" s="231">
        <v>0</v>
      </c>
      <c r="R164" s="231">
        <f>Q164*H164</f>
        <v>0</v>
      </c>
      <c r="S164" s="231">
        <v>0</v>
      </c>
      <c r="T164" s="232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33" t="s">
        <v>2319</v>
      </c>
      <c r="AT164" s="233" t="s">
        <v>1081</v>
      </c>
      <c r="AU164" s="233" t="s">
        <v>81</v>
      </c>
      <c r="AY164" s="18" t="s">
        <v>278</v>
      </c>
      <c r="BE164" s="234">
        <f>IF(N164="základní",J164,0)</f>
        <v>197620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8" t="s">
        <v>81</v>
      </c>
      <c r="BK164" s="234">
        <f>ROUND(I164*H164,2)</f>
        <v>197620</v>
      </c>
      <c r="BL164" s="18" t="s">
        <v>2319</v>
      </c>
      <c r="BM164" s="233" t="s">
        <v>3434</v>
      </c>
    </row>
    <row r="165" s="2" customFormat="1" ht="16.5" customHeight="1">
      <c r="A165" s="33"/>
      <c r="B165" s="34"/>
      <c r="C165" s="269" t="s">
        <v>734</v>
      </c>
      <c r="D165" s="269" t="s">
        <v>1081</v>
      </c>
      <c r="E165" s="270" t="s">
        <v>3435</v>
      </c>
      <c r="F165" s="271" t="s">
        <v>3436</v>
      </c>
      <c r="G165" s="272" t="s">
        <v>1673</v>
      </c>
      <c r="H165" s="273">
        <v>296</v>
      </c>
      <c r="I165" s="274">
        <v>1560</v>
      </c>
      <c r="J165" s="274">
        <f>ROUND(I165*H165,2)</f>
        <v>461760</v>
      </c>
      <c r="K165" s="275"/>
      <c r="L165" s="276"/>
      <c r="M165" s="277" t="s">
        <v>1</v>
      </c>
      <c r="N165" s="278" t="s">
        <v>39</v>
      </c>
      <c r="O165" s="231">
        <v>0</v>
      </c>
      <c r="P165" s="231">
        <f>O165*H165</f>
        <v>0</v>
      </c>
      <c r="Q165" s="231">
        <v>0</v>
      </c>
      <c r="R165" s="231">
        <f>Q165*H165</f>
        <v>0</v>
      </c>
      <c r="S165" s="231">
        <v>0</v>
      </c>
      <c r="T165" s="232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33" t="s">
        <v>2319</v>
      </c>
      <c r="AT165" s="233" t="s">
        <v>1081</v>
      </c>
      <c r="AU165" s="233" t="s">
        <v>81</v>
      </c>
      <c r="AY165" s="18" t="s">
        <v>278</v>
      </c>
      <c r="BE165" s="234">
        <f>IF(N165="základní",J165,0)</f>
        <v>461760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8" t="s">
        <v>81</v>
      </c>
      <c r="BK165" s="234">
        <f>ROUND(I165*H165,2)</f>
        <v>461760</v>
      </c>
      <c r="BL165" s="18" t="s">
        <v>2319</v>
      </c>
      <c r="BM165" s="233" t="s">
        <v>3437</v>
      </c>
    </row>
    <row r="166" s="2" customFormat="1" ht="16.5" customHeight="1">
      <c r="A166" s="33"/>
      <c r="B166" s="34"/>
      <c r="C166" s="269" t="s">
        <v>740</v>
      </c>
      <c r="D166" s="269" t="s">
        <v>1081</v>
      </c>
      <c r="E166" s="270" t="s">
        <v>3438</v>
      </c>
      <c r="F166" s="271" t="s">
        <v>3439</v>
      </c>
      <c r="G166" s="272" t="s">
        <v>1673</v>
      </c>
      <c r="H166" s="273">
        <v>11</v>
      </c>
      <c r="I166" s="274">
        <v>1560</v>
      </c>
      <c r="J166" s="274">
        <f>ROUND(I166*H166,2)</f>
        <v>17160</v>
      </c>
      <c r="K166" s="275"/>
      <c r="L166" s="276"/>
      <c r="M166" s="277" t="s">
        <v>1</v>
      </c>
      <c r="N166" s="278" t="s">
        <v>39</v>
      </c>
      <c r="O166" s="231">
        <v>0</v>
      </c>
      <c r="P166" s="231">
        <f>O166*H166</f>
        <v>0</v>
      </c>
      <c r="Q166" s="231">
        <v>0</v>
      </c>
      <c r="R166" s="231">
        <f>Q166*H166</f>
        <v>0</v>
      </c>
      <c r="S166" s="231">
        <v>0</v>
      </c>
      <c r="T166" s="232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33" t="s">
        <v>2319</v>
      </c>
      <c r="AT166" s="233" t="s">
        <v>1081</v>
      </c>
      <c r="AU166" s="233" t="s">
        <v>81</v>
      </c>
      <c r="AY166" s="18" t="s">
        <v>278</v>
      </c>
      <c r="BE166" s="234">
        <f>IF(N166="základní",J166,0)</f>
        <v>17160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8" t="s">
        <v>81</v>
      </c>
      <c r="BK166" s="234">
        <f>ROUND(I166*H166,2)</f>
        <v>17160</v>
      </c>
      <c r="BL166" s="18" t="s">
        <v>2319</v>
      </c>
      <c r="BM166" s="233" t="s">
        <v>3440</v>
      </c>
    </row>
    <row r="167" s="2" customFormat="1" ht="16.5" customHeight="1">
      <c r="A167" s="33"/>
      <c r="B167" s="34"/>
      <c r="C167" s="222" t="s">
        <v>746</v>
      </c>
      <c r="D167" s="222" t="s">
        <v>280</v>
      </c>
      <c r="E167" s="223" t="s">
        <v>3441</v>
      </c>
      <c r="F167" s="224" t="s">
        <v>3442</v>
      </c>
      <c r="G167" s="225" t="s">
        <v>1673</v>
      </c>
      <c r="H167" s="226">
        <v>76</v>
      </c>
      <c r="I167" s="227">
        <v>0</v>
      </c>
      <c r="J167" s="227">
        <f>ROUND(I167*H167,2)</f>
        <v>0</v>
      </c>
      <c r="K167" s="228"/>
      <c r="L167" s="39"/>
      <c r="M167" s="229" t="s">
        <v>1</v>
      </c>
      <c r="N167" s="230" t="s">
        <v>39</v>
      </c>
      <c r="O167" s="231">
        <v>0</v>
      </c>
      <c r="P167" s="231">
        <f>O167*H167</f>
        <v>0</v>
      </c>
      <c r="Q167" s="231">
        <v>0</v>
      </c>
      <c r="R167" s="231">
        <f>Q167*H167</f>
        <v>0</v>
      </c>
      <c r="S167" s="231">
        <v>0</v>
      </c>
      <c r="T167" s="23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33" t="s">
        <v>116</v>
      </c>
      <c r="AT167" s="233" t="s">
        <v>280</v>
      </c>
      <c r="AU167" s="233" t="s">
        <v>81</v>
      </c>
      <c r="AY167" s="18" t="s">
        <v>278</v>
      </c>
      <c r="BE167" s="234">
        <f>IF(N167="základní",J167,0)</f>
        <v>0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8" t="s">
        <v>81</v>
      </c>
      <c r="BK167" s="234">
        <f>ROUND(I167*H167,2)</f>
        <v>0</v>
      </c>
      <c r="BL167" s="18" t="s">
        <v>116</v>
      </c>
      <c r="BM167" s="233" t="s">
        <v>3443</v>
      </c>
    </row>
    <row r="168" s="2" customFormat="1" ht="16.5" customHeight="1">
      <c r="A168" s="33"/>
      <c r="B168" s="34"/>
      <c r="C168" s="269" t="s">
        <v>765</v>
      </c>
      <c r="D168" s="269" t="s">
        <v>1081</v>
      </c>
      <c r="E168" s="270" t="s">
        <v>3444</v>
      </c>
      <c r="F168" s="271" t="s">
        <v>3445</v>
      </c>
      <c r="G168" s="272" t="s">
        <v>1673</v>
      </c>
      <c r="H168" s="273">
        <v>76</v>
      </c>
      <c r="I168" s="274">
        <v>1836</v>
      </c>
      <c r="J168" s="274">
        <f>ROUND(I168*H168,2)</f>
        <v>139536</v>
      </c>
      <c r="K168" s="275"/>
      <c r="L168" s="276"/>
      <c r="M168" s="277" t="s">
        <v>1</v>
      </c>
      <c r="N168" s="278" t="s">
        <v>39</v>
      </c>
      <c r="O168" s="231">
        <v>0</v>
      </c>
      <c r="P168" s="231">
        <f>O168*H168</f>
        <v>0</v>
      </c>
      <c r="Q168" s="231">
        <v>0</v>
      </c>
      <c r="R168" s="231">
        <f>Q168*H168</f>
        <v>0</v>
      </c>
      <c r="S168" s="231">
        <v>0</v>
      </c>
      <c r="T168" s="23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33" t="s">
        <v>2319</v>
      </c>
      <c r="AT168" s="233" t="s">
        <v>1081</v>
      </c>
      <c r="AU168" s="233" t="s">
        <v>81</v>
      </c>
      <c r="AY168" s="18" t="s">
        <v>278</v>
      </c>
      <c r="BE168" s="234">
        <f>IF(N168="základní",J168,0)</f>
        <v>139536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8" t="s">
        <v>81</v>
      </c>
      <c r="BK168" s="234">
        <f>ROUND(I168*H168,2)</f>
        <v>139536</v>
      </c>
      <c r="BL168" s="18" t="s">
        <v>2319</v>
      </c>
      <c r="BM168" s="233" t="s">
        <v>3446</v>
      </c>
    </row>
    <row r="169" s="2" customFormat="1" ht="16.5" customHeight="1">
      <c r="A169" s="33"/>
      <c r="B169" s="34"/>
      <c r="C169" s="222" t="s">
        <v>782</v>
      </c>
      <c r="D169" s="222" t="s">
        <v>280</v>
      </c>
      <c r="E169" s="223" t="s">
        <v>3447</v>
      </c>
      <c r="F169" s="224" t="s">
        <v>3448</v>
      </c>
      <c r="G169" s="225" t="s">
        <v>1673</v>
      </c>
      <c r="H169" s="226">
        <v>14</v>
      </c>
      <c r="I169" s="227">
        <v>0</v>
      </c>
      <c r="J169" s="227">
        <f>ROUND(I169*H169,2)</f>
        <v>0</v>
      </c>
      <c r="K169" s="228"/>
      <c r="L169" s="39"/>
      <c r="M169" s="229" t="s">
        <v>1</v>
      </c>
      <c r="N169" s="230" t="s">
        <v>39</v>
      </c>
      <c r="O169" s="231">
        <v>0</v>
      </c>
      <c r="P169" s="231">
        <f>O169*H169</f>
        <v>0</v>
      </c>
      <c r="Q169" s="231">
        <v>0</v>
      </c>
      <c r="R169" s="231">
        <f>Q169*H169</f>
        <v>0</v>
      </c>
      <c r="S169" s="231">
        <v>0</v>
      </c>
      <c r="T169" s="232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33" t="s">
        <v>116</v>
      </c>
      <c r="AT169" s="233" t="s">
        <v>280</v>
      </c>
      <c r="AU169" s="233" t="s">
        <v>81</v>
      </c>
      <c r="AY169" s="18" t="s">
        <v>278</v>
      </c>
      <c r="BE169" s="234">
        <f>IF(N169="základní",J169,0)</f>
        <v>0</v>
      </c>
      <c r="BF169" s="234">
        <f>IF(N169="snížená",J169,0)</f>
        <v>0</v>
      </c>
      <c r="BG169" s="234">
        <f>IF(N169="zákl. přenesená",J169,0)</f>
        <v>0</v>
      </c>
      <c r="BH169" s="234">
        <f>IF(N169="sníž. přenesená",J169,0)</f>
        <v>0</v>
      </c>
      <c r="BI169" s="234">
        <f>IF(N169="nulová",J169,0)</f>
        <v>0</v>
      </c>
      <c r="BJ169" s="18" t="s">
        <v>81</v>
      </c>
      <c r="BK169" s="234">
        <f>ROUND(I169*H169,2)</f>
        <v>0</v>
      </c>
      <c r="BL169" s="18" t="s">
        <v>116</v>
      </c>
      <c r="BM169" s="233" t="s">
        <v>3449</v>
      </c>
    </row>
    <row r="170" s="2" customFormat="1" ht="16.5" customHeight="1">
      <c r="A170" s="33"/>
      <c r="B170" s="34"/>
      <c r="C170" s="269" t="s">
        <v>827</v>
      </c>
      <c r="D170" s="269" t="s">
        <v>1081</v>
      </c>
      <c r="E170" s="270" t="s">
        <v>3450</v>
      </c>
      <c r="F170" s="271" t="s">
        <v>3451</v>
      </c>
      <c r="G170" s="272" t="s">
        <v>1673</v>
      </c>
      <c r="H170" s="273">
        <v>14</v>
      </c>
      <c r="I170" s="274">
        <v>1780</v>
      </c>
      <c r="J170" s="274">
        <f>ROUND(I170*H170,2)</f>
        <v>24920</v>
      </c>
      <c r="K170" s="275"/>
      <c r="L170" s="276"/>
      <c r="M170" s="277" t="s">
        <v>1</v>
      </c>
      <c r="N170" s="278" t="s">
        <v>39</v>
      </c>
      <c r="O170" s="231">
        <v>0</v>
      </c>
      <c r="P170" s="231">
        <f>O170*H170</f>
        <v>0</v>
      </c>
      <c r="Q170" s="231">
        <v>0</v>
      </c>
      <c r="R170" s="231">
        <f>Q170*H170</f>
        <v>0</v>
      </c>
      <c r="S170" s="231">
        <v>0</v>
      </c>
      <c r="T170" s="23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33" t="s">
        <v>2319</v>
      </c>
      <c r="AT170" s="233" t="s">
        <v>1081</v>
      </c>
      <c r="AU170" s="233" t="s">
        <v>81</v>
      </c>
      <c r="AY170" s="18" t="s">
        <v>278</v>
      </c>
      <c r="BE170" s="234">
        <f>IF(N170="základní",J170,0)</f>
        <v>24920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8" t="s">
        <v>81</v>
      </c>
      <c r="BK170" s="234">
        <f>ROUND(I170*H170,2)</f>
        <v>24920</v>
      </c>
      <c r="BL170" s="18" t="s">
        <v>2319</v>
      </c>
      <c r="BM170" s="233" t="s">
        <v>3452</v>
      </c>
    </row>
    <row r="171" s="2" customFormat="1" ht="16.5" customHeight="1">
      <c r="A171" s="33"/>
      <c r="B171" s="34"/>
      <c r="C171" s="222" t="s">
        <v>913</v>
      </c>
      <c r="D171" s="222" t="s">
        <v>280</v>
      </c>
      <c r="E171" s="223" t="s">
        <v>3453</v>
      </c>
      <c r="F171" s="224" t="s">
        <v>3454</v>
      </c>
      <c r="G171" s="225" t="s">
        <v>675</v>
      </c>
      <c r="H171" s="226">
        <v>100</v>
      </c>
      <c r="I171" s="227">
        <v>550</v>
      </c>
      <c r="J171" s="227">
        <f>ROUND(I171*H171,2)</f>
        <v>55000</v>
      </c>
      <c r="K171" s="228"/>
      <c r="L171" s="39"/>
      <c r="M171" s="229" t="s">
        <v>1</v>
      </c>
      <c r="N171" s="230" t="s">
        <v>39</v>
      </c>
      <c r="O171" s="231">
        <v>0</v>
      </c>
      <c r="P171" s="231">
        <f>O171*H171</f>
        <v>0</v>
      </c>
      <c r="Q171" s="231">
        <v>0</v>
      </c>
      <c r="R171" s="231">
        <f>Q171*H171</f>
        <v>0</v>
      </c>
      <c r="S171" s="231">
        <v>0</v>
      </c>
      <c r="T171" s="232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33" t="s">
        <v>116</v>
      </c>
      <c r="AT171" s="233" t="s">
        <v>280</v>
      </c>
      <c r="AU171" s="233" t="s">
        <v>81</v>
      </c>
      <c r="AY171" s="18" t="s">
        <v>278</v>
      </c>
      <c r="BE171" s="234">
        <f>IF(N171="základní",J171,0)</f>
        <v>55000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8" t="s">
        <v>81</v>
      </c>
      <c r="BK171" s="234">
        <f>ROUND(I171*H171,2)</f>
        <v>55000</v>
      </c>
      <c r="BL171" s="18" t="s">
        <v>116</v>
      </c>
      <c r="BM171" s="233" t="s">
        <v>3455</v>
      </c>
    </row>
    <row r="172" s="2" customFormat="1" ht="16.5" customHeight="1">
      <c r="A172" s="33"/>
      <c r="B172" s="34"/>
      <c r="C172" s="269" t="s">
        <v>1001</v>
      </c>
      <c r="D172" s="269" t="s">
        <v>1081</v>
      </c>
      <c r="E172" s="270" t="s">
        <v>3456</v>
      </c>
      <c r="F172" s="271" t="s">
        <v>3457</v>
      </c>
      <c r="G172" s="272" t="s">
        <v>1418</v>
      </c>
      <c r="H172" s="273">
        <v>1</v>
      </c>
      <c r="I172" s="274">
        <v>0</v>
      </c>
      <c r="J172" s="274">
        <f>ROUND(I172*H172,2)</f>
        <v>0</v>
      </c>
      <c r="K172" s="275"/>
      <c r="L172" s="276"/>
      <c r="M172" s="277" t="s">
        <v>1</v>
      </c>
      <c r="N172" s="278" t="s">
        <v>39</v>
      </c>
      <c r="O172" s="231">
        <v>0</v>
      </c>
      <c r="P172" s="231">
        <f>O172*H172</f>
        <v>0</v>
      </c>
      <c r="Q172" s="231">
        <v>0</v>
      </c>
      <c r="R172" s="231">
        <f>Q172*H172</f>
        <v>0</v>
      </c>
      <c r="S172" s="231">
        <v>0</v>
      </c>
      <c r="T172" s="23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33" t="s">
        <v>2319</v>
      </c>
      <c r="AT172" s="233" t="s">
        <v>1081</v>
      </c>
      <c r="AU172" s="233" t="s">
        <v>81</v>
      </c>
      <c r="AY172" s="18" t="s">
        <v>278</v>
      </c>
      <c r="BE172" s="234">
        <f>IF(N172="základní",J172,0)</f>
        <v>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8" t="s">
        <v>81</v>
      </c>
      <c r="BK172" s="234">
        <f>ROUND(I172*H172,2)</f>
        <v>0</v>
      </c>
      <c r="BL172" s="18" t="s">
        <v>2319</v>
      </c>
      <c r="BM172" s="233" t="s">
        <v>3458</v>
      </c>
    </row>
    <row r="173" s="2" customFormat="1" ht="16.5" customHeight="1">
      <c r="A173" s="33"/>
      <c r="B173" s="34"/>
      <c r="C173" s="222" t="s">
        <v>659</v>
      </c>
      <c r="D173" s="222" t="s">
        <v>280</v>
      </c>
      <c r="E173" s="223" t="s">
        <v>3459</v>
      </c>
      <c r="F173" s="224" t="s">
        <v>3460</v>
      </c>
      <c r="G173" s="225" t="s">
        <v>1673</v>
      </c>
      <c r="H173" s="226">
        <v>1</v>
      </c>
      <c r="I173" s="227">
        <v>120000</v>
      </c>
      <c r="J173" s="227">
        <f>ROUND(I173*H173,2)</f>
        <v>120000</v>
      </c>
      <c r="K173" s="228"/>
      <c r="L173" s="39"/>
      <c r="M173" s="229" t="s">
        <v>1</v>
      </c>
      <c r="N173" s="230" t="s">
        <v>39</v>
      </c>
      <c r="O173" s="231">
        <v>0</v>
      </c>
      <c r="P173" s="231">
        <f>O173*H173</f>
        <v>0</v>
      </c>
      <c r="Q173" s="231">
        <v>0</v>
      </c>
      <c r="R173" s="231">
        <f>Q173*H173</f>
        <v>0</v>
      </c>
      <c r="S173" s="231">
        <v>0</v>
      </c>
      <c r="T173" s="232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33" t="s">
        <v>116</v>
      </c>
      <c r="AT173" s="233" t="s">
        <v>280</v>
      </c>
      <c r="AU173" s="233" t="s">
        <v>81</v>
      </c>
      <c r="AY173" s="18" t="s">
        <v>278</v>
      </c>
      <c r="BE173" s="234">
        <f>IF(N173="základní",J173,0)</f>
        <v>120000</v>
      </c>
      <c r="BF173" s="234">
        <f>IF(N173="snížená",J173,0)</f>
        <v>0</v>
      </c>
      <c r="BG173" s="234">
        <f>IF(N173="zákl. přenesená",J173,0)</f>
        <v>0</v>
      </c>
      <c r="BH173" s="234">
        <f>IF(N173="sníž. přenesená",J173,0)</f>
        <v>0</v>
      </c>
      <c r="BI173" s="234">
        <f>IF(N173="nulová",J173,0)</f>
        <v>0</v>
      </c>
      <c r="BJ173" s="18" t="s">
        <v>81</v>
      </c>
      <c r="BK173" s="234">
        <f>ROUND(I173*H173,2)</f>
        <v>120000</v>
      </c>
      <c r="BL173" s="18" t="s">
        <v>116</v>
      </c>
      <c r="BM173" s="233" t="s">
        <v>3461</v>
      </c>
    </row>
    <row r="174" s="2" customFormat="1" ht="16.5" customHeight="1">
      <c r="A174" s="33"/>
      <c r="B174" s="34"/>
      <c r="C174" s="269" t="s">
        <v>645</v>
      </c>
      <c r="D174" s="269" t="s">
        <v>1081</v>
      </c>
      <c r="E174" s="270" t="s">
        <v>3462</v>
      </c>
      <c r="F174" s="271" t="s">
        <v>3463</v>
      </c>
      <c r="G174" s="272" t="s">
        <v>1673</v>
      </c>
      <c r="H174" s="273">
        <v>1</v>
      </c>
      <c r="I174" s="274">
        <v>0</v>
      </c>
      <c r="J174" s="274">
        <f>ROUND(I174*H174,2)</f>
        <v>0</v>
      </c>
      <c r="K174" s="275"/>
      <c r="L174" s="276"/>
      <c r="M174" s="277" t="s">
        <v>1</v>
      </c>
      <c r="N174" s="278" t="s">
        <v>39</v>
      </c>
      <c r="O174" s="231">
        <v>0</v>
      </c>
      <c r="P174" s="231">
        <f>O174*H174</f>
        <v>0</v>
      </c>
      <c r="Q174" s="231">
        <v>0</v>
      </c>
      <c r="R174" s="231">
        <f>Q174*H174</f>
        <v>0</v>
      </c>
      <c r="S174" s="231">
        <v>0</v>
      </c>
      <c r="T174" s="232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33" t="s">
        <v>2319</v>
      </c>
      <c r="AT174" s="233" t="s">
        <v>1081</v>
      </c>
      <c r="AU174" s="233" t="s">
        <v>81</v>
      </c>
      <c r="AY174" s="18" t="s">
        <v>278</v>
      </c>
      <c r="BE174" s="234">
        <f>IF(N174="základní",J174,0)</f>
        <v>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8" t="s">
        <v>81</v>
      </c>
      <c r="BK174" s="234">
        <f>ROUND(I174*H174,2)</f>
        <v>0</v>
      </c>
      <c r="BL174" s="18" t="s">
        <v>2319</v>
      </c>
      <c r="BM174" s="233" t="s">
        <v>3464</v>
      </c>
    </row>
    <row r="175" s="2" customFormat="1" ht="16.5" customHeight="1">
      <c r="A175" s="33"/>
      <c r="B175" s="34"/>
      <c r="C175" s="222" t="s">
        <v>1429</v>
      </c>
      <c r="D175" s="222" t="s">
        <v>280</v>
      </c>
      <c r="E175" s="223" t="s">
        <v>3465</v>
      </c>
      <c r="F175" s="224" t="s">
        <v>3466</v>
      </c>
      <c r="G175" s="225" t="s">
        <v>1418</v>
      </c>
      <c r="H175" s="226">
        <v>1</v>
      </c>
      <c r="I175" s="227">
        <v>0</v>
      </c>
      <c r="J175" s="227">
        <f>ROUND(I175*H175,2)</f>
        <v>0</v>
      </c>
      <c r="K175" s="228"/>
      <c r="L175" s="39"/>
      <c r="M175" s="229" t="s">
        <v>1</v>
      </c>
      <c r="N175" s="230" t="s">
        <v>39</v>
      </c>
      <c r="O175" s="231">
        <v>0</v>
      </c>
      <c r="P175" s="231">
        <f>O175*H175</f>
        <v>0</v>
      </c>
      <c r="Q175" s="231">
        <v>0</v>
      </c>
      <c r="R175" s="231">
        <f>Q175*H175</f>
        <v>0</v>
      </c>
      <c r="S175" s="231">
        <v>0</v>
      </c>
      <c r="T175" s="232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33" t="s">
        <v>116</v>
      </c>
      <c r="AT175" s="233" t="s">
        <v>280</v>
      </c>
      <c r="AU175" s="233" t="s">
        <v>81</v>
      </c>
      <c r="AY175" s="18" t="s">
        <v>278</v>
      </c>
      <c r="BE175" s="234">
        <f>IF(N175="základní",J175,0)</f>
        <v>0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8" t="s">
        <v>81</v>
      </c>
      <c r="BK175" s="234">
        <f>ROUND(I175*H175,2)</f>
        <v>0</v>
      </c>
      <c r="BL175" s="18" t="s">
        <v>116</v>
      </c>
      <c r="BM175" s="233" t="s">
        <v>3467</v>
      </c>
    </row>
    <row r="176" s="2" customFormat="1" ht="24.15" customHeight="1">
      <c r="A176" s="33"/>
      <c r="B176" s="34"/>
      <c r="C176" s="269" t="s">
        <v>1433</v>
      </c>
      <c r="D176" s="269" t="s">
        <v>1081</v>
      </c>
      <c r="E176" s="270" t="s">
        <v>3468</v>
      </c>
      <c r="F176" s="271" t="s">
        <v>3469</v>
      </c>
      <c r="G176" s="272" t="s">
        <v>1673</v>
      </c>
      <c r="H176" s="273">
        <v>1</v>
      </c>
      <c r="I176" s="274">
        <v>235950</v>
      </c>
      <c r="J176" s="274">
        <f>ROUND(I176*H176,2)</f>
        <v>235950</v>
      </c>
      <c r="K176" s="275"/>
      <c r="L176" s="276"/>
      <c r="M176" s="277" t="s">
        <v>1</v>
      </c>
      <c r="N176" s="278" t="s">
        <v>39</v>
      </c>
      <c r="O176" s="231">
        <v>0</v>
      </c>
      <c r="P176" s="231">
        <f>O176*H176</f>
        <v>0</v>
      </c>
      <c r="Q176" s="231">
        <v>0</v>
      </c>
      <c r="R176" s="231">
        <f>Q176*H176</f>
        <v>0</v>
      </c>
      <c r="S176" s="231">
        <v>0</v>
      </c>
      <c r="T176" s="232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33" t="s">
        <v>2319</v>
      </c>
      <c r="AT176" s="233" t="s">
        <v>1081</v>
      </c>
      <c r="AU176" s="233" t="s">
        <v>81</v>
      </c>
      <c r="AY176" s="18" t="s">
        <v>278</v>
      </c>
      <c r="BE176" s="234">
        <f>IF(N176="základní",J176,0)</f>
        <v>235950</v>
      </c>
      <c r="BF176" s="234">
        <f>IF(N176="snížená",J176,0)</f>
        <v>0</v>
      </c>
      <c r="BG176" s="234">
        <f>IF(N176="zákl. přenesená",J176,0)</f>
        <v>0</v>
      </c>
      <c r="BH176" s="234">
        <f>IF(N176="sníž. přenesená",J176,0)</f>
        <v>0</v>
      </c>
      <c r="BI176" s="234">
        <f>IF(N176="nulová",J176,0)</f>
        <v>0</v>
      </c>
      <c r="BJ176" s="18" t="s">
        <v>81</v>
      </c>
      <c r="BK176" s="234">
        <f>ROUND(I176*H176,2)</f>
        <v>235950</v>
      </c>
      <c r="BL176" s="18" t="s">
        <v>2319</v>
      </c>
      <c r="BM176" s="233" t="s">
        <v>3470</v>
      </c>
    </row>
    <row r="177" s="2" customFormat="1" ht="16.5" customHeight="1">
      <c r="A177" s="33"/>
      <c r="B177" s="34"/>
      <c r="C177" s="222" t="s">
        <v>1437</v>
      </c>
      <c r="D177" s="222" t="s">
        <v>280</v>
      </c>
      <c r="E177" s="223" t="s">
        <v>3471</v>
      </c>
      <c r="F177" s="224" t="s">
        <v>3472</v>
      </c>
      <c r="G177" s="225" t="s">
        <v>1418</v>
      </c>
      <c r="H177" s="226">
        <v>1</v>
      </c>
      <c r="I177" s="227">
        <v>0</v>
      </c>
      <c r="J177" s="227">
        <f>ROUND(I177*H177,2)</f>
        <v>0</v>
      </c>
      <c r="K177" s="228"/>
      <c r="L177" s="39"/>
      <c r="M177" s="229" t="s">
        <v>1</v>
      </c>
      <c r="N177" s="230" t="s">
        <v>39</v>
      </c>
      <c r="O177" s="231">
        <v>0</v>
      </c>
      <c r="P177" s="231">
        <f>O177*H177</f>
        <v>0</v>
      </c>
      <c r="Q177" s="231">
        <v>0</v>
      </c>
      <c r="R177" s="231">
        <f>Q177*H177</f>
        <v>0</v>
      </c>
      <c r="S177" s="231">
        <v>0</v>
      </c>
      <c r="T177" s="232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33" t="s">
        <v>116</v>
      </c>
      <c r="AT177" s="233" t="s">
        <v>280</v>
      </c>
      <c r="AU177" s="233" t="s">
        <v>81</v>
      </c>
      <c r="AY177" s="18" t="s">
        <v>278</v>
      </c>
      <c r="BE177" s="234">
        <f>IF(N177="základní",J177,0)</f>
        <v>0</v>
      </c>
      <c r="BF177" s="234">
        <f>IF(N177="snížená",J177,0)</f>
        <v>0</v>
      </c>
      <c r="BG177" s="234">
        <f>IF(N177="zákl. přenesená",J177,0)</f>
        <v>0</v>
      </c>
      <c r="BH177" s="234">
        <f>IF(N177="sníž. přenesená",J177,0)</f>
        <v>0</v>
      </c>
      <c r="BI177" s="234">
        <f>IF(N177="nulová",J177,0)</f>
        <v>0</v>
      </c>
      <c r="BJ177" s="18" t="s">
        <v>81</v>
      </c>
      <c r="BK177" s="234">
        <f>ROUND(I177*H177,2)</f>
        <v>0</v>
      </c>
      <c r="BL177" s="18" t="s">
        <v>116</v>
      </c>
      <c r="BM177" s="233" t="s">
        <v>3473</v>
      </c>
    </row>
    <row r="178" s="2" customFormat="1" ht="16.5" customHeight="1">
      <c r="A178" s="33"/>
      <c r="B178" s="34"/>
      <c r="C178" s="269" t="s">
        <v>1441</v>
      </c>
      <c r="D178" s="269" t="s">
        <v>1081</v>
      </c>
      <c r="E178" s="270" t="s">
        <v>3474</v>
      </c>
      <c r="F178" s="271" t="s">
        <v>3475</v>
      </c>
      <c r="G178" s="272" t="s">
        <v>1673</v>
      </c>
      <c r="H178" s="273">
        <v>1</v>
      </c>
      <c r="I178" s="274">
        <v>31400</v>
      </c>
      <c r="J178" s="274">
        <f>ROUND(I178*H178,2)</f>
        <v>31400</v>
      </c>
      <c r="K178" s="275"/>
      <c r="L178" s="276"/>
      <c r="M178" s="277" t="s">
        <v>1</v>
      </c>
      <c r="N178" s="278" t="s">
        <v>39</v>
      </c>
      <c r="O178" s="231">
        <v>0</v>
      </c>
      <c r="P178" s="231">
        <f>O178*H178</f>
        <v>0</v>
      </c>
      <c r="Q178" s="231">
        <v>0</v>
      </c>
      <c r="R178" s="231">
        <f>Q178*H178</f>
        <v>0</v>
      </c>
      <c r="S178" s="231">
        <v>0</v>
      </c>
      <c r="T178" s="232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33" t="s">
        <v>2319</v>
      </c>
      <c r="AT178" s="233" t="s">
        <v>1081</v>
      </c>
      <c r="AU178" s="233" t="s">
        <v>81</v>
      </c>
      <c r="AY178" s="18" t="s">
        <v>278</v>
      </c>
      <c r="BE178" s="234">
        <f>IF(N178="základní",J178,0)</f>
        <v>31400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8" t="s">
        <v>81</v>
      </c>
      <c r="BK178" s="234">
        <f>ROUND(I178*H178,2)</f>
        <v>31400</v>
      </c>
      <c r="BL178" s="18" t="s">
        <v>2319</v>
      </c>
      <c r="BM178" s="233" t="s">
        <v>3476</v>
      </c>
    </row>
    <row r="179" s="2" customFormat="1" ht="16.5" customHeight="1">
      <c r="A179" s="33"/>
      <c r="B179" s="34"/>
      <c r="C179" s="222" t="s">
        <v>1445</v>
      </c>
      <c r="D179" s="222" t="s">
        <v>280</v>
      </c>
      <c r="E179" s="223" t="s">
        <v>3477</v>
      </c>
      <c r="F179" s="224" t="s">
        <v>3478</v>
      </c>
      <c r="G179" s="225" t="s">
        <v>1418</v>
      </c>
      <c r="H179" s="226">
        <v>1</v>
      </c>
      <c r="I179" s="227">
        <v>0</v>
      </c>
      <c r="J179" s="227">
        <f>ROUND(I179*H179,2)</f>
        <v>0</v>
      </c>
      <c r="K179" s="228"/>
      <c r="L179" s="39"/>
      <c r="M179" s="229" t="s">
        <v>1</v>
      </c>
      <c r="N179" s="230" t="s">
        <v>39</v>
      </c>
      <c r="O179" s="231">
        <v>0</v>
      </c>
      <c r="P179" s="231">
        <f>O179*H179</f>
        <v>0</v>
      </c>
      <c r="Q179" s="231">
        <v>0</v>
      </c>
      <c r="R179" s="231">
        <f>Q179*H179</f>
        <v>0</v>
      </c>
      <c r="S179" s="231">
        <v>0</v>
      </c>
      <c r="T179" s="232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33" t="s">
        <v>116</v>
      </c>
      <c r="AT179" s="233" t="s">
        <v>280</v>
      </c>
      <c r="AU179" s="233" t="s">
        <v>81</v>
      </c>
      <c r="AY179" s="18" t="s">
        <v>278</v>
      </c>
      <c r="BE179" s="234">
        <f>IF(N179="základní",J179,0)</f>
        <v>0</v>
      </c>
      <c r="BF179" s="234">
        <f>IF(N179="snížená",J179,0)</f>
        <v>0</v>
      </c>
      <c r="BG179" s="234">
        <f>IF(N179="zákl. přenesená",J179,0)</f>
        <v>0</v>
      </c>
      <c r="BH179" s="234">
        <f>IF(N179="sníž. přenesená",J179,0)</f>
        <v>0</v>
      </c>
      <c r="BI179" s="234">
        <f>IF(N179="nulová",J179,0)</f>
        <v>0</v>
      </c>
      <c r="BJ179" s="18" t="s">
        <v>81</v>
      </c>
      <c r="BK179" s="234">
        <f>ROUND(I179*H179,2)</f>
        <v>0</v>
      </c>
      <c r="BL179" s="18" t="s">
        <v>116</v>
      </c>
      <c r="BM179" s="233" t="s">
        <v>3479</v>
      </c>
    </row>
    <row r="180" s="2" customFormat="1" ht="16.5" customHeight="1">
      <c r="A180" s="33"/>
      <c r="B180" s="34"/>
      <c r="C180" s="269" t="s">
        <v>1449</v>
      </c>
      <c r="D180" s="269" t="s">
        <v>1081</v>
      </c>
      <c r="E180" s="270" t="s">
        <v>3480</v>
      </c>
      <c r="F180" s="271" t="s">
        <v>3481</v>
      </c>
      <c r="G180" s="272" t="s">
        <v>1673</v>
      </c>
      <c r="H180" s="273">
        <v>1</v>
      </c>
      <c r="I180" s="274">
        <v>29800</v>
      </c>
      <c r="J180" s="274">
        <f>ROUND(I180*H180,2)</f>
        <v>29800</v>
      </c>
      <c r="K180" s="275"/>
      <c r="L180" s="276"/>
      <c r="M180" s="277" t="s">
        <v>1</v>
      </c>
      <c r="N180" s="278" t="s">
        <v>39</v>
      </c>
      <c r="O180" s="231">
        <v>0</v>
      </c>
      <c r="P180" s="231">
        <f>O180*H180</f>
        <v>0</v>
      </c>
      <c r="Q180" s="231">
        <v>0</v>
      </c>
      <c r="R180" s="231">
        <f>Q180*H180</f>
        <v>0</v>
      </c>
      <c r="S180" s="231">
        <v>0</v>
      </c>
      <c r="T180" s="232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33" t="s">
        <v>2319</v>
      </c>
      <c r="AT180" s="233" t="s">
        <v>1081</v>
      </c>
      <c r="AU180" s="233" t="s">
        <v>81</v>
      </c>
      <c r="AY180" s="18" t="s">
        <v>278</v>
      </c>
      <c r="BE180" s="234">
        <f>IF(N180="základní",J180,0)</f>
        <v>29800</v>
      </c>
      <c r="BF180" s="234">
        <f>IF(N180="snížená",J180,0)</f>
        <v>0</v>
      </c>
      <c r="BG180" s="234">
        <f>IF(N180="zákl. přenesená",J180,0)</f>
        <v>0</v>
      </c>
      <c r="BH180" s="234">
        <f>IF(N180="sníž. přenesená",J180,0)</f>
        <v>0</v>
      </c>
      <c r="BI180" s="234">
        <f>IF(N180="nulová",J180,0)</f>
        <v>0</v>
      </c>
      <c r="BJ180" s="18" t="s">
        <v>81</v>
      </c>
      <c r="BK180" s="234">
        <f>ROUND(I180*H180,2)</f>
        <v>29800</v>
      </c>
      <c r="BL180" s="18" t="s">
        <v>2319</v>
      </c>
      <c r="BM180" s="233" t="s">
        <v>3482</v>
      </c>
    </row>
    <row r="181" s="2" customFormat="1" ht="16.5" customHeight="1">
      <c r="A181" s="33"/>
      <c r="B181" s="34"/>
      <c r="C181" s="222" t="s">
        <v>1453</v>
      </c>
      <c r="D181" s="222" t="s">
        <v>280</v>
      </c>
      <c r="E181" s="223" t="s">
        <v>3483</v>
      </c>
      <c r="F181" s="224" t="s">
        <v>3484</v>
      </c>
      <c r="G181" s="225" t="s">
        <v>1418</v>
      </c>
      <c r="H181" s="226">
        <v>1</v>
      </c>
      <c r="I181" s="227">
        <v>0</v>
      </c>
      <c r="J181" s="227">
        <f>ROUND(I181*H181,2)</f>
        <v>0</v>
      </c>
      <c r="K181" s="228"/>
      <c r="L181" s="39"/>
      <c r="M181" s="229" t="s">
        <v>1</v>
      </c>
      <c r="N181" s="230" t="s">
        <v>39</v>
      </c>
      <c r="O181" s="231">
        <v>0</v>
      </c>
      <c r="P181" s="231">
        <f>O181*H181</f>
        <v>0</v>
      </c>
      <c r="Q181" s="231">
        <v>0</v>
      </c>
      <c r="R181" s="231">
        <f>Q181*H181</f>
        <v>0</v>
      </c>
      <c r="S181" s="231">
        <v>0</v>
      </c>
      <c r="T181" s="232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33" t="s">
        <v>116</v>
      </c>
      <c r="AT181" s="233" t="s">
        <v>280</v>
      </c>
      <c r="AU181" s="233" t="s">
        <v>81</v>
      </c>
      <c r="AY181" s="18" t="s">
        <v>278</v>
      </c>
      <c r="BE181" s="234">
        <f>IF(N181="základní",J181,0)</f>
        <v>0</v>
      </c>
      <c r="BF181" s="234">
        <f>IF(N181="snížená",J181,0)</f>
        <v>0</v>
      </c>
      <c r="BG181" s="234">
        <f>IF(N181="zákl. přenesená",J181,0)</f>
        <v>0</v>
      </c>
      <c r="BH181" s="234">
        <f>IF(N181="sníž. přenesená",J181,0)</f>
        <v>0</v>
      </c>
      <c r="BI181" s="234">
        <f>IF(N181="nulová",J181,0)</f>
        <v>0</v>
      </c>
      <c r="BJ181" s="18" t="s">
        <v>81</v>
      </c>
      <c r="BK181" s="234">
        <f>ROUND(I181*H181,2)</f>
        <v>0</v>
      </c>
      <c r="BL181" s="18" t="s">
        <v>116</v>
      </c>
      <c r="BM181" s="233" t="s">
        <v>3485</v>
      </c>
    </row>
    <row r="182" s="2" customFormat="1" ht="16.5" customHeight="1">
      <c r="A182" s="33"/>
      <c r="B182" s="34"/>
      <c r="C182" s="269" t="s">
        <v>1457</v>
      </c>
      <c r="D182" s="269" t="s">
        <v>1081</v>
      </c>
      <c r="E182" s="270" t="s">
        <v>3486</v>
      </c>
      <c r="F182" s="271" t="s">
        <v>3487</v>
      </c>
      <c r="G182" s="272" t="s">
        <v>1673</v>
      </c>
      <c r="H182" s="273">
        <v>1</v>
      </c>
      <c r="I182" s="274">
        <v>29000</v>
      </c>
      <c r="J182" s="274">
        <f>ROUND(I182*H182,2)</f>
        <v>29000</v>
      </c>
      <c r="K182" s="275"/>
      <c r="L182" s="276"/>
      <c r="M182" s="277" t="s">
        <v>1</v>
      </c>
      <c r="N182" s="278" t="s">
        <v>39</v>
      </c>
      <c r="O182" s="231">
        <v>0</v>
      </c>
      <c r="P182" s="231">
        <f>O182*H182</f>
        <v>0</v>
      </c>
      <c r="Q182" s="231">
        <v>0</v>
      </c>
      <c r="R182" s="231">
        <f>Q182*H182</f>
        <v>0</v>
      </c>
      <c r="S182" s="231">
        <v>0</v>
      </c>
      <c r="T182" s="232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33" t="s">
        <v>2319</v>
      </c>
      <c r="AT182" s="233" t="s">
        <v>1081</v>
      </c>
      <c r="AU182" s="233" t="s">
        <v>81</v>
      </c>
      <c r="AY182" s="18" t="s">
        <v>278</v>
      </c>
      <c r="BE182" s="234">
        <f>IF(N182="základní",J182,0)</f>
        <v>29000</v>
      </c>
      <c r="BF182" s="234">
        <f>IF(N182="snížená",J182,0)</f>
        <v>0</v>
      </c>
      <c r="BG182" s="234">
        <f>IF(N182="zákl. přenesená",J182,0)</f>
        <v>0</v>
      </c>
      <c r="BH182" s="234">
        <f>IF(N182="sníž. přenesená",J182,0)</f>
        <v>0</v>
      </c>
      <c r="BI182" s="234">
        <f>IF(N182="nulová",J182,0)</f>
        <v>0</v>
      </c>
      <c r="BJ182" s="18" t="s">
        <v>81</v>
      </c>
      <c r="BK182" s="234">
        <f>ROUND(I182*H182,2)</f>
        <v>29000</v>
      </c>
      <c r="BL182" s="18" t="s">
        <v>2319</v>
      </c>
      <c r="BM182" s="233" t="s">
        <v>3488</v>
      </c>
    </row>
    <row r="183" s="2" customFormat="1" ht="16.5" customHeight="1">
      <c r="A183" s="33"/>
      <c r="B183" s="34"/>
      <c r="C183" s="222" t="s">
        <v>1461</v>
      </c>
      <c r="D183" s="222" t="s">
        <v>280</v>
      </c>
      <c r="E183" s="223" t="s">
        <v>3489</v>
      </c>
      <c r="F183" s="224" t="s">
        <v>3490</v>
      </c>
      <c r="G183" s="225" t="s">
        <v>1418</v>
      </c>
      <c r="H183" s="226">
        <v>1</v>
      </c>
      <c r="I183" s="227">
        <v>0</v>
      </c>
      <c r="J183" s="227">
        <f>ROUND(I183*H183,2)</f>
        <v>0</v>
      </c>
      <c r="K183" s="228"/>
      <c r="L183" s="39"/>
      <c r="M183" s="229" t="s">
        <v>1</v>
      </c>
      <c r="N183" s="230" t="s">
        <v>39</v>
      </c>
      <c r="O183" s="231">
        <v>0</v>
      </c>
      <c r="P183" s="231">
        <f>O183*H183</f>
        <v>0</v>
      </c>
      <c r="Q183" s="231">
        <v>0</v>
      </c>
      <c r="R183" s="231">
        <f>Q183*H183</f>
        <v>0</v>
      </c>
      <c r="S183" s="231">
        <v>0</v>
      </c>
      <c r="T183" s="232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33" t="s">
        <v>116</v>
      </c>
      <c r="AT183" s="233" t="s">
        <v>280</v>
      </c>
      <c r="AU183" s="233" t="s">
        <v>81</v>
      </c>
      <c r="AY183" s="18" t="s">
        <v>278</v>
      </c>
      <c r="BE183" s="234">
        <f>IF(N183="základní",J183,0)</f>
        <v>0</v>
      </c>
      <c r="BF183" s="234">
        <f>IF(N183="snížená",J183,0)</f>
        <v>0</v>
      </c>
      <c r="BG183" s="234">
        <f>IF(N183="zákl. přenesená",J183,0)</f>
        <v>0</v>
      </c>
      <c r="BH183" s="234">
        <f>IF(N183="sníž. přenesená",J183,0)</f>
        <v>0</v>
      </c>
      <c r="BI183" s="234">
        <f>IF(N183="nulová",J183,0)</f>
        <v>0</v>
      </c>
      <c r="BJ183" s="18" t="s">
        <v>81</v>
      </c>
      <c r="BK183" s="234">
        <f>ROUND(I183*H183,2)</f>
        <v>0</v>
      </c>
      <c r="BL183" s="18" t="s">
        <v>116</v>
      </c>
      <c r="BM183" s="233" t="s">
        <v>3491</v>
      </c>
    </row>
    <row r="184" s="2" customFormat="1" ht="16.5" customHeight="1">
      <c r="A184" s="33"/>
      <c r="B184" s="34"/>
      <c r="C184" s="269" t="s">
        <v>1465</v>
      </c>
      <c r="D184" s="269" t="s">
        <v>1081</v>
      </c>
      <c r="E184" s="270" t="s">
        <v>3492</v>
      </c>
      <c r="F184" s="271" t="s">
        <v>3493</v>
      </c>
      <c r="G184" s="272" t="s">
        <v>1673</v>
      </c>
      <c r="H184" s="273">
        <v>1</v>
      </c>
      <c r="I184" s="274">
        <v>78400</v>
      </c>
      <c r="J184" s="274">
        <f>ROUND(I184*H184,2)</f>
        <v>78400</v>
      </c>
      <c r="K184" s="275"/>
      <c r="L184" s="276"/>
      <c r="M184" s="277" t="s">
        <v>1</v>
      </c>
      <c r="N184" s="278" t="s">
        <v>39</v>
      </c>
      <c r="O184" s="231">
        <v>0</v>
      </c>
      <c r="P184" s="231">
        <f>O184*H184</f>
        <v>0</v>
      </c>
      <c r="Q184" s="231">
        <v>0</v>
      </c>
      <c r="R184" s="231">
        <f>Q184*H184</f>
        <v>0</v>
      </c>
      <c r="S184" s="231">
        <v>0</v>
      </c>
      <c r="T184" s="232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33" t="s">
        <v>2319</v>
      </c>
      <c r="AT184" s="233" t="s">
        <v>1081</v>
      </c>
      <c r="AU184" s="233" t="s">
        <v>81</v>
      </c>
      <c r="AY184" s="18" t="s">
        <v>278</v>
      </c>
      <c r="BE184" s="234">
        <f>IF(N184="základní",J184,0)</f>
        <v>78400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8" t="s">
        <v>81</v>
      </c>
      <c r="BK184" s="234">
        <f>ROUND(I184*H184,2)</f>
        <v>78400</v>
      </c>
      <c r="BL184" s="18" t="s">
        <v>2319</v>
      </c>
      <c r="BM184" s="233" t="s">
        <v>3494</v>
      </c>
    </row>
    <row r="185" s="2" customFormat="1" ht="16.5" customHeight="1">
      <c r="A185" s="33"/>
      <c r="B185" s="34"/>
      <c r="C185" s="222" t="s">
        <v>1469</v>
      </c>
      <c r="D185" s="222" t="s">
        <v>280</v>
      </c>
      <c r="E185" s="223" t="s">
        <v>3495</v>
      </c>
      <c r="F185" s="224" t="s">
        <v>3496</v>
      </c>
      <c r="G185" s="225" t="s">
        <v>1418</v>
      </c>
      <c r="H185" s="226">
        <v>1</v>
      </c>
      <c r="I185" s="227">
        <v>0</v>
      </c>
      <c r="J185" s="227">
        <f>ROUND(I185*H185,2)</f>
        <v>0</v>
      </c>
      <c r="K185" s="228"/>
      <c r="L185" s="39"/>
      <c r="M185" s="229" t="s">
        <v>1</v>
      </c>
      <c r="N185" s="230" t="s">
        <v>39</v>
      </c>
      <c r="O185" s="231">
        <v>0</v>
      </c>
      <c r="P185" s="231">
        <f>O185*H185</f>
        <v>0</v>
      </c>
      <c r="Q185" s="231">
        <v>0</v>
      </c>
      <c r="R185" s="231">
        <f>Q185*H185</f>
        <v>0</v>
      </c>
      <c r="S185" s="231">
        <v>0</v>
      </c>
      <c r="T185" s="232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33" t="s">
        <v>116</v>
      </c>
      <c r="AT185" s="233" t="s">
        <v>280</v>
      </c>
      <c r="AU185" s="233" t="s">
        <v>81</v>
      </c>
      <c r="AY185" s="18" t="s">
        <v>278</v>
      </c>
      <c r="BE185" s="234">
        <f>IF(N185="základní",J185,0)</f>
        <v>0</v>
      </c>
      <c r="BF185" s="234">
        <f>IF(N185="snížená",J185,0)</f>
        <v>0</v>
      </c>
      <c r="BG185" s="234">
        <f>IF(N185="zákl. přenesená",J185,0)</f>
        <v>0</v>
      </c>
      <c r="BH185" s="234">
        <f>IF(N185="sníž. přenesená",J185,0)</f>
        <v>0</v>
      </c>
      <c r="BI185" s="234">
        <f>IF(N185="nulová",J185,0)</f>
        <v>0</v>
      </c>
      <c r="BJ185" s="18" t="s">
        <v>81</v>
      </c>
      <c r="BK185" s="234">
        <f>ROUND(I185*H185,2)</f>
        <v>0</v>
      </c>
      <c r="BL185" s="18" t="s">
        <v>116</v>
      </c>
      <c r="BM185" s="233" t="s">
        <v>3497</v>
      </c>
    </row>
    <row r="186" s="2" customFormat="1" ht="16.5" customHeight="1">
      <c r="A186" s="33"/>
      <c r="B186" s="34"/>
      <c r="C186" s="269" t="s">
        <v>1473</v>
      </c>
      <c r="D186" s="269" t="s">
        <v>1081</v>
      </c>
      <c r="E186" s="270" t="s">
        <v>3498</v>
      </c>
      <c r="F186" s="271" t="s">
        <v>3499</v>
      </c>
      <c r="G186" s="272" t="s">
        <v>1673</v>
      </c>
      <c r="H186" s="273">
        <v>1</v>
      </c>
      <c r="I186" s="274">
        <v>51200</v>
      </c>
      <c r="J186" s="274">
        <f>ROUND(I186*H186,2)</f>
        <v>51200</v>
      </c>
      <c r="K186" s="275"/>
      <c r="L186" s="276"/>
      <c r="M186" s="277" t="s">
        <v>1</v>
      </c>
      <c r="N186" s="278" t="s">
        <v>39</v>
      </c>
      <c r="O186" s="231">
        <v>0</v>
      </c>
      <c r="P186" s="231">
        <f>O186*H186</f>
        <v>0</v>
      </c>
      <c r="Q186" s="231">
        <v>0</v>
      </c>
      <c r="R186" s="231">
        <f>Q186*H186</f>
        <v>0</v>
      </c>
      <c r="S186" s="231">
        <v>0</v>
      </c>
      <c r="T186" s="232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33" t="s">
        <v>2319</v>
      </c>
      <c r="AT186" s="233" t="s">
        <v>1081</v>
      </c>
      <c r="AU186" s="233" t="s">
        <v>81</v>
      </c>
      <c r="AY186" s="18" t="s">
        <v>278</v>
      </c>
      <c r="BE186" s="234">
        <f>IF(N186="základní",J186,0)</f>
        <v>51200</v>
      </c>
      <c r="BF186" s="234">
        <f>IF(N186="snížená",J186,0)</f>
        <v>0</v>
      </c>
      <c r="BG186" s="234">
        <f>IF(N186="zákl. přenesená",J186,0)</f>
        <v>0</v>
      </c>
      <c r="BH186" s="234">
        <f>IF(N186="sníž. přenesená",J186,0)</f>
        <v>0</v>
      </c>
      <c r="BI186" s="234">
        <f>IF(N186="nulová",J186,0)</f>
        <v>0</v>
      </c>
      <c r="BJ186" s="18" t="s">
        <v>81</v>
      </c>
      <c r="BK186" s="234">
        <f>ROUND(I186*H186,2)</f>
        <v>51200</v>
      </c>
      <c r="BL186" s="18" t="s">
        <v>2319</v>
      </c>
      <c r="BM186" s="233" t="s">
        <v>3500</v>
      </c>
    </row>
    <row r="187" s="2" customFormat="1" ht="16.5" customHeight="1">
      <c r="A187" s="33"/>
      <c r="B187" s="34"/>
      <c r="C187" s="222" t="s">
        <v>1477</v>
      </c>
      <c r="D187" s="222" t="s">
        <v>280</v>
      </c>
      <c r="E187" s="223" t="s">
        <v>3501</v>
      </c>
      <c r="F187" s="224" t="s">
        <v>3502</v>
      </c>
      <c r="G187" s="225" t="s">
        <v>1418</v>
      </c>
      <c r="H187" s="226">
        <v>1</v>
      </c>
      <c r="I187" s="227">
        <v>0</v>
      </c>
      <c r="J187" s="227">
        <f>ROUND(I187*H187,2)</f>
        <v>0</v>
      </c>
      <c r="K187" s="228"/>
      <c r="L187" s="39"/>
      <c r="M187" s="229" t="s">
        <v>1</v>
      </c>
      <c r="N187" s="230" t="s">
        <v>39</v>
      </c>
      <c r="O187" s="231">
        <v>0</v>
      </c>
      <c r="P187" s="231">
        <f>O187*H187</f>
        <v>0</v>
      </c>
      <c r="Q187" s="231">
        <v>0</v>
      </c>
      <c r="R187" s="231">
        <f>Q187*H187</f>
        <v>0</v>
      </c>
      <c r="S187" s="231">
        <v>0</v>
      </c>
      <c r="T187" s="232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33" t="s">
        <v>116</v>
      </c>
      <c r="AT187" s="233" t="s">
        <v>280</v>
      </c>
      <c r="AU187" s="233" t="s">
        <v>81</v>
      </c>
      <c r="AY187" s="18" t="s">
        <v>278</v>
      </c>
      <c r="BE187" s="234">
        <f>IF(N187="základní",J187,0)</f>
        <v>0</v>
      </c>
      <c r="BF187" s="234">
        <f>IF(N187="snížená",J187,0)</f>
        <v>0</v>
      </c>
      <c r="BG187" s="234">
        <f>IF(N187="zákl. přenesená",J187,0)</f>
        <v>0</v>
      </c>
      <c r="BH187" s="234">
        <f>IF(N187="sníž. přenesená",J187,0)</f>
        <v>0</v>
      </c>
      <c r="BI187" s="234">
        <f>IF(N187="nulová",J187,0)</f>
        <v>0</v>
      </c>
      <c r="BJ187" s="18" t="s">
        <v>81</v>
      </c>
      <c r="BK187" s="234">
        <f>ROUND(I187*H187,2)</f>
        <v>0</v>
      </c>
      <c r="BL187" s="18" t="s">
        <v>116</v>
      </c>
      <c r="BM187" s="233" t="s">
        <v>3503</v>
      </c>
    </row>
    <row r="188" s="2" customFormat="1" ht="16.5" customHeight="1">
      <c r="A188" s="33"/>
      <c r="B188" s="34"/>
      <c r="C188" s="269" t="s">
        <v>1481</v>
      </c>
      <c r="D188" s="269" t="s">
        <v>1081</v>
      </c>
      <c r="E188" s="270" t="s">
        <v>3504</v>
      </c>
      <c r="F188" s="271" t="s">
        <v>3505</v>
      </c>
      <c r="G188" s="272" t="s">
        <v>1673</v>
      </c>
      <c r="H188" s="273">
        <v>1</v>
      </c>
      <c r="I188" s="274">
        <v>128600</v>
      </c>
      <c r="J188" s="274">
        <f>ROUND(I188*H188,2)</f>
        <v>128600</v>
      </c>
      <c r="K188" s="275"/>
      <c r="L188" s="276"/>
      <c r="M188" s="277" t="s">
        <v>1</v>
      </c>
      <c r="N188" s="278" t="s">
        <v>39</v>
      </c>
      <c r="O188" s="231">
        <v>0</v>
      </c>
      <c r="P188" s="231">
        <f>O188*H188</f>
        <v>0</v>
      </c>
      <c r="Q188" s="231">
        <v>0</v>
      </c>
      <c r="R188" s="231">
        <f>Q188*H188</f>
        <v>0</v>
      </c>
      <c r="S188" s="231">
        <v>0</v>
      </c>
      <c r="T188" s="232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33" t="s">
        <v>2319</v>
      </c>
      <c r="AT188" s="233" t="s">
        <v>1081</v>
      </c>
      <c r="AU188" s="233" t="s">
        <v>81</v>
      </c>
      <c r="AY188" s="18" t="s">
        <v>278</v>
      </c>
      <c r="BE188" s="234">
        <f>IF(N188="základní",J188,0)</f>
        <v>128600</v>
      </c>
      <c r="BF188" s="234">
        <f>IF(N188="snížená",J188,0)</f>
        <v>0</v>
      </c>
      <c r="BG188" s="234">
        <f>IF(N188="zákl. přenesená",J188,0)</f>
        <v>0</v>
      </c>
      <c r="BH188" s="234">
        <f>IF(N188="sníž. přenesená",J188,0)</f>
        <v>0</v>
      </c>
      <c r="BI188" s="234">
        <f>IF(N188="nulová",J188,0)</f>
        <v>0</v>
      </c>
      <c r="BJ188" s="18" t="s">
        <v>81</v>
      </c>
      <c r="BK188" s="234">
        <f>ROUND(I188*H188,2)</f>
        <v>128600</v>
      </c>
      <c r="BL188" s="18" t="s">
        <v>2319</v>
      </c>
      <c r="BM188" s="233" t="s">
        <v>3506</v>
      </c>
    </row>
    <row r="189" s="2" customFormat="1" ht="16.5" customHeight="1">
      <c r="A189" s="33"/>
      <c r="B189" s="34"/>
      <c r="C189" s="222" t="s">
        <v>1485</v>
      </c>
      <c r="D189" s="222" t="s">
        <v>280</v>
      </c>
      <c r="E189" s="223" t="s">
        <v>3507</v>
      </c>
      <c r="F189" s="224" t="s">
        <v>3508</v>
      </c>
      <c r="G189" s="225" t="s">
        <v>1418</v>
      </c>
      <c r="H189" s="226">
        <v>1</v>
      </c>
      <c r="I189" s="227">
        <v>0</v>
      </c>
      <c r="J189" s="227">
        <f>ROUND(I189*H189,2)</f>
        <v>0</v>
      </c>
      <c r="K189" s="228"/>
      <c r="L189" s="39"/>
      <c r="M189" s="229" t="s">
        <v>1</v>
      </c>
      <c r="N189" s="230" t="s">
        <v>39</v>
      </c>
      <c r="O189" s="231">
        <v>0</v>
      </c>
      <c r="P189" s="231">
        <f>O189*H189</f>
        <v>0</v>
      </c>
      <c r="Q189" s="231">
        <v>0</v>
      </c>
      <c r="R189" s="231">
        <f>Q189*H189</f>
        <v>0</v>
      </c>
      <c r="S189" s="231">
        <v>0</v>
      </c>
      <c r="T189" s="232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33" t="s">
        <v>116</v>
      </c>
      <c r="AT189" s="233" t="s">
        <v>280</v>
      </c>
      <c r="AU189" s="233" t="s">
        <v>81</v>
      </c>
      <c r="AY189" s="18" t="s">
        <v>278</v>
      </c>
      <c r="BE189" s="234">
        <f>IF(N189="základní",J189,0)</f>
        <v>0</v>
      </c>
      <c r="BF189" s="234">
        <f>IF(N189="snížená",J189,0)</f>
        <v>0</v>
      </c>
      <c r="BG189" s="234">
        <f>IF(N189="zákl. přenesená",J189,0)</f>
        <v>0</v>
      </c>
      <c r="BH189" s="234">
        <f>IF(N189="sníž. přenesená",J189,0)</f>
        <v>0</v>
      </c>
      <c r="BI189" s="234">
        <f>IF(N189="nulová",J189,0)</f>
        <v>0</v>
      </c>
      <c r="BJ189" s="18" t="s">
        <v>81</v>
      </c>
      <c r="BK189" s="234">
        <f>ROUND(I189*H189,2)</f>
        <v>0</v>
      </c>
      <c r="BL189" s="18" t="s">
        <v>116</v>
      </c>
      <c r="BM189" s="233" t="s">
        <v>3509</v>
      </c>
    </row>
    <row r="190" s="2" customFormat="1" ht="16.5" customHeight="1">
      <c r="A190" s="33"/>
      <c r="B190" s="34"/>
      <c r="C190" s="269" t="s">
        <v>1489</v>
      </c>
      <c r="D190" s="269" t="s">
        <v>1081</v>
      </c>
      <c r="E190" s="270" t="s">
        <v>3510</v>
      </c>
      <c r="F190" s="271" t="s">
        <v>3511</v>
      </c>
      <c r="G190" s="272" t="s">
        <v>1673</v>
      </c>
      <c r="H190" s="273">
        <v>1</v>
      </c>
      <c r="I190" s="274">
        <v>105500</v>
      </c>
      <c r="J190" s="274">
        <f>ROUND(I190*H190,2)</f>
        <v>105500</v>
      </c>
      <c r="K190" s="275"/>
      <c r="L190" s="276"/>
      <c r="M190" s="277" t="s">
        <v>1</v>
      </c>
      <c r="N190" s="278" t="s">
        <v>39</v>
      </c>
      <c r="O190" s="231">
        <v>0</v>
      </c>
      <c r="P190" s="231">
        <f>O190*H190</f>
        <v>0</v>
      </c>
      <c r="Q190" s="231">
        <v>0</v>
      </c>
      <c r="R190" s="231">
        <f>Q190*H190</f>
        <v>0</v>
      </c>
      <c r="S190" s="231">
        <v>0</v>
      </c>
      <c r="T190" s="232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33" t="s">
        <v>2319</v>
      </c>
      <c r="AT190" s="233" t="s">
        <v>1081</v>
      </c>
      <c r="AU190" s="233" t="s">
        <v>81</v>
      </c>
      <c r="AY190" s="18" t="s">
        <v>278</v>
      </c>
      <c r="BE190" s="234">
        <f>IF(N190="základní",J190,0)</f>
        <v>105500</v>
      </c>
      <c r="BF190" s="234">
        <f>IF(N190="snížená",J190,0)</f>
        <v>0</v>
      </c>
      <c r="BG190" s="234">
        <f>IF(N190="zákl. přenesená",J190,0)</f>
        <v>0</v>
      </c>
      <c r="BH190" s="234">
        <f>IF(N190="sníž. přenesená",J190,0)</f>
        <v>0</v>
      </c>
      <c r="BI190" s="234">
        <f>IF(N190="nulová",J190,0)</f>
        <v>0</v>
      </c>
      <c r="BJ190" s="18" t="s">
        <v>81</v>
      </c>
      <c r="BK190" s="234">
        <f>ROUND(I190*H190,2)</f>
        <v>105500</v>
      </c>
      <c r="BL190" s="18" t="s">
        <v>2319</v>
      </c>
      <c r="BM190" s="233" t="s">
        <v>3512</v>
      </c>
    </row>
    <row r="191" s="2" customFormat="1" ht="16.5" customHeight="1">
      <c r="A191" s="33"/>
      <c r="B191" s="34"/>
      <c r="C191" s="222" t="s">
        <v>1493</v>
      </c>
      <c r="D191" s="222" t="s">
        <v>280</v>
      </c>
      <c r="E191" s="223" t="s">
        <v>3513</v>
      </c>
      <c r="F191" s="224" t="s">
        <v>3514</v>
      </c>
      <c r="G191" s="225" t="s">
        <v>1418</v>
      </c>
      <c r="H191" s="226">
        <v>1</v>
      </c>
      <c r="I191" s="227">
        <v>0</v>
      </c>
      <c r="J191" s="227">
        <f>ROUND(I191*H191,2)</f>
        <v>0</v>
      </c>
      <c r="K191" s="228"/>
      <c r="L191" s="39"/>
      <c r="M191" s="229" t="s">
        <v>1</v>
      </c>
      <c r="N191" s="230" t="s">
        <v>39</v>
      </c>
      <c r="O191" s="231">
        <v>0</v>
      </c>
      <c r="P191" s="231">
        <f>O191*H191</f>
        <v>0</v>
      </c>
      <c r="Q191" s="231">
        <v>0</v>
      </c>
      <c r="R191" s="231">
        <f>Q191*H191</f>
        <v>0</v>
      </c>
      <c r="S191" s="231">
        <v>0</v>
      </c>
      <c r="T191" s="232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33" t="s">
        <v>116</v>
      </c>
      <c r="AT191" s="233" t="s">
        <v>280</v>
      </c>
      <c r="AU191" s="233" t="s">
        <v>81</v>
      </c>
      <c r="AY191" s="18" t="s">
        <v>278</v>
      </c>
      <c r="BE191" s="234">
        <f>IF(N191="základní",J191,0)</f>
        <v>0</v>
      </c>
      <c r="BF191" s="234">
        <f>IF(N191="snížená",J191,0)</f>
        <v>0</v>
      </c>
      <c r="BG191" s="234">
        <f>IF(N191="zákl. přenesená",J191,0)</f>
        <v>0</v>
      </c>
      <c r="BH191" s="234">
        <f>IF(N191="sníž. přenesená",J191,0)</f>
        <v>0</v>
      </c>
      <c r="BI191" s="234">
        <f>IF(N191="nulová",J191,0)</f>
        <v>0</v>
      </c>
      <c r="BJ191" s="18" t="s">
        <v>81</v>
      </c>
      <c r="BK191" s="234">
        <f>ROUND(I191*H191,2)</f>
        <v>0</v>
      </c>
      <c r="BL191" s="18" t="s">
        <v>116</v>
      </c>
      <c r="BM191" s="233" t="s">
        <v>3515</v>
      </c>
    </row>
    <row r="192" s="2" customFormat="1" ht="16.5" customHeight="1">
      <c r="A192" s="33"/>
      <c r="B192" s="34"/>
      <c r="C192" s="269" t="s">
        <v>1497</v>
      </c>
      <c r="D192" s="269" t="s">
        <v>1081</v>
      </c>
      <c r="E192" s="270" t="s">
        <v>3516</v>
      </c>
      <c r="F192" s="271" t="s">
        <v>3517</v>
      </c>
      <c r="G192" s="272" t="s">
        <v>1673</v>
      </c>
      <c r="H192" s="273">
        <v>1</v>
      </c>
      <c r="I192" s="274">
        <v>107500</v>
      </c>
      <c r="J192" s="274">
        <f>ROUND(I192*H192,2)</f>
        <v>107500</v>
      </c>
      <c r="K192" s="275"/>
      <c r="L192" s="276"/>
      <c r="M192" s="277" t="s">
        <v>1</v>
      </c>
      <c r="N192" s="278" t="s">
        <v>39</v>
      </c>
      <c r="O192" s="231">
        <v>0</v>
      </c>
      <c r="P192" s="231">
        <f>O192*H192</f>
        <v>0</v>
      </c>
      <c r="Q192" s="231">
        <v>0</v>
      </c>
      <c r="R192" s="231">
        <f>Q192*H192</f>
        <v>0</v>
      </c>
      <c r="S192" s="231">
        <v>0</v>
      </c>
      <c r="T192" s="232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33" t="s">
        <v>2319</v>
      </c>
      <c r="AT192" s="233" t="s">
        <v>1081</v>
      </c>
      <c r="AU192" s="233" t="s">
        <v>81</v>
      </c>
      <c r="AY192" s="18" t="s">
        <v>278</v>
      </c>
      <c r="BE192" s="234">
        <f>IF(N192="základní",J192,0)</f>
        <v>107500</v>
      </c>
      <c r="BF192" s="234">
        <f>IF(N192="snížená",J192,0)</f>
        <v>0</v>
      </c>
      <c r="BG192" s="234">
        <f>IF(N192="zákl. přenesená",J192,0)</f>
        <v>0</v>
      </c>
      <c r="BH192" s="234">
        <f>IF(N192="sníž. přenesená",J192,0)</f>
        <v>0</v>
      </c>
      <c r="BI192" s="234">
        <f>IF(N192="nulová",J192,0)</f>
        <v>0</v>
      </c>
      <c r="BJ192" s="18" t="s">
        <v>81</v>
      </c>
      <c r="BK192" s="234">
        <f>ROUND(I192*H192,2)</f>
        <v>107500</v>
      </c>
      <c r="BL192" s="18" t="s">
        <v>2319</v>
      </c>
      <c r="BM192" s="233" t="s">
        <v>3518</v>
      </c>
    </row>
    <row r="193" s="2" customFormat="1" ht="16.5" customHeight="1">
      <c r="A193" s="33"/>
      <c r="B193" s="34"/>
      <c r="C193" s="222" t="s">
        <v>1501</v>
      </c>
      <c r="D193" s="222" t="s">
        <v>280</v>
      </c>
      <c r="E193" s="223" t="s">
        <v>3519</v>
      </c>
      <c r="F193" s="224" t="s">
        <v>3520</v>
      </c>
      <c r="G193" s="225" t="s">
        <v>407</v>
      </c>
      <c r="H193" s="226">
        <v>260</v>
      </c>
      <c r="I193" s="227">
        <v>0</v>
      </c>
      <c r="J193" s="227">
        <f>ROUND(I193*H193,2)</f>
        <v>0</v>
      </c>
      <c r="K193" s="228"/>
      <c r="L193" s="39"/>
      <c r="M193" s="229" t="s">
        <v>1</v>
      </c>
      <c r="N193" s="230" t="s">
        <v>39</v>
      </c>
      <c r="O193" s="231">
        <v>0</v>
      </c>
      <c r="P193" s="231">
        <f>O193*H193</f>
        <v>0</v>
      </c>
      <c r="Q193" s="231">
        <v>0</v>
      </c>
      <c r="R193" s="231">
        <f>Q193*H193</f>
        <v>0</v>
      </c>
      <c r="S193" s="231">
        <v>0</v>
      </c>
      <c r="T193" s="232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33" t="s">
        <v>116</v>
      </c>
      <c r="AT193" s="233" t="s">
        <v>280</v>
      </c>
      <c r="AU193" s="233" t="s">
        <v>81</v>
      </c>
      <c r="AY193" s="18" t="s">
        <v>278</v>
      </c>
      <c r="BE193" s="234">
        <f>IF(N193="základní",J193,0)</f>
        <v>0</v>
      </c>
      <c r="BF193" s="234">
        <f>IF(N193="snížená",J193,0)</f>
        <v>0</v>
      </c>
      <c r="BG193" s="234">
        <f>IF(N193="zákl. přenesená",J193,0)</f>
        <v>0</v>
      </c>
      <c r="BH193" s="234">
        <f>IF(N193="sníž. přenesená",J193,0)</f>
        <v>0</v>
      </c>
      <c r="BI193" s="234">
        <f>IF(N193="nulová",J193,0)</f>
        <v>0</v>
      </c>
      <c r="BJ193" s="18" t="s">
        <v>81</v>
      </c>
      <c r="BK193" s="234">
        <f>ROUND(I193*H193,2)</f>
        <v>0</v>
      </c>
      <c r="BL193" s="18" t="s">
        <v>116</v>
      </c>
      <c r="BM193" s="233" t="s">
        <v>3521</v>
      </c>
    </row>
    <row r="194" s="2" customFormat="1" ht="16.5" customHeight="1">
      <c r="A194" s="33"/>
      <c r="B194" s="34"/>
      <c r="C194" s="269" t="s">
        <v>1505</v>
      </c>
      <c r="D194" s="269" t="s">
        <v>1081</v>
      </c>
      <c r="E194" s="270" t="s">
        <v>3522</v>
      </c>
      <c r="F194" s="271" t="s">
        <v>3523</v>
      </c>
      <c r="G194" s="272" t="s">
        <v>407</v>
      </c>
      <c r="H194" s="273">
        <v>260</v>
      </c>
      <c r="I194" s="274">
        <v>375</v>
      </c>
      <c r="J194" s="274">
        <f>ROUND(I194*H194,2)</f>
        <v>97500</v>
      </c>
      <c r="K194" s="275"/>
      <c r="L194" s="276"/>
      <c r="M194" s="277" t="s">
        <v>1</v>
      </c>
      <c r="N194" s="278" t="s">
        <v>39</v>
      </c>
      <c r="O194" s="231">
        <v>0</v>
      </c>
      <c r="P194" s="231">
        <f>O194*H194</f>
        <v>0</v>
      </c>
      <c r="Q194" s="231">
        <v>0</v>
      </c>
      <c r="R194" s="231">
        <f>Q194*H194</f>
        <v>0</v>
      </c>
      <c r="S194" s="231">
        <v>0</v>
      </c>
      <c r="T194" s="232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33" t="s">
        <v>2319</v>
      </c>
      <c r="AT194" s="233" t="s">
        <v>1081</v>
      </c>
      <c r="AU194" s="233" t="s">
        <v>81</v>
      </c>
      <c r="AY194" s="18" t="s">
        <v>278</v>
      </c>
      <c r="BE194" s="234">
        <f>IF(N194="základní",J194,0)</f>
        <v>97500</v>
      </c>
      <c r="BF194" s="234">
        <f>IF(N194="snížená",J194,0)</f>
        <v>0</v>
      </c>
      <c r="BG194" s="234">
        <f>IF(N194="zákl. přenesená",J194,0)</f>
        <v>0</v>
      </c>
      <c r="BH194" s="234">
        <f>IF(N194="sníž. přenesená",J194,0)</f>
        <v>0</v>
      </c>
      <c r="BI194" s="234">
        <f>IF(N194="nulová",J194,0)</f>
        <v>0</v>
      </c>
      <c r="BJ194" s="18" t="s">
        <v>81</v>
      </c>
      <c r="BK194" s="234">
        <f>ROUND(I194*H194,2)</f>
        <v>97500</v>
      </c>
      <c r="BL194" s="18" t="s">
        <v>2319</v>
      </c>
      <c r="BM194" s="233" t="s">
        <v>3524</v>
      </c>
    </row>
    <row r="195" s="2" customFormat="1" ht="16.5" customHeight="1">
      <c r="A195" s="33"/>
      <c r="B195" s="34"/>
      <c r="C195" s="222" t="s">
        <v>1509</v>
      </c>
      <c r="D195" s="222" t="s">
        <v>280</v>
      </c>
      <c r="E195" s="223" t="s">
        <v>3525</v>
      </c>
      <c r="F195" s="224" t="s">
        <v>3526</v>
      </c>
      <c r="G195" s="225" t="s">
        <v>407</v>
      </c>
      <c r="H195" s="226">
        <v>390</v>
      </c>
      <c r="I195" s="227">
        <v>0</v>
      </c>
      <c r="J195" s="227">
        <f>ROUND(I195*H195,2)</f>
        <v>0</v>
      </c>
      <c r="K195" s="228"/>
      <c r="L195" s="39"/>
      <c r="M195" s="229" t="s">
        <v>1</v>
      </c>
      <c r="N195" s="230" t="s">
        <v>39</v>
      </c>
      <c r="O195" s="231">
        <v>0</v>
      </c>
      <c r="P195" s="231">
        <f>O195*H195</f>
        <v>0</v>
      </c>
      <c r="Q195" s="231">
        <v>0</v>
      </c>
      <c r="R195" s="231">
        <f>Q195*H195</f>
        <v>0</v>
      </c>
      <c r="S195" s="231">
        <v>0</v>
      </c>
      <c r="T195" s="232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33" t="s">
        <v>116</v>
      </c>
      <c r="AT195" s="233" t="s">
        <v>280</v>
      </c>
      <c r="AU195" s="233" t="s">
        <v>81</v>
      </c>
      <c r="AY195" s="18" t="s">
        <v>278</v>
      </c>
      <c r="BE195" s="234">
        <f>IF(N195="základní",J195,0)</f>
        <v>0</v>
      </c>
      <c r="BF195" s="234">
        <f>IF(N195="snížená",J195,0)</f>
        <v>0</v>
      </c>
      <c r="BG195" s="234">
        <f>IF(N195="zákl. přenesená",J195,0)</f>
        <v>0</v>
      </c>
      <c r="BH195" s="234">
        <f>IF(N195="sníž. přenesená",J195,0)</f>
        <v>0</v>
      </c>
      <c r="BI195" s="234">
        <f>IF(N195="nulová",J195,0)</f>
        <v>0</v>
      </c>
      <c r="BJ195" s="18" t="s">
        <v>81</v>
      </c>
      <c r="BK195" s="234">
        <f>ROUND(I195*H195,2)</f>
        <v>0</v>
      </c>
      <c r="BL195" s="18" t="s">
        <v>116</v>
      </c>
      <c r="BM195" s="233" t="s">
        <v>3527</v>
      </c>
    </row>
    <row r="196" s="2" customFormat="1" ht="16.5" customHeight="1">
      <c r="A196" s="33"/>
      <c r="B196" s="34"/>
      <c r="C196" s="269" t="s">
        <v>1513</v>
      </c>
      <c r="D196" s="269" t="s">
        <v>1081</v>
      </c>
      <c r="E196" s="270" t="s">
        <v>3528</v>
      </c>
      <c r="F196" s="271" t="s">
        <v>3529</v>
      </c>
      <c r="G196" s="272" t="s">
        <v>407</v>
      </c>
      <c r="H196" s="273">
        <v>390</v>
      </c>
      <c r="I196" s="274">
        <v>252</v>
      </c>
      <c r="J196" s="274">
        <f>ROUND(I196*H196,2)</f>
        <v>98280</v>
      </c>
      <c r="K196" s="275"/>
      <c r="L196" s="276"/>
      <c r="M196" s="277" t="s">
        <v>1</v>
      </c>
      <c r="N196" s="278" t="s">
        <v>39</v>
      </c>
      <c r="O196" s="231">
        <v>0</v>
      </c>
      <c r="P196" s="231">
        <f>O196*H196</f>
        <v>0</v>
      </c>
      <c r="Q196" s="231">
        <v>0</v>
      </c>
      <c r="R196" s="231">
        <f>Q196*H196</f>
        <v>0</v>
      </c>
      <c r="S196" s="231">
        <v>0</v>
      </c>
      <c r="T196" s="232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33" t="s">
        <v>2319</v>
      </c>
      <c r="AT196" s="233" t="s">
        <v>1081</v>
      </c>
      <c r="AU196" s="233" t="s">
        <v>81</v>
      </c>
      <c r="AY196" s="18" t="s">
        <v>278</v>
      </c>
      <c r="BE196" s="234">
        <f>IF(N196="základní",J196,0)</f>
        <v>98280</v>
      </c>
      <c r="BF196" s="234">
        <f>IF(N196="snížená",J196,0)</f>
        <v>0</v>
      </c>
      <c r="BG196" s="234">
        <f>IF(N196="zákl. přenesená",J196,0)</f>
        <v>0</v>
      </c>
      <c r="BH196" s="234">
        <f>IF(N196="sníž. přenesená",J196,0)</f>
        <v>0</v>
      </c>
      <c r="BI196" s="234">
        <f>IF(N196="nulová",J196,0)</f>
        <v>0</v>
      </c>
      <c r="BJ196" s="18" t="s">
        <v>81</v>
      </c>
      <c r="BK196" s="234">
        <f>ROUND(I196*H196,2)</f>
        <v>98280</v>
      </c>
      <c r="BL196" s="18" t="s">
        <v>2319</v>
      </c>
      <c r="BM196" s="233" t="s">
        <v>3530</v>
      </c>
    </row>
    <row r="197" s="2" customFormat="1" ht="16.5" customHeight="1">
      <c r="A197" s="33"/>
      <c r="B197" s="34"/>
      <c r="C197" s="222" t="s">
        <v>1517</v>
      </c>
      <c r="D197" s="222" t="s">
        <v>280</v>
      </c>
      <c r="E197" s="223" t="s">
        <v>3531</v>
      </c>
      <c r="F197" s="224" t="s">
        <v>3532</v>
      </c>
      <c r="G197" s="225" t="s">
        <v>407</v>
      </c>
      <c r="H197" s="226">
        <v>105</v>
      </c>
      <c r="I197" s="227">
        <v>0</v>
      </c>
      <c r="J197" s="227">
        <f>ROUND(I197*H197,2)</f>
        <v>0</v>
      </c>
      <c r="K197" s="228"/>
      <c r="L197" s="39"/>
      <c r="M197" s="229" t="s">
        <v>1</v>
      </c>
      <c r="N197" s="230" t="s">
        <v>39</v>
      </c>
      <c r="O197" s="231">
        <v>0</v>
      </c>
      <c r="P197" s="231">
        <f>O197*H197</f>
        <v>0</v>
      </c>
      <c r="Q197" s="231">
        <v>0</v>
      </c>
      <c r="R197" s="231">
        <f>Q197*H197</f>
        <v>0</v>
      </c>
      <c r="S197" s="231">
        <v>0</v>
      </c>
      <c r="T197" s="232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33" t="s">
        <v>116</v>
      </c>
      <c r="AT197" s="233" t="s">
        <v>280</v>
      </c>
      <c r="AU197" s="233" t="s">
        <v>81</v>
      </c>
      <c r="AY197" s="18" t="s">
        <v>278</v>
      </c>
      <c r="BE197" s="234">
        <f>IF(N197="základní",J197,0)</f>
        <v>0</v>
      </c>
      <c r="BF197" s="234">
        <f>IF(N197="snížená",J197,0)</f>
        <v>0</v>
      </c>
      <c r="BG197" s="234">
        <f>IF(N197="zákl. přenesená",J197,0)</f>
        <v>0</v>
      </c>
      <c r="BH197" s="234">
        <f>IF(N197="sníž. přenesená",J197,0)</f>
        <v>0</v>
      </c>
      <c r="BI197" s="234">
        <f>IF(N197="nulová",J197,0)</f>
        <v>0</v>
      </c>
      <c r="BJ197" s="18" t="s">
        <v>81</v>
      </c>
      <c r="BK197" s="234">
        <f>ROUND(I197*H197,2)</f>
        <v>0</v>
      </c>
      <c r="BL197" s="18" t="s">
        <v>116</v>
      </c>
      <c r="BM197" s="233" t="s">
        <v>3533</v>
      </c>
    </row>
    <row r="198" s="2" customFormat="1" ht="16.5" customHeight="1">
      <c r="A198" s="33"/>
      <c r="B198" s="34"/>
      <c r="C198" s="269" t="s">
        <v>1521</v>
      </c>
      <c r="D198" s="269" t="s">
        <v>1081</v>
      </c>
      <c r="E198" s="270" t="s">
        <v>3534</v>
      </c>
      <c r="F198" s="271" t="s">
        <v>3535</v>
      </c>
      <c r="G198" s="272" t="s">
        <v>407</v>
      </c>
      <c r="H198" s="273">
        <v>105</v>
      </c>
      <c r="I198" s="274">
        <v>170</v>
      </c>
      <c r="J198" s="274">
        <f>ROUND(I198*H198,2)</f>
        <v>17850</v>
      </c>
      <c r="K198" s="275"/>
      <c r="L198" s="276"/>
      <c r="M198" s="277" t="s">
        <v>1</v>
      </c>
      <c r="N198" s="278" t="s">
        <v>39</v>
      </c>
      <c r="O198" s="231">
        <v>0</v>
      </c>
      <c r="P198" s="231">
        <f>O198*H198</f>
        <v>0</v>
      </c>
      <c r="Q198" s="231">
        <v>0</v>
      </c>
      <c r="R198" s="231">
        <f>Q198*H198</f>
        <v>0</v>
      </c>
      <c r="S198" s="231">
        <v>0</v>
      </c>
      <c r="T198" s="232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33" t="s">
        <v>2319</v>
      </c>
      <c r="AT198" s="233" t="s">
        <v>1081</v>
      </c>
      <c r="AU198" s="233" t="s">
        <v>81</v>
      </c>
      <c r="AY198" s="18" t="s">
        <v>278</v>
      </c>
      <c r="BE198" s="234">
        <f>IF(N198="základní",J198,0)</f>
        <v>17850</v>
      </c>
      <c r="BF198" s="234">
        <f>IF(N198="snížená",J198,0)</f>
        <v>0</v>
      </c>
      <c r="BG198" s="234">
        <f>IF(N198="zákl. přenesená",J198,0)</f>
        <v>0</v>
      </c>
      <c r="BH198" s="234">
        <f>IF(N198="sníž. přenesená",J198,0)</f>
        <v>0</v>
      </c>
      <c r="BI198" s="234">
        <f>IF(N198="nulová",J198,0)</f>
        <v>0</v>
      </c>
      <c r="BJ198" s="18" t="s">
        <v>81</v>
      </c>
      <c r="BK198" s="234">
        <f>ROUND(I198*H198,2)</f>
        <v>17850</v>
      </c>
      <c r="BL198" s="18" t="s">
        <v>2319</v>
      </c>
      <c r="BM198" s="233" t="s">
        <v>3536</v>
      </c>
    </row>
    <row r="199" s="2" customFormat="1" ht="16.5" customHeight="1">
      <c r="A199" s="33"/>
      <c r="B199" s="34"/>
      <c r="C199" s="222" t="s">
        <v>1525</v>
      </c>
      <c r="D199" s="222" t="s">
        <v>280</v>
      </c>
      <c r="E199" s="223" t="s">
        <v>3537</v>
      </c>
      <c r="F199" s="224" t="s">
        <v>3538</v>
      </c>
      <c r="G199" s="225" t="s">
        <v>407</v>
      </c>
      <c r="H199" s="226">
        <v>150</v>
      </c>
      <c r="I199" s="227">
        <v>0</v>
      </c>
      <c r="J199" s="227">
        <f>ROUND(I199*H199,2)</f>
        <v>0</v>
      </c>
      <c r="K199" s="228"/>
      <c r="L199" s="39"/>
      <c r="M199" s="229" t="s">
        <v>1</v>
      </c>
      <c r="N199" s="230" t="s">
        <v>39</v>
      </c>
      <c r="O199" s="231">
        <v>0</v>
      </c>
      <c r="P199" s="231">
        <f>O199*H199</f>
        <v>0</v>
      </c>
      <c r="Q199" s="231">
        <v>0</v>
      </c>
      <c r="R199" s="231">
        <f>Q199*H199</f>
        <v>0</v>
      </c>
      <c r="S199" s="231">
        <v>0</v>
      </c>
      <c r="T199" s="232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33" t="s">
        <v>116</v>
      </c>
      <c r="AT199" s="233" t="s">
        <v>280</v>
      </c>
      <c r="AU199" s="233" t="s">
        <v>81</v>
      </c>
      <c r="AY199" s="18" t="s">
        <v>278</v>
      </c>
      <c r="BE199" s="234">
        <f>IF(N199="základní",J199,0)</f>
        <v>0</v>
      </c>
      <c r="BF199" s="234">
        <f>IF(N199="snížená",J199,0)</f>
        <v>0</v>
      </c>
      <c r="BG199" s="234">
        <f>IF(N199="zákl. přenesená",J199,0)</f>
        <v>0</v>
      </c>
      <c r="BH199" s="234">
        <f>IF(N199="sníž. přenesená",J199,0)</f>
        <v>0</v>
      </c>
      <c r="BI199" s="234">
        <f>IF(N199="nulová",J199,0)</f>
        <v>0</v>
      </c>
      <c r="BJ199" s="18" t="s">
        <v>81</v>
      </c>
      <c r="BK199" s="234">
        <f>ROUND(I199*H199,2)</f>
        <v>0</v>
      </c>
      <c r="BL199" s="18" t="s">
        <v>116</v>
      </c>
      <c r="BM199" s="233" t="s">
        <v>3539</v>
      </c>
    </row>
    <row r="200" s="2" customFormat="1" ht="16.5" customHeight="1">
      <c r="A200" s="33"/>
      <c r="B200" s="34"/>
      <c r="C200" s="269" t="s">
        <v>1529</v>
      </c>
      <c r="D200" s="269" t="s">
        <v>1081</v>
      </c>
      <c r="E200" s="270" t="s">
        <v>3540</v>
      </c>
      <c r="F200" s="271" t="s">
        <v>3541</v>
      </c>
      <c r="G200" s="272" t="s">
        <v>407</v>
      </c>
      <c r="H200" s="273">
        <v>150</v>
      </c>
      <c r="I200" s="274">
        <v>80</v>
      </c>
      <c r="J200" s="274">
        <f>ROUND(I200*H200,2)</f>
        <v>12000</v>
      </c>
      <c r="K200" s="275"/>
      <c r="L200" s="276"/>
      <c r="M200" s="277" t="s">
        <v>1</v>
      </c>
      <c r="N200" s="278" t="s">
        <v>39</v>
      </c>
      <c r="O200" s="231">
        <v>0</v>
      </c>
      <c r="P200" s="231">
        <f>O200*H200</f>
        <v>0</v>
      </c>
      <c r="Q200" s="231">
        <v>0</v>
      </c>
      <c r="R200" s="231">
        <f>Q200*H200</f>
        <v>0</v>
      </c>
      <c r="S200" s="231">
        <v>0</v>
      </c>
      <c r="T200" s="232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233" t="s">
        <v>2319</v>
      </c>
      <c r="AT200" s="233" t="s">
        <v>1081</v>
      </c>
      <c r="AU200" s="233" t="s">
        <v>81</v>
      </c>
      <c r="AY200" s="18" t="s">
        <v>278</v>
      </c>
      <c r="BE200" s="234">
        <f>IF(N200="základní",J200,0)</f>
        <v>12000</v>
      </c>
      <c r="BF200" s="234">
        <f>IF(N200="snížená",J200,0)</f>
        <v>0</v>
      </c>
      <c r="BG200" s="234">
        <f>IF(N200="zákl. přenesená",J200,0)</f>
        <v>0</v>
      </c>
      <c r="BH200" s="234">
        <f>IF(N200="sníž. přenesená",J200,0)</f>
        <v>0</v>
      </c>
      <c r="BI200" s="234">
        <f>IF(N200="nulová",J200,0)</f>
        <v>0</v>
      </c>
      <c r="BJ200" s="18" t="s">
        <v>81</v>
      </c>
      <c r="BK200" s="234">
        <f>ROUND(I200*H200,2)</f>
        <v>12000</v>
      </c>
      <c r="BL200" s="18" t="s">
        <v>2319</v>
      </c>
      <c r="BM200" s="233" t="s">
        <v>3542</v>
      </c>
    </row>
    <row r="201" s="2" customFormat="1" ht="16.5" customHeight="1">
      <c r="A201" s="33"/>
      <c r="B201" s="34"/>
      <c r="C201" s="222" t="s">
        <v>1533</v>
      </c>
      <c r="D201" s="222" t="s">
        <v>280</v>
      </c>
      <c r="E201" s="223" t="s">
        <v>3543</v>
      </c>
      <c r="F201" s="224" t="s">
        <v>3544</v>
      </c>
      <c r="G201" s="225" t="s">
        <v>407</v>
      </c>
      <c r="H201" s="226">
        <v>240</v>
      </c>
      <c r="I201" s="227">
        <v>0</v>
      </c>
      <c r="J201" s="227">
        <f>ROUND(I201*H201,2)</f>
        <v>0</v>
      </c>
      <c r="K201" s="228"/>
      <c r="L201" s="39"/>
      <c r="M201" s="229" t="s">
        <v>1</v>
      </c>
      <c r="N201" s="230" t="s">
        <v>39</v>
      </c>
      <c r="O201" s="231">
        <v>0</v>
      </c>
      <c r="P201" s="231">
        <f>O201*H201</f>
        <v>0</v>
      </c>
      <c r="Q201" s="231">
        <v>0</v>
      </c>
      <c r="R201" s="231">
        <f>Q201*H201</f>
        <v>0</v>
      </c>
      <c r="S201" s="231">
        <v>0</v>
      </c>
      <c r="T201" s="232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33" t="s">
        <v>116</v>
      </c>
      <c r="AT201" s="233" t="s">
        <v>280</v>
      </c>
      <c r="AU201" s="233" t="s">
        <v>81</v>
      </c>
      <c r="AY201" s="18" t="s">
        <v>278</v>
      </c>
      <c r="BE201" s="234">
        <f>IF(N201="základní",J201,0)</f>
        <v>0</v>
      </c>
      <c r="BF201" s="234">
        <f>IF(N201="snížená",J201,0)</f>
        <v>0</v>
      </c>
      <c r="BG201" s="234">
        <f>IF(N201="zákl. přenesená",J201,0)</f>
        <v>0</v>
      </c>
      <c r="BH201" s="234">
        <f>IF(N201="sníž. přenesená",J201,0)</f>
        <v>0</v>
      </c>
      <c r="BI201" s="234">
        <f>IF(N201="nulová",J201,0)</f>
        <v>0</v>
      </c>
      <c r="BJ201" s="18" t="s">
        <v>81</v>
      </c>
      <c r="BK201" s="234">
        <f>ROUND(I201*H201,2)</f>
        <v>0</v>
      </c>
      <c r="BL201" s="18" t="s">
        <v>116</v>
      </c>
      <c r="BM201" s="233" t="s">
        <v>3545</v>
      </c>
    </row>
    <row r="202" s="2" customFormat="1" ht="16.5" customHeight="1">
      <c r="A202" s="33"/>
      <c r="B202" s="34"/>
      <c r="C202" s="269" t="s">
        <v>1537</v>
      </c>
      <c r="D202" s="269" t="s">
        <v>1081</v>
      </c>
      <c r="E202" s="270" t="s">
        <v>3546</v>
      </c>
      <c r="F202" s="271" t="s">
        <v>3547</v>
      </c>
      <c r="G202" s="272" t="s">
        <v>407</v>
      </c>
      <c r="H202" s="273">
        <v>240</v>
      </c>
      <c r="I202" s="274">
        <v>75</v>
      </c>
      <c r="J202" s="274">
        <f>ROUND(I202*H202,2)</f>
        <v>18000</v>
      </c>
      <c r="K202" s="275"/>
      <c r="L202" s="276"/>
      <c r="M202" s="277" t="s">
        <v>1</v>
      </c>
      <c r="N202" s="278" t="s">
        <v>39</v>
      </c>
      <c r="O202" s="231">
        <v>0</v>
      </c>
      <c r="P202" s="231">
        <f>O202*H202</f>
        <v>0</v>
      </c>
      <c r="Q202" s="231">
        <v>0</v>
      </c>
      <c r="R202" s="231">
        <f>Q202*H202</f>
        <v>0</v>
      </c>
      <c r="S202" s="231">
        <v>0</v>
      </c>
      <c r="T202" s="232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33" t="s">
        <v>2319</v>
      </c>
      <c r="AT202" s="233" t="s">
        <v>1081</v>
      </c>
      <c r="AU202" s="233" t="s">
        <v>81</v>
      </c>
      <c r="AY202" s="18" t="s">
        <v>278</v>
      </c>
      <c r="BE202" s="234">
        <f>IF(N202="základní",J202,0)</f>
        <v>18000</v>
      </c>
      <c r="BF202" s="234">
        <f>IF(N202="snížená",J202,0)</f>
        <v>0</v>
      </c>
      <c r="BG202" s="234">
        <f>IF(N202="zákl. přenesená",J202,0)</f>
        <v>0</v>
      </c>
      <c r="BH202" s="234">
        <f>IF(N202="sníž. přenesená",J202,0)</f>
        <v>0</v>
      </c>
      <c r="BI202" s="234">
        <f>IF(N202="nulová",J202,0)</f>
        <v>0</v>
      </c>
      <c r="BJ202" s="18" t="s">
        <v>81</v>
      </c>
      <c r="BK202" s="234">
        <f>ROUND(I202*H202,2)</f>
        <v>18000</v>
      </c>
      <c r="BL202" s="18" t="s">
        <v>2319</v>
      </c>
      <c r="BM202" s="233" t="s">
        <v>3548</v>
      </c>
    </row>
    <row r="203" s="2" customFormat="1" ht="16.5" customHeight="1">
      <c r="A203" s="33"/>
      <c r="B203" s="34"/>
      <c r="C203" s="222" t="s">
        <v>1541</v>
      </c>
      <c r="D203" s="222" t="s">
        <v>280</v>
      </c>
      <c r="E203" s="223" t="s">
        <v>3549</v>
      </c>
      <c r="F203" s="224" t="s">
        <v>3550</v>
      </c>
      <c r="G203" s="225" t="s">
        <v>407</v>
      </c>
      <c r="H203" s="226">
        <v>30</v>
      </c>
      <c r="I203" s="227">
        <v>0</v>
      </c>
      <c r="J203" s="227">
        <f>ROUND(I203*H203,2)</f>
        <v>0</v>
      </c>
      <c r="K203" s="228"/>
      <c r="L203" s="39"/>
      <c r="M203" s="229" t="s">
        <v>1</v>
      </c>
      <c r="N203" s="230" t="s">
        <v>39</v>
      </c>
      <c r="O203" s="231">
        <v>0</v>
      </c>
      <c r="P203" s="231">
        <f>O203*H203</f>
        <v>0</v>
      </c>
      <c r="Q203" s="231">
        <v>0</v>
      </c>
      <c r="R203" s="231">
        <f>Q203*H203</f>
        <v>0</v>
      </c>
      <c r="S203" s="231">
        <v>0</v>
      </c>
      <c r="T203" s="232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33" t="s">
        <v>116</v>
      </c>
      <c r="AT203" s="233" t="s">
        <v>280</v>
      </c>
      <c r="AU203" s="233" t="s">
        <v>81</v>
      </c>
      <c r="AY203" s="18" t="s">
        <v>278</v>
      </c>
      <c r="BE203" s="234">
        <f>IF(N203="základní",J203,0)</f>
        <v>0</v>
      </c>
      <c r="BF203" s="234">
        <f>IF(N203="snížená",J203,0)</f>
        <v>0</v>
      </c>
      <c r="BG203" s="234">
        <f>IF(N203="zákl. přenesená",J203,0)</f>
        <v>0</v>
      </c>
      <c r="BH203" s="234">
        <f>IF(N203="sníž. přenesená",J203,0)</f>
        <v>0</v>
      </c>
      <c r="BI203" s="234">
        <f>IF(N203="nulová",J203,0)</f>
        <v>0</v>
      </c>
      <c r="BJ203" s="18" t="s">
        <v>81</v>
      </c>
      <c r="BK203" s="234">
        <f>ROUND(I203*H203,2)</f>
        <v>0</v>
      </c>
      <c r="BL203" s="18" t="s">
        <v>116</v>
      </c>
      <c r="BM203" s="233" t="s">
        <v>3551</v>
      </c>
    </row>
    <row r="204" s="2" customFormat="1" ht="16.5" customHeight="1">
      <c r="A204" s="33"/>
      <c r="B204" s="34"/>
      <c r="C204" s="269" t="s">
        <v>1545</v>
      </c>
      <c r="D204" s="269" t="s">
        <v>1081</v>
      </c>
      <c r="E204" s="270" t="s">
        <v>3552</v>
      </c>
      <c r="F204" s="271" t="s">
        <v>3553</v>
      </c>
      <c r="G204" s="272" t="s">
        <v>407</v>
      </c>
      <c r="H204" s="273">
        <v>30</v>
      </c>
      <c r="I204" s="274">
        <v>55</v>
      </c>
      <c r="J204" s="274">
        <f>ROUND(I204*H204,2)</f>
        <v>1650</v>
      </c>
      <c r="K204" s="275"/>
      <c r="L204" s="276"/>
      <c r="M204" s="277" t="s">
        <v>1</v>
      </c>
      <c r="N204" s="278" t="s">
        <v>39</v>
      </c>
      <c r="O204" s="231">
        <v>0</v>
      </c>
      <c r="P204" s="231">
        <f>O204*H204</f>
        <v>0</v>
      </c>
      <c r="Q204" s="231">
        <v>0</v>
      </c>
      <c r="R204" s="231">
        <f>Q204*H204</f>
        <v>0</v>
      </c>
      <c r="S204" s="231">
        <v>0</v>
      </c>
      <c r="T204" s="232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33" t="s">
        <v>2319</v>
      </c>
      <c r="AT204" s="233" t="s">
        <v>1081</v>
      </c>
      <c r="AU204" s="233" t="s">
        <v>81</v>
      </c>
      <c r="AY204" s="18" t="s">
        <v>278</v>
      </c>
      <c r="BE204" s="234">
        <f>IF(N204="základní",J204,0)</f>
        <v>1650</v>
      </c>
      <c r="BF204" s="234">
        <f>IF(N204="snížená",J204,0)</f>
        <v>0</v>
      </c>
      <c r="BG204" s="234">
        <f>IF(N204="zákl. přenesená",J204,0)</f>
        <v>0</v>
      </c>
      <c r="BH204" s="234">
        <f>IF(N204="sníž. přenesená",J204,0)</f>
        <v>0</v>
      </c>
      <c r="BI204" s="234">
        <f>IF(N204="nulová",J204,0)</f>
        <v>0</v>
      </c>
      <c r="BJ204" s="18" t="s">
        <v>81</v>
      </c>
      <c r="BK204" s="234">
        <f>ROUND(I204*H204,2)</f>
        <v>1650</v>
      </c>
      <c r="BL204" s="18" t="s">
        <v>2319</v>
      </c>
      <c r="BM204" s="233" t="s">
        <v>3554</v>
      </c>
    </row>
    <row r="205" s="2" customFormat="1" ht="16.5" customHeight="1">
      <c r="A205" s="33"/>
      <c r="B205" s="34"/>
      <c r="C205" s="222" t="s">
        <v>1549</v>
      </c>
      <c r="D205" s="222" t="s">
        <v>280</v>
      </c>
      <c r="E205" s="223" t="s">
        <v>3555</v>
      </c>
      <c r="F205" s="224" t="s">
        <v>3556</v>
      </c>
      <c r="G205" s="225" t="s">
        <v>407</v>
      </c>
      <c r="H205" s="226">
        <v>497</v>
      </c>
      <c r="I205" s="227">
        <v>0</v>
      </c>
      <c r="J205" s="227">
        <f>ROUND(I205*H205,2)</f>
        <v>0</v>
      </c>
      <c r="K205" s="228"/>
      <c r="L205" s="39"/>
      <c r="M205" s="229" t="s">
        <v>1</v>
      </c>
      <c r="N205" s="230" t="s">
        <v>39</v>
      </c>
      <c r="O205" s="231">
        <v>0</v>
      </c>
      <c r="P205" s="231">
        <f>O205*H205</f>
        <v>0</v>
      </c>
      <c r="Q205" s="231">
        <v>0</v>
      </c>
      <c r="R205" s="231">
        <f>Q205*H205</f>
        <v>0</v>
      </c>
      <c r="S205" s="231">
        <v>0</v>
      </c>
      <c r="T205" s="232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33" t="s">
        <v>116</v>
      </c>
      <c r="AT205" s="233" t="s">
        <v>280</v>
      </c>
      <c r="AU205" s="233" t="s">
        <v>81</v>
      </c>
      <c r="AY205" s="18" t="s">
        <v>278</v>
      </c>
      <c r="BE205" s="234">
        <f>IF(N205="základní",J205,0)</f>
        <v>0</v>
      </c>
      <c r="BF205" s="234">
        <f>IF(N205="snížená",J205,0)</f>
        <v>0</v>
      </c>
      <c r="BG205" s="234">
        <f>IF(N205="zákl. přenesená",J205,0)</f>
        <v>0</v>
      </c>
      <c r="BH205" s="234">
        <f>IF(N205="sníž. přenesená",J205,0)</f>
        <v>0</v>
      </c>
      <c r="BI205" s="234">
        <f>IF(N205="nulová",J205,0)</f>
        <v>0</v>
      </c>
      <c r="BJ205" s="18" t="s">
        <v>81</v>
      </c>
      <c r="BK205" s="234">
        <f>ROUND(I205*H205,2)</f>
        <v>0</v>
      </c>
      <c r="BL205" s="18" t="s">
        <v>116</v>
      </c>
      <c r="BM205" s="233" t="s">
        <v>3557</v>
      </c>
    </row>
    <row r="206" s="2" customFormat="1" ht="16.5" customHeight="1">
      <c r="A206" s="33"/>
      <c r="B206" s="34"/>
      <c r="C206" s="269" t="s">
        <v>1557</v>
      </c>
      <c r="D206" s="269" t="s">
        <v>1081</v>
      </c>
      <c r="E206" s="270" t="s">
        <v>3558</v>
      </c>
      <c r="F206" s="271" t="s">
        <v>3559</v>
      </c>
      <c r="G206" s="272" t="s">
        <v>407</v>
      </c>
      <c r="H206" s="273">
        <v>497</v>
      </c>
      <c r="I206" s="274">
        <v>27</v>
      </c>
      <c r="J206" s="274">
        <f>ROUND(I206*H206,2)</f>
        <v>13419</v>
      </c>
      <c r="K206" s="275"/>
      <c r="L206" s="276"/>
      <c r="M206" s="277" t="s">
        <v>1</v>
      </c>
      <c r="N206" s="278" t="s">
        <v>39</v>
      </c>
      <c r="O206" s="231">
        <v>0</v>
      </c>
      <c r="P206" s="231">
        <f>O206*H206</f>
        <v>0</v>
      </c>
      <c r="Q206" s="231">
        <v>0</v>
      </c>
      <c r="R206" s="231">
        <f>Q206*H206</f>
        <v>0</v>
      </c>
      <c r="S206" s="231">
        <v>0</v>
      </c>
      <c r="T206" s="232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233" t="s">
        <v>2319</v>
      </c>
      <c r="AT206" s="233" t="s">
        <v>1081</v>
      </c>
      <c r="AU206" s="233" t="s">
        <v>81</v>
      </c>
      <c r="AY206" s="18" t="s">
        <v>278</v>
      </c>
      <c r="BE206" s="234">
        <f>IF(N206="základní",J206,0)</f>
        <v>13419</v>
      </c>
      <c r="BF206" s="234">
        <f>IF(N206="snížená",J206,0)</f>
        <v>0</v>
      </c>
      <c r="BG206" s="234">
        <f>IF(N206="zákl. přenesená",J206,0)</f>
        <v>0</v>
      </c>
      <c r="BH206" s="234">
        <f>IF(N206="sníž. přenesená",J206,0)</f>
        <v>0</v>
      </c>
      <c r="BI206" s="234">
        <f>IF(N206="nulová",J206,0)</f>
        <v>0</v>
      </c>
      <c r="BJ206" s="18" t="s">
        <v>81</v>
      </c>
      <c r="BK206" s="234">
        <f>ROUND(I206*H206,2)</f>
        <v>13419</v>
      </c>
      <c r="BL206" s="18" t="s">
        <v>2319</v>
      </c>
      <c r="BM206" s="233" t="s">
        <v>3560</v>
      </c>
    </row>
    <row r="207" s="2" customFormat="1" ht="16.5" customHeight="1">
      <c r="A207" s="33"/>
      <c r="B207" s="34"/>
      <c r="C207" s="222" t="s">
        <v>1561</v>
      </c>
      <c r="D207" s="222" t="s">
        <v>280</v>
      </c>
      <c r="E207" s="223" t="s">
        <v>3561</v>
      </c>
      <c r="F207" s="224" t="s">
        <v>3562</v>
      </c>
      <c r="G207" s="225" t="s">
        <v>407</v>
      </c>
      <c r="H207" s="226">
        <v>30</v>
      </c>
      <c r="I207" s="227">
        <v>0</v>
      </c>
      <c r="J207" s="227">
        <f>ROUND(I207*H207,2)</f>
        <v>0</v>
      </c>
      <c r="K207" s="228"/>
      <c r="L207" s="39"/>
      <c r="M207" s="229" t="s">
        <v>1</v>
      </c>
      <c r="N207" s="230" t="s">
        <v>39</v>
      </c>
      <c r="O207" s="231">
        <v>0</v>
      </c>
      <c r="P207" s="231">
        <f>O207*H207</f>
        <v>0</v>
      </c>
      <c r="Q207" s="231">
        <v>0</v>
      </c>
      <c r="R207" s="231">
        <f>Q207*H207</f>
        <v>0</v>
      </c>
      <c r="S207" s="231">
        <v>0</v>
      </c>
      <c r="T207" s="232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233" t="s">
        <v>116</v>
      </c>
      <c r="AT207" s="233" t="s">
        <v>280</v>
      </c>
      <c r="AU207" s="233" t="s">
        <v>81</v>
      </c>
      <c r="AY207" s="18" t="s">
        <v>278</v>
      </c>
      <c r="BE207" s="234">
        <f>IF(N207="základní",J207,0)</f>
        <v>0</v>
      </c>
      <c r="BF207" s="234">
        <f>IF(N207="snížená",J207,0)</f>
        <v>0</v>
      </c>
      <c r="BG207" s="234">
        <f>IF(N207="zákl. přenesená",J207,0)</f>
        <v>0</v>
      </c>
      <c r="BH207" s="234">
        <f>IF(N207="sníž. přenesená",J207,0)</f>
        <v>0</v>
      </c>
      <c r="BI207" s="234">
        <f>IF(N207="nulová",J207,0)</f>
        <v>0</v>
      </c>
      <c r="BJ207" s="18" t="s">
        <v>81</v>
      </c>
      <c r="BK207" s="234">
        <f>ROUND(I207*H207,2)</f>
        <v>0</v>
      </c>
      <c r="BL207" s="18" t="s">
        <v>116</v>
      </c>
      <c r="BM207" s="233" t="s">
        <v>3563</v>
      </c>
    </row>
    <row r="208" s="2" customFormat="1" ht="16.5" customHeight="1">
      <c r="A208" s="33"/>
      <c r="B208" s="34"/>
      <c r="C208" s="269" t="s">
        <v>1565</v>
      </c>
      <c r="D208" s="269" t="s">
        <v>1081</v>
      </c>
      <c r="E208" s="270" t="s">
        <v>3564</v>
      </c>
      <c r="F208" s="271" t="s">
        <v>3565</v>
      </c>
      <c r="G208" s="272" t="s">
        <v>407</v>
      </c>
      <c r="H208" s="273">
        <v>30</v>
      </c>
      <c r="I208" s="274">
        <v>61</v>
      </c>
      <c r="J208" s="274">
        <f>ROUND(I208*H208,2)</f>
        <v>1830</v>
      </c>
      <c r="K208" s="275"/>
      <c r="L208" s="276"/>
      <c r="M208" s="277" t="s">
        <v>1</v>
      </c>
      <c r="N208" s="278" t="s">
        <v>39</v>
      </c>
      <c r="O208" s="231">
        <v>0</v>
      </c>
      <c r="P208" s="231">
        <f>O208*H208</f>
        <v>0</v>
      </c>
      <c r="Q208" s="231">
        <v>0</v>
      </c>
      <c r="R208" s="231">
        <f>Q208*H208</f>
        <v>0</v>
      </c>
      <c r="S208" s="231">
        <v>0</v>
      </c>
      <c r="T208" s="232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33" t="s">
        <v>2319</v>
      </c>
      <c r="AT208" s="233" t="s">
        <v>1081</v>
      </c>
      <c r="AU208" s="233" t="s">
        <v>81</v>
      </c>
      <c r="AY208" s="18" t="s">
        <v>278</v>
      </c>
      <c r="BE208" s="234">
        <f>IF(N208="základní",J208,0)</f>
        <v>1830</v>
      </c>
      <c r="BF208" s="234">
        <f>IF(N208="snížená",J208,0)</f>
        <v>0</v>
      </c>
      <c r="BG208" s="234">
        <f>IF(N208="zákl. přenesená",J208,0)</f>
        <v>0</v>
      </c>
      <c r="BH208" s="234">
        <f>IF(N208="sníž. přenesená",J208,0)</f>
        <v>0</v>
      </c>
      <c r="BI208" s="234">
        <f>IF(N208="nulová",J208,0)</f>
        <v>0</v>
      </c>
      <c r="BJ208" s="18" t="s">
        <v>81</v>
      </c>
      <c r="BK208" s="234">
        <f>ROUND(I208*H208,2)</f>
        <v>1830</v>
      </c>
      <c r="BL208" s="18" t="s">
        <v>2319</v>
      </c>
      <c r="BM208" s="233" t="s">
        <v>3566</v>
      </c>
    </row>
    <row r="209" s="2" customFormat="1" ht="16.5" customHeight="1">
      <c r="A209" s="33"/>
      <c r="B209" s="34"/>
      <c r="C209" s="222" t="s">
        <v>1569</v>
      </c>
      <c r="D209" s="222" t="s">
        <v>280</v>
      </c>
      <c r="E209" s="223" t="s">
        <v>3567</v>
      </c>
      <c r="F209" s="224" t="s">
        <v>3568</v>
      </c>
      <c r="G209" s="225" t="s">
        <v>407</v>
      </c>
      <c r="H209" s="226">
        <v>9075</v>
      </c>
      <c r="I209" s="227">
        <v>0</v>
      </c>
      <c r="J209" s="227">
        <f>ROUND(I209*H209,2)</f>
        <v>0</v>
      </c>
      <c r="K209" s="228"/>
      <c r="L209" s="39"/>
      <c r="M209" s="229" t="s">
        <v>1</v>
      </c>
      <c r="N209" s="230" t="s">
        <v>39</v>
      </c>
      <c r="O209" s="231">
        <v>0</v>
      </c>
      <c r="P209" s="231">
        <f>O209*H209</f>
        <v>0</v>
      </c>
      <c r="Q209" s="231">
        <v>0</v>
      </c>
      <c r="R209" s="231">
        <f>Q209*H209</f>
        <v>0</v>
      </c>
      <c r="S209" s="231">
        <v>0</v>
      </c>
      <c r="T209" s="232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33" t="s">
        <v>116</v>
      </c>
      <c r="AT209" s="233" t="s">
        <v>280</v>
      </c>
      <c r="AU209" s="233" t="s">
        <v>81</v>
      </c>
      <c r="AY209" s="18" t="s">
        <v>278</v>
      </c>
      <c r="BE209" s="234">
        <f>IF(N209="základní",J209,0)</f>
        <v>0</v>
      </c>
      <c r="BF209" s="234">
        <f>IF(N209="snížená",J209,0)</f>
        <v>0</v>
      </c>
      <c r="BG209" s="234">
        <f>IF(N209="zákl. přenesená",J209,0)</f>
        <v>0</v>
      </c>
      <c r="BH209" s="234">
        <f>IF(N209="sníž. přenesená",J209,0)</f>
        <v>0</v>
      </c>
      <c r="BI209" s="234">
        <f>IF(N209="nulová",J209,0)</f>
        <v>0</v>
      </c>
      <c r="BJ209" s="18" t="s">
        <v>81</v>
      </c>
      <c r="BK209" s="234">
        <f>ROUND(I209*H209,2)</f>
        <v>0</v>
      </c>
      <c r="BL209" s="18" t="s">
        <v>116</v>
      </c>
      <c r="BM209" s="233" t="s">
        <v>3569</v>
      </c>
    </row>
    <row r="210" s="2" customFormat="1" ht="16.5" customHeight="1">
      <c r="A210" s="33"/>
      <c r="B210" s="34"/>
      <c r="C210" s="269" t="s">
        <v>1573</v>
      </c>
      <c r="D210" s="269" t="s">
        <v>1081</v>
      </c>
      <c r="E210" s="270" t="s">
        <v>3570</v>
      </c>
      <c r="F210" s="271" t="s">
        <v>3571</v>
      </c>
      <c r="G210" s="272" t="s">
        <v>407</v>
      </c>
      <c r="H210" s="273">
        <v>9075</v>
      </c>
      <c r="I210" s="274">
        <v>30</v>
      </c>
      <c r="J210" s="274">
        <f>ROUND(I210*H210,2)</f>
        <v>272250</v>
      </c>
      <c r="K210" s="275"/>
      <c r="L210" s="276"/>
      <c r="M210" s="277" t="s">
        <v>1</v>
      </c>
      <c r="N210" s="278" t="s">
        <v>39</v>
      </c>
      <c r="O210" s="231">
        <v>0</v>
      </c>
      <c r="P210" s="231">
        <f>O210*H210</f>
        <v>0</v>
      </c>
      <c r="Q210" s="231">
        <v>0</v>
      </c>
      <c r="R210" s="231">
        <f>Q210*H210</f>
        <v>0</v>
      </c>
      <c r="S210" s="231">
        <v>0</v>
      </c>
      <c r="T210" s="232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33" t="s">
        <v>2319</v>
      </c>
      <c r="AT210" s="233" t="s">
        <v>1081</v>
      </c>
      <c r="AU210" s="233" t="s">
        <v>81</v>
      </c>
      <c r="AY210" s="18" t="s">
        <v>278</v>
      </c>
      <c r="BE210" s="234">
        <f>IF(N210="základní",J210,0)</f>
        <v>272250</v>
      </c>
      <c r="BF210" s="234">
        <f>IF(N210="snížená",J210,0)</f>
        <v>0</v>
      </c>
      <c r="BG210" s="234">
        <f>IF(N210="zákl. přenesená",J210,0)</f>
        <v>0</v>
      </c>
      <c r="BH210" s="234">
        <f>IF(N210="sníž. přenesená",J210,0)</f>
        <v>0</v>
      </c>
      <c r="BI210" s="234">
        <f>IF(N210="nulová",J210,0)</f>
        <v>0</v>
      </c>
      <c r="BJ210" s="18" t="s">
        <v>81</v>
      </c>
      <c r="BK210" s="234">
        <f>ROUND(I210*H210,2)</f>
        <v>272250</v>
      </c>
      <c r="BL210" s="18" t="s">
        <v>2319</v>
      </c>
      <c r="BM210" s="233" t="s">
        <v>3572</v>
      </c>
    </row>
    <row r="211" s="2" customFormat="1" ht="16.5" customHeight="1">
      <c r="A211" s="33"/>
      <c r="B211" s="34"/>
      <c r="C211" s="222" t="s">
        <v>1577</v>
      </c>
      <c r="D211" s="222" t="s">
        <v>280</v>
      </c>
      <c r="E211" s="223" t="s">
        <v>3573</v>
      </c>
      <c r="F211" s="224" t="s">
        <v>3574</v>
      </c>
      <c r="G211" s="225" t="s">
        <v>407</v>
      </c>
      <c r="H211" s="226">
        <v>3025</v>
      </c>
      <c r="I211" s="227">
        <v>0</v>
      </c>
      <c r="J211" s="227">
        <f>ROUND(I211*H211,2)</f>
        <v>0</v>
      </c>
      <c r="K211" s="228"/>
      <c r="L211" s="39"/>
      <c r="M211" s="229" t="s">
        <v>1</v>
      </c>
      <c r="N211" s="230" t="s">
        <v>39</v>
      </c>
      <c r="O211" s="231">
        <v>0</v>
      </c>
      <c r="P211" s="231">
        <f>O211*H211</f>
        <v>0</v>
      </c>
      <c r="Q211" s="231">
        <v>0</v>
      </c>
      <c r="R211" s="231">
        <f>Q211*H211</f>
        <v>0</v>
      </c>
      <c r="S211" s="231">
        <v>0</v>
      </c>
      <c r="T211" s="232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233" t="s">
        <v>116</v>
      </c>
      <c r="AT211" s="233" t="s">
        <v>280</v>
      </c>
      <c r="AU211" s="233" t="s">
        <v>81</v>
      </c>
      <c r="AY211" s="18" t="s">
        <v>278</v>
      </c>
      <c r="BE211" s="234">
        <f>IF(N211="základní",J211,0)</f>
        <v>0</v>
      </c>
      <c r="BF211" s="234">
        <f>IF(N211="snížená",J211,0)</f>
        <v>0</v>
      </c>
      <c r="BG211" s="234">
        <f>IF(N211="zákl. přenesená",J211,0)</f>
        <v>0</v>
      </c>
      <c r="BH211" s="234">
        <f>IF(N211="sníž. přenesená",J211,0)</f>
        <v>0</v>
      </c>
      <c r="BI211" s="234">
        <f>IF(N211="nulová",J211,0)</f>
        <v>0</v>
      </c>
      <c r="BJ211" s="18" t="s">
        <v>81</v>
      </c>
      <c r="BK211" s="234">
        <f>ROUND(I211*H211,2)</f>
        <v>0</v>
      </c>
      <c r="BL211" s="18" t="s">
        <v>116</v>
      </c>
      <c r="BM211" s="233" t="s">
        <v>3575</v>
      </c>
    </row>
    <row r="212" s="2" customFormat="1" ht="16.5" customHeight="1">
      <c r="A212" s="33"/>
      <c r="B212" s="34"/>
      <c r="C212" s="269" t="s">
        <v>1581</v>
      </c>
      <c r="D212" s="269" t="s">
        <v>1081</v>
      </c>
      <c r="E212" s="270" t="s">
        <v>3576</v>
      </c>
      <c r="F212" s="271" t="s">
        <v>3577</v>
      </c>
      <c r="G212" s="272" t="s">
        <v>407</v>
      </c>
      <c r="H212" s="273">
        <v>3025</v>
      </c>
      <c r="I212" s="274">
        <v>26</v>
      </c>
      <c r="J212" s="274">
        <f>ROUND(I212*H212,2)</f>
        <v>78650</v>
      </c>
      <c r="K212" s="275"/>
      <c r="L212" s="276"/>
      <c r="M212" s="277" t="s">
        <v>1</v>
      </c>
      <c r="N212" s="278" t="s">
        <v>39</v>
      </c>
      <c r="O212" s="231">
        <v>0</v>
      </c>
      <c r="P212" s="231">
        <f>O212*H212</f>
        <v>0</v>
      </c>
      <c r="Q212" s="231">
        <v>0</v>
      </c>
      <c r="R212" s="231">
        <f>Q212*H212</f>
        <v>0</v>
      </c>
      <c r="S212" s="231">
        <v>0</v>
      </c>
      <c r="T212" s="232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33" t="s">
        <v>2319</v>
      </c>
      <c r="AT212" s="233" t="s">
        <v>1081</v>
      </c>
      <c r="AU212" s="233" t="s">
        <v>81</v>
      </c>
      <c r="AY212" s="18" t="s">
        <v>278</v>
      </c>
      <c r="BE212" s="234">
        <f>IF(N212="základní",J212,0)</f>
        <v>78650</v>
      </c>
      <c r="BF212" s="234">
        <f>IF(N212="snížená",J212,0)</f>
        <v>0</v>
      </c>
      <c r="BG212" s="234">
        <f>IF(N212="zákl. přenesená",J212,0)</f>
        <v>0</v>
      </c>
      <c r="BH212" s="234">
        <f>IF(N212="sníž. přenesená",J212,0)</f>
        <v>0</v>
      </c>
      <c r="BI212" s="234">
        <f>IF(N212="nulová",J212,0)</f>
        <v>0</v>
      </c>
      <c r="BJ212" s="18" t="s">
        <v>81</v>
      </c>
      <c r="BK212" s="234">
        <f>ROUND(I212*H212,2)</f>
        <v>78650</v>
      </c>
      <c r="BL212" s="18" t="s">
        <v>2319</v>
      </c>
      <c r="BM212" s="233" t="s">
        <v>3578</v>
      </c>
    </row>
    <row r="213" s="2" customFormat="1" ht="16.5" customHeight="1">
      <c r="A213" s="33"/>
      <c r="B213" s="34"/>
      <c r="C213" s="222" t="s">
        <v>1585</v>
      </c>
      <c r="D213" s="222" t="s">
        <v>280</v>
      </c>
      <c r="E213" s="223" t="s">
        <v>3579</v>
      </c>
      <c r="F213" s="224" t="s">
        <v>3580</v>
      </c>
      <c r="G213" s="225" t="s">
        <v>407</v>
      </c>
      <c r="H213" s="226">
        <v>54</v>
      </c>
      <c r="I213" s="227">
        <v>0</v>
      </c>
      <c r="J213" s="227">
        <f>ROUND(I213*H213,2)</f>
        <v>0</v>
      </c>
      <c r="K213" s="228"/>
      <c r="L213" s="39"/>
      <c r="M213" s="229" t="s">
        <v>1</v>
      </c>
      <c r="N213" s="230" t="s">
        <v>39</v>
      </c>
      <c r="O213" s="231">
        <v>0</v>
      </c>
      <c r="P213" s="231">
        <f>O213*H213</f>
        <v>0</v>
      </c>
      <c r="Q213" s="231">
        <v>0</v>
      </c>
      <c r="R213" s="231">
        <f>Q213*H213</f>
        <v>0</v>
      </c>
      <c r="S213" s="231">
        <v>0</v>
      </c>
      <c r="T213" s="232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33" t="s">
        <v>116</v>
      </c>
      <c r="AT213" s="233" t="s">
        <v>280</v>
      </c>
      <c r="AU213" s="233" t="s">
        <v>81</v>
      </c>
      <c r="AY213" s="18" t="s">
        <v>278</v>
      </c>
      <c r="BE213" s="234">
        <f>IF(N213="základní",J213,0)</f>
        <v>0</v>
      </c>
      <c r="BF213" s="234">
        <f>IF(N213="snížená",J213,0)</f>
        <v>0</v>
      </c>
      <c r="BG213" s="234">
        <f>IF(N213="zákl. přenesená",J213,0)</f>
        <v>0</v>
      </c>
      <c r="BH213" s="234">
        <f>IF(N213="sníž. přenesená",J213,0)</f>
        <v>0</v>
      </c>
      <c r="BI213" s="234">
        <f>IF(N213="nulová",J213,0)</f>
        <v>0</v>
      </c>
      <c r="BJ213" s="18" t="s">
        <v>81</v>
      </c>
      <c r="BK213" s="234">
        <f>ROUND(I213*H213,2)</f>
        <v>0</v>
      </c>
      <c r="BL213" s="18" t="s">
        <v>116</v>
      </c>
      <c r="BM213" s="233" t="s">
        <v>3581</v>
      </c>
    </row>
    <row r="214" s="2" customFormat="1" ht="16.5" customHeight="1">
      <c r="A214" s="33"/>
      <c r="B214" s="34"/>
      <c r="C214" s="269" t="s">
        <v>1589</v>
      </c>
      <c r="D214" s="269" t="s">
        <v>1081</v>
      </c>
      <c r="E214" s="270" t="s">
        <v>3582</v>
      </c>
      <c r="F214" s="271" t="s">
        <v>3583</v>
      </c>
      <c r="G214" s="272" t="s">
        <v>407</v>
      </c>
      <c r="H214" s="273">
        <v>54</v>
      </c>
      <c r="I214" s="274">
        <v>680</v>
      </c>
      <c r="J214" s="274">
        <f>ROUND(I214*H214,2)</f>
        <v>36720</v>
      </c>
      <c r="K214" s="275"/>
      <c r="L214" s="276"/>
      <c r="M214" s="277" t="s">
        <v>1</v>
      </c>
      <c r="N214" s="278" t="s">
        <v>39</v>
      </c>
      <c r="O214" s="231">
        <v>0</v>
      </c>
      <c r="P214" s="231">
        <f>O214*H214</f>
        <v>0</v>
      </c>
      <c r="Q214" s="231">
        <v>0</v>
      </c>
      <c r="R214" s="231">
        <f>Q214*H214</f>
        <v>0</v>
      </c>
      <c r="S214" s="231">
        <v>0</v>
      </c>
      <c r="T214" s="232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233" t="s">
        <v>2319</v>
      </c>
      <c r="AT214" s="233" t="s">
        <v>1081</v>
      </c>
      <c r="AU214" s="233" t="s">
        <v>81</v>
      </c>
      <c r="AY214" s="18" t="s">
        <v>278</v>
      </c>
      <c r="BE214" s="234">
        <f>IF(N214="základní",J214,0)</f>
        <v>36720</v>
      </c>
      <c r="BF214" s="234">
        <f>IF(N214="snížená",J214,0)</f>
        <v>0</v>
      </c>
      <c r="BG214" s="234">
        <f>IF(N214="zákl. přenesená",J214,0)</f>
        <v>0</v>
      </c>
      <c r="BH214" s="234">
        <f>IF(N214="sníž. přenesená",J214,0)</f>
        <v>0</v>
      </c>
      <c r="BI214" s="234">
        <f>IF(N214="nulová",J214,0)</f>
        <v>0</v>
      </c>
      <c r="BJ214" s="18" t="s">
        <v>81</v>
      </c>
      <c r="BK214" s="234">
        <f>ROUND(I214*H214,2)</f>
        <v>36720</v>
      </c>
      <c r="BL214" s="18" t="s">
        <v>2319</v>
      </c>
      <c r="BM214" s="233" t="s">
        <v>3584</v>
      </c>
    </row>
    <row r="215" s="2" customFormat="1" ht="16.5" customHeight="1">
      <c r="A215" s="33"/>
      <c r="B215" s="34"/>
      <c r="C215" s="222" t="s">
        <v>1593</v>
      </c>
      <c r="D215" s="222" t="s">
        <v>280</v>
      </c>
      <c r="E215" s="223" t="s">
        <v>3585</v>
      </c>
      <c r="F215" s="224" t="s">
        <v>3586</v>
      </c>
      <c r="G215" s="225" t="s">
        <v>407</v>
      </c>
      <c r="H215" s="226">
        <v>132</v>
      </c>
      <c r="I215" s="227">
        <v>0</v>
      </c>
      <c r="J215" s="227">
        <f>ROUND(I215*H215,2)</f>
        <v>0</v>
      </c>
      <c r="K215" s="228"/>
      <c r="L215" s="39"/>
      <c r="M215" s="229" t="s">
        <v>1</v>
      </c>
      <c r="N215" s="230" t="s">
        <v>39</v>
      </c>
      <c r="O215" s="231">
        <v>0</v>
      </c>
      <c r="P215" s="231">
        <f>O215*H215</f>
        <v>0</v>
      </c>
      <c r="Q215" s="231">
        <v>0</v>
      </c>
      <c r="R215" s="231">
        <f>Q215*H215</f>
        <v>0</v>
      </c>
      <c r="S215" s="231">
        <v>0</v>
      </c>
      <c r="T215" s="232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33" t="s">
        <v>116</v>
      </c>
      <c r="AT215" s="233" t="s">
        <v>280</v>
      </c>
      <c r="AU215" s="233" t="s">
        <v>81</v>
      </c>
      <c r="AY215" s="18" t="s">
        <v>278</v>
      </c>
      <c r="BE215" s="234">
        <f>IF(N215="základní",J215,0)</f>
        <v>0</v>
      </c>
      <c r="BF215" s="234">
        <f>IF(N215="snížená",J215,0)</f>
        <v>0</v>
      </c>
      <c r="BG215" s="234">
        <f>IF(N215="zákl. přenesená",J215,0)</f>
        <v>0</v>
      </c>
      <c r="BH215" s="234">
        <f>IF(N215="sníž. přenesená",J215,0)</f>
        <v>0</v>
      </c>
      <c r="BI215" s="234">
        <f>IF(N215="nulová",J215,0)</f>
        <v>0</v>
      </c>
      <c r="BJ215" s="18" t="s">
        <v>81</v>
      </c>
      <c r="BK215" s="234">
        <f>ROUND(I215*H215,2)</f>
        <v>0</v>
      </c>
      <c r="BL215" s="18" t="s">
        <v>116</v>
      </c>
      <c r="BM215" s="233" t="s">
        <v>3587</v>
      </c>
    </row>
    <row r="216" s="2" customFormat="1" ht="16.5" customHeight="1">
      <c r="A216" s="33"/>
      <c r="B216" s="34"/>
      <c r="C216" s="269" t="s">
        <v>1597</v>
      </c>
      <c r="D216" s="269" t="s">
        <v>1081</v>
      </c>
      <c r="E216" s="270" t="s">
        <v>3588</v>
      </c>
      <c r="F216" s="271" t="s">
        <v>3589</v>
      </c>
      <c r="G216" s="272" t="s">
        <v>407</v>
      </c>
      <c r="H216" s="273">
        <v>132</v>
      </c>
      <c r="I216" s="274">
        <v>183</v>
      </c>
      <c r="J216" s="274">
        <f>ROUND(I216*H216,2)</f>
        <v>24156</v>
      </c>
      <c r="K216" s="275"/>
      <c r="L216" s="276"/>
      <c r="M216" s="277" t="s">
        <v>1</v>
      </c>
      <c r="N216" s="278" t="s">
        <v>39</v>
      </c>
      <c r="O216" s="231">
        <v>0</v>
      </c>
      <c r="P216" s="231">
        <f>O216*H216</f>
        <v>0</v>
      </c>
      <c r="Q216" s="231">
        <v>0</v>
      </c>
      <c r="R216" s="231">
        <f>Q216*H216</f>
        <v>0</v>
      </c>
      <c r="S216" s="231">
        <v>0</v>
      </c>
      <c r="T216" s="232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233" t="s">
        <v>2319</v>
      </c>
      <c r="AT216" s="233" t="s">
        <v>1081</v>
      </c>
      <c r="AU216" s="233" t="s">
        <v>81</v>
      </c>
      <c r="AY216" s="18" t="s">
        <v>278</v>
      </c>
      <c r="BE216" s="234">
        <f>IF(N216="základní",J216,0)</f>
        <v>24156</v>
      </c>
      <c r="BF216" s="234">
        <f>IF(N216="snížená",J216,0)</f>
        <v>0</v>
      </c>
      <c r="BG216" s="234">
        <f>IF(N216="zákl. přenesená",J216,0)</f>
        <v>0</v>
      </c>
      <c r="BH216" s="234">
        <f>IF(N216="sníž. přenesená",J216,0)</f>
        <v>0</v>
      </c>
      <c r="BI216" s="234">
        <f>IF(N216="nulová",J216,0)</f>
        <v>0</v>
      </c>
      <c r="BJ216" s="18" t="s">
        <v>81</v>
      </c>
      <c r="BK216" s="234">
        <f>ROUND(I216*H216,2)</f>
        <v>24156</v>
      </c>
      <c r="BL216" s="18" t="s">
        <v>2319</v>
      </c>
      <c r="BM216" s="233" t="s">
        <v>3590</v>
      </c>
    </row>
    <row r="217" s="2" customFormat="1" ht="16.5" customHeight="1">
      <c r="A217" s="33"/>
      <c r="B217" s="34"/>
      <c r="C217" s="222" t="s">
        <v>1601</v>
      </c>
      <c r="D217" s="222" t="s">
        <v>280</v>
      </c>
      <c r="E217" s="223" t="s">
        <v>3591</v>
      </c>
      <c r="F217" s="224" t="s">
        <v>3592</v>
      </c>
      <c r="G217" s="225" t="s">
        <v>407</v>
      </c>
      <c r="H217" s="226">
        <v>122</v>
      </c>
      <c r="I217" s="227">
        <v>0</v>
      </c>
      <c r="J217" s="227">
        <f>ROUND(I217*H217,2)</f>
        <v>0</v>
      </c>
      <c r="K217" s="228"/>
      <c r="L217" s="39"/>
      <c r="M217" s="229" t="s">
        <v>1</v>
      </c>
      <c r="N217" s="230" t="s">
        <v>39</v>
      </c>
      <c r="O217" s="231">
        <v>0</v>
      </c>
      <c r="P217" s="231">
        <f>O217*H217</f>
        <v>0</v>
      </c>
      <c r="Q217" s="231">
        <v>0</v>
      </c>
      <c r="R217" s="231">
        <f>Q217*H217</f>
        <v>0</v>
      </c>
      <c r="S217" s="231">
        <v>0</v>
      </c>
      <c r="T217" s="232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233" t="s">
        <v>116</v>
      </c>
      <c r="AT217" s="233" t="s">
        <v>280</v>
      </c>
      <c r="AU217" s="233" t="s">
        <v>81</v>
      </c>
      <c r="AY217" s="18" t="s">
        <v>278</v>
      </c>
      <c r="BE217" s="234">
        <f>IF(N217="základní",J217,0)</f>
        <v>0</v>
      </c>
      <c r="BF217" s="234">
        <f>IF(N217="snížená",J217,0)</f>
        <v>0</v>
      </c>
      <c r="BG217" s="234">
        <f>IF(N217="zákl. přenesená",J217,0)</f>
        <v>0</v>
      </c>
      <c r="BH217" s="234">
        <f>IF(N217="sníž. přenesená",J217,0)</f>
        <v>0</v>
      </c>
      <c r="BI217" s="234">
        <f>IF(N217="nulová",J217,0)</f>
        <v>0</v>
      </c>
      <c r="BJ217" s="18" t="s">
        <v>81</v>
      </c>
      <c r="BK217" s="234">
        <f>ROUND(I217*H217,2)</f>
        <v>0</v>
      </c>
      <c r="BL217" s="18" t="s">
        <v>116</v>
      </c>
      <c r="BM217" s="233" t="s">
        <v>3593</v>
      </c>
    </row>
    <row r="218" s="2" customFormat="1" ht="16.5" customHeight="1">
      <c r="A218" s="33"/>
      <c r="B218" s="34"/>
      <c r="C218" s="269" t="s">
        <v>1605</v>
      </c>
      <c r="D218" s="269" t="s">
        <v>1081</v>
      </c>
      <c r="E218" s="270" t="s">
        <v>3594</v>
      </c>
      <c r="F218" s="271" t="s">
        <v>3595</v>
      </c>
      <c r="G218" s="272" t="s">
        <v>407</v>
      </c>
      <c r="H218" s="273">
        <v>122</v>
      </c>
      <c r="I218" s="274">
        <v>86</v>
      </c>
      <c r="J218" s="274">
        <f>ROUND(I218*H218,2)</f>
        <v>10492</v>
      </c>
      <c r="K218" s="275"/>
      <c r="L218" s="276"/>
      <c r="M218" s="277" t="s">
        <v>1</v>
      </c>
      <c r="N218" s="278" t="s">
        <v>39</v>
      </c>
      <c r="O218" s="231">
        <v>0</v>
      </c>
      <c r="P218" s="231">
        <f>O218*H218</f>
        <v>0</v>
      </c>
      <c r="Q218" s="231">
        <v>0</v>
      </c>
      <c r="R218" s="231">
        <f>Q218*H218</f>
        <v>0</v>
      </c>
      <c r="S218" s="231">
        <v>0</v>
      </c>
      <c r="T218" s="232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233" t="s">
        <v>2319</v>
      </c>
      <c r="AT218" s="233" t="s">
        <v>1081</v>
      </c>
      <c r="AU218" s="233" t="s">
        <v>81</v>
      </c>
      <c r="AY218" s="18" t="s">
        <v>278</v>
      </c>
      <c r="BE218" s="234">
        <f>IF(N218="základní",J218,0)</f>
        <v>10492</v>
      </c>
      <c r="BF218" s="234">
        <f>IF(N218="snížená",J218,0)</f>
        <v>0</v>
      </c>
      <c r="BG218" s="234">
        <f>IF(N218="zákl. přenesená",J218,0)</f>
        <v>0</v>
      </c>
      <c r="BH218" s="234">
        <f>IF(N218="sníž. přenesená",J218,0)</f>
        <v>0</v>
      </c>
      <c r="BI218" s="234">
        <f>IF(N218="nulová",J218,0)</f>
        <v>0</v>
      </c>
      <c r="BJ218" s="18" t="s">
        <v>81</v>
      </c>
      <c r="BK218" s="234">
        <f>ROUND(I218*H218,2)</f>
        <v>10492</v>
      </c>
      <c r="BL218" s="18" t="s">
        <v>2319</v>
      </c>
      <c r="BM218" s="233" t="s">
        <v>3596</v>
      </c>
    </row>
    <row r="219" s="2" customFormat="1" ht="16.5" customHeight="1">
      <c r="A219" s="33"/>
      <c r="B219" s="34"/>
      <c r="C219" s="222" t="s">
        <v>1609</v>
      </c>
      <c r="D219" s="222" t="s">
        <v>280</v>
      </c>
      <c r="E219" s="223" t="s">
        <v>3597</v>
      </c>
      <c r="F219" s="224" t="s">
        <v>3598</v>
      </c>
      <c r="G219" s="225" t="s">
        <v>407</v>
      </c>
      <c r="H219" s="226">
        <v>380</v>
      </c>
      <c r="I219" s="227">
        <v>0</v>
      </c>
      <c r="J219" s="227">
        <f>ROUND(I219*H219,2)</f>
        <v>0</v>
      </c>
      <c r="K219" s="228"/>
      <c r="L219" s="39"/>
      <c r="M219" s="229" t="s">
        <v>1</v>
      </c>
      <c r="N219" s="230" t="s">
        <v>39</v>
      </c>
      <c r="O219" s="231">
        <v>0</v>
      </c>
      <c r="P219" s="231">
        <f>O219*H219</f>
        <v>0</v>
      </c>
      <c r="Q219" s="231">
        <v>0</v>
      </c>
      <c r="R219" s="231">
        <f>Q219*H219</f>
        <v>0</v>
      </c>
      <c r="S219" s="231">
        <v>0</v>
      </c>
      <c r="T219" s="232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233" t="s">
        <v>116</v>
      </c>
      <c r="AT219" s="233" t="s">
        <v>280</v>
      </c>
      <c r="AU219" s="233" t="s">
        <v>81</v>
      </c>
      <c r="AY219" s="18" t="s">
        <v>278</v>
      </c>
      <c r="BE219" s="234">
        <f>IF(N219="základní",J219,0)</f>
        <v>0</v>
      </c>
      <c r="BF219" s="234">
        <f>IF(N219="snížená",J219,0)</f>
        <v>0</v>
      </c>
      <c r="BG219" s="234">
        <f>IF(N219="zákl. přenesená",J219,0)</f>
        <v>0</v>
      </c>
      <c r="BH219" s="234">
        <f>IF(N219="sníž. přenesená",J219,0)</f>
        <v>0</v>
      </c>
      <c r="BI219" s="234">
        <f>IF(N219="nulová",J219,0)</f>
        <v>0</v>
      </c>
      <c r="BJ219" s="18" t="s">
        <v>81</v>
      </c>
      <c r="BK219" s="234">
        <f>ROUND(I219*H219,2)</f>
        <v>0</v>
      </c>
      <c r="BL219" s="18" t="s">
        <v>116</v>
      </c>
      <c r="BM219" s="233" t="s">
        <v>3599</v>
      </c>
    </row>
    <row r="220" s="2" customFormat="1" ht="16.5" customHeight="1">
      <c r="A220" s="33"/>
      <c r="B220" s="34"/>
      <c r="C220" s="269" t="s">
        <v>1613</v>
      </c>
      <c r="D220" s="269" t="s">
        <v>1081</v>
      </c>
      <c r="E220" s="270" t="s">
        <v>3600</v>
      </c>
      <c r="F220" s="271" t="s">
        <v>3601</v>
      </c>
      <c r="G220" s="272" t="s">
        <v>407</v>
      </c>
      <c r="H220" s="273">
        <v>380</v>
      </c>
      <c r="I220" s="274">
        <v>30</v>
      </c>
      <c r="J220" s="274">
        <f>ROUND(I220*H220,2)</f>
        <v>11400</v>
      </c>
      <c r="K220" s="275"/>
      <c r="L220" s="276"/>
      <c r="M220" s="277" t="s">
        <v>1</v>
      </c>
      <c r="N220" s="278" t="s">
        <v>39</v>
      </c>
      <c r="O220" s="231">
        <v>0</v>
      </c>
      <c r="P220" s="231">
        <f>O220*H220</f>
        <v>0</v>
      </c>
      <c r="Q220" s="231">
        <v>0</v>
      </c>
      <c r="R220" s="231">
        <f>Q220*H220</f>
        <v>0</v>
      </c>
      <c r="S220" s="231">
        <v>0</v>
      </c>
      <c r="T220" s="232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233" t="s">
        <v>2319</v>
      </c>
      <c r="AT220" s="233" t="s">
        <v>1081</v>
      </c>
      <c r="AU220" s="233" t="s">
        <v>81</v>
      </c>
      <c r="AY220" s="18" t="s">
        <v>278</v>
      </c>
      <c r="BE220" s="234">
        <f>IF(N220="základní",J220,0)</f>
        <v>11400</v>
      </c>
      <c r="BF220" s="234">
        <f>IF(N220="snížená",J220,0)</f>
        <v>0</v>
      </c>
      <c r="BG220" s="234">
        <f>IF(N220="zákl. přenesená",J220,0)</f>
        <v>0</v>
      </c>
      <c r="BH220" s="234">
        <f>IF(N220="sníž. přenesená",J220,0)</f>
        <v>0</v>
      </c>
      <c r="BI220" s="234">
        <f>IF(N220="nulová",J220,0)</f>
        <v>0</v>
      </c>
      <c r="BJ220" s="18" t="s">
        <v>81</v>
      </c>
      <c r="BK220" s="234">
        <f>ROUND(I220*H220,2)</f>
        <v>11400</v>
      </c>
      <c r="BL220" s="18" t="s">
        <v>2319</v>
      </c>
      <c r="BM220" s="233" t="s">
        <v>3602</v>
      </c>
    </row>
    <row r="221" s="2" customFormat="1" ht="16.5" customHeight="1">
      <c r="A221" s="33"/>
      <c r="B221" s="34"/>
      <c r="C221" s="222" t="s">
        <v>1617</v>
      </c>
      <c r="D221" s="222" t="s">
        <v>280</v>
      </c>
      <c r="E221" s="223" t="s">
        <v>3603</v>
      </c>
      <c r="F221" s="224" t="s">
        <v>3604</v>
      </c>
      <c r="G221" s="225" t="s">
        <v>407</v>
      </c>
      <c r="H221" s="226">
        <v>1800</v>
      </c>
      <c r="I221" s="227">
        <v>0</v>
      </c>
      <c r="J221" s="227">
        <f>ROUND(I221*H221,2)</f>
        <v>0</v>
      </c>
      <c r="K221" s="228"/>
      <c r="L221" s="39"/>
      <c r="M221" s="229" t="s">
        <v>1</v>
      </c>
      <c r="N221" s="230" t="s">
        <v>39</v>
      </c>
      <c r="O221" s="231">
        <v>0</v>
      </c>
      <c r="P221" s="231">
        <f>O221*H221</f>
        <v>0</v>
      </c>
      <c r="Q221" s="231">
        <v>0</v>
      </c>
      <c r="R221" s="231">
        <f>Q221*H221</f>
        <v>0</v>
      </c>
      <c r="S221" s="231">
        <v>0</v>
      </c>
      <c r="T221" s="232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233" t="s">
        <v>116</v>
      </c>
      <c r="AT221" s="233" t="s">
        <v>280</v>
      </c>
      <c r="AU221" s="233" t="s">
        <v>81</v>
      </c>
      <c r="AY221" s="18" t="s">
        <v>278</v>
      </c>
      <c r="BE221" s="234">
        <f>IF(N221="základní",J221,0)</f>
        <v>0</v>
      </c>
      <c r="BF221" s="234">
        <f>IF(N221="snížená",J221,0)</f>
        <v>0</v>
      </c>
      <c r="BG221" s="234">
        <f>IF(N221="zákl. přenesená",J221,0)</f>
        <v>0</v>
      </c>
      <c r="BH221" s="234">
        <f>IF(N221="sníž. přenesená",J221,0)</f>
        <v>0</v>
      </c>
      <c r="BI221" s="234">
        <f>IF(N221="nulová",J221,0)</f>
        <v>0</v>
      </c>
      <c r="BJ221" s="18" t="s">
        <v>81</v>
      </c>
      <c r="BK221" s="234">
        <f>ROUND(I221*H221,2)</f>
        <v>0</v>
      </c>
      <c r="BL221" s="18" t="s">
        <v>116</v>
      </c>
      <c r="BM221" s="233" t="s">
        <v>3605</v>
      </c>
    </row>
    <row r="222" s="2" customFormat="1" ht="16.5" customHeight="1">
      <c r="A222" s="33"/>
      <c r="B222" s="34"/>
      <c r="C222" s="269" t="s">
        <v>1621</v>
      </c>
      <c r="D222" s="269" t="s">
        <v>1081</v>
      </c>
      <c r="E222" s="270" t="s">
        <v>3606</v>
      </c>
      <c r="F222" s="271" t="s">
        <v>3607</v>
      </c>
      <c r="G222" s="272" t="s">
        <v>407</v>
      </c>
      <c r="H222" s="273">
        <v>1800</v>
      </c>
      <c r="I222" s="274">
        <v>13.199999999999999</v>
      </c>
      <c r="J222" s="274">
        <f>ROUND(I222*H222,2)</f>
        <v>23760</v>
      </c>
      <c r="K222" s="275"/>
      <c r="L222" s="276"/>
      <c r="M222" s="277" t="s">
        <v>1</v>
      </c>
      <c r="N222" s="278" t="s">
        <v>39</v>
      </c>
      <c r="O222" s="231">
        <v>0</v>
      </c>
      <c r="P222" s="231">
        <f>O222*H222</f>
        <v>0</v>
      </c>
      <c r="Q222" s="231">
        <v>0</v>
      </c>
      <c r="R222" s="231">
        <f>Q222*H222</f>
        <v>0</v>
      </c>
      <c r="S222" s="231">
        <v>0</v>
      </c>
      <c r="T222" s="232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233" t="s">
        <v>2319</v>
      </c>
      <c r="AT222" s="233" t="s">
        <v>1081</v>
      </c>
      <c r="AU222" s="233" t="s">
        <v>81</v>
      </c>
      <c r="AY222" s="18" t="s">
        <v>278</v>
      </c>
      <c r="BE222" s="234">
        <f>IF(N222="základní",J222,0)</f>
        <v>23760</v>
      </c>
      <c r="BF222" s="234">
        <f>IF(N222="snížená",J222,0)</f>
        <v>0</v>
      </c>
      <c r="BG222" s="234">
        <f>IF(N222="zákl. přenesená",J222,0)</f>
        <v>0</v>
      </c>
      <c r="BH222" s="234">
        <f>IF(N222="sníž. přenesená",J222,0)</f>
        <v>0</v>
      </c>
      <c r="BI222" s="234">
        <f>IF(N222="nulová",J222,0)</f>
        <v>0</v>
      </c>
      <c r="BJ222" s="18" t="s">
        <v>81</v>
      </c>
      <c r="BK222" s="234">
        <f>ROUND(I222*H222,2)</f>
        <v>23760</v>
      </c>
      <c r="BL222" s="18" t="s">
        <v>2319</v>
      </c>
      <c r="BM222" s="233" t="s">
        <v>3608</v>
      </c>
    </row>
    <row r="223" s="2" customFormat="1" ht="16.5" customHeight="1">
      <c r="A223" s="33"/>
      <c r="B223" s="34"/>
      <c r="C223" s="222" t="s">
        <v>1625</v>
      </c>
      <c r="D223" s="222" t="s">
        <v>280</v>
      </c>
      <c r="E223" s="223" t="s">
        <v>3609</v>
      </c>
      <c r="F223" s="224" t="s">
        <v>3610</v>
      </c>
      <c r="G223" s="225" t="s">
        <v>407</v>
      </c>
      <c r="H223" s="226">
        <v>300</v>
      </c>
      <c r="I223" s="227">
        <v>0</v>
      </c>
      <c r="J223" s="227">
        <f>ROUND(I223*H223,2)</f>
        <v>0</v>
      </c>
      <c r="K223" s="228"/>
      <c r="L223" s="39"/>
      <c r="M223" s="229" t="s">
        <v>1</v>
      </c>
      <c r="N223" s="230" t="s">
        <v>39</v>
      </c>
      <c r="O223" s="231">
        <v>0</v>
      </c>
      <c r="P223" s="231">
        <f>O223*H223</f>
        <v>0</v>
      </c>
      <c r="Q223" s="231">
        <v>0</v>
      </c>
      <c r="R223" s="231">
        <f>Q223*H223</f>
        <v>0</v>
      </c>
      <c r="S223" s="231">
        <v>0</v>
      </c>
      <c r="T223" s="232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233" t="s">
        <v>116</v>
      </c>
      <c r="AT223" s="233" t="s">
        <v>280</v>
      </c>
      <c r="AU223" s="233" t="s">
        <v>81</v>
      </c>
      <c r="AY223" s="18" t="s">
        <v>278</v>
      </c>
      <c r="BE223" s="234">
        <f>IF(N223="základní",J223,0)</f>
        <v>0</v>
      </c>
      <c r="BF223" s="234">
        <f>IF(N223="snížená",J223,0)</f>
        <v>0</v>
      </c>
      <c r="BG223" s="234">
        <f>IF(N223="zákl. přenesená",J223,0)</f>
        <v>0</v>
      </c>
      <c r="BH223" s="234">
        <f>IF(N223="sníž. přenesená",J223,0)</f>
        <v>0</v>
      </c>
      <c r="BI223" s="234">
        <f>IF(N223="nulová",J223,0)</f>
        <v>0</v>
      </c>
      <c r="BJ223" s="18" t="s">
        <v>81</v>
      </c>
      <c r="BK223" s="234">
        <f>ROUND(I223*H223,2)</f>
        <v>0</v>
      </c>
      <c r="BL223" s="18" t="s">
        <v>116</v>
      </c>
      <c r="BM223" s="233" t="s">
        <v>3611</v>
      </c>
    </row>
    <row r="224" s="2" customFormat="1" ht="16.5" customHeight="1">
      <c r="A224" s="33"/>
      <c r="B224" s="34"/>
      <c r="C224" s="269" t="s">
        <v>1629</v>
      </c>
      <c r="D224" s="269" t="s">
        <v>1081</v>
      </c>
      <c r="E224" s="270" t="s">
        <v>3612</v>
      </c>
      <c r="F224" s="271" t="s">
        <v>3613</v>
      </c>
      <c r="G224" s="272" t="s">
        <v>407</v>
      </c>
      <c r="H224" s="273">
        <v>300</v>
      </c>
      <c r="I224" s="274">
        <v>22</v>
      </c>
      <c r="J224" s="274">
        <f>ROUND(I224*H224,2)</f>
        <v>6600</v>
      </c>
      <c r="K224" s="275"/>
      <c r="L224" s="276"/>
      <c r="M224" s="277" t="s">
        <v>1</v>
      </c>
      <c r="N224" s="278" t="s">
        <v>39</v>
      </c>
      <c r="O224" s="231">
        <v>0</v>
      </c>
      <c r="P224" s="231">
        <f>O224*H224</f>
        <v>0</v>
      </c>
      <c r="Q224" s="231">
        <v>0</v>
      </c>
      <c r="R224" s="231">
        <f>Q224*H224</f>
        <v>0</v>
      </c>
      <c r="S224" s="231">
        <v>0</v>
      </c>
      <c r="T224" s="232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233" t="s">
        <v>2319</v>
      </c>
      <c r="AT224" s="233" t="s">
        <v>1081</v>
      </c>
      <c r="AU224" s="233" t="s">
        <v>81</v>
      </c>
      <c r="AY224" s="18" t="s">
        <v>278</v>
      </c>
      <c r="BE224" s="234">
        <f>IF(N224="základní",J224,0)</f>
        <v>6600</v>
      </c>
      <c r="BF224" s="234">
        <f>IF(N224="snížená",J224,0)</f>
        <v>0</v>
      </c>
      <c r="BG224" s="234">
        <f>IF(N224="zákl. přenesená",J224,0)</f>
        <v>0</v>
      </c>
      <c r="BH224" s="234">
        <f>IF(N224="sníž. přenesená",J224,0)</f>
        <v>0</v>
      </c>
      <c r="BI224" s="234">
        <f>IF(N224="nulová",J224,0)</f>
        <v>0</v>
      </c>
      <c r="BJ224" s="18" t="s">
        <v>81</v>
      </c>
      <c r="BK224" s="234">
        <f>ROUND(I224*H224,2)</f>
        <v>6600</v>
      </c>
      <c r="BL224" s="18" t="s">
        <v>2319</v>
      </c>
      <c r="BM224" s="233" t="s">
        <v>3614</v>
      </c>
    </row>
    <row r="225" s="2" customFormat="1" ht="16.5" customHeight="1">
      <c r="A225" s="33"/>
      <c r="B225" s="34"/>
      <c r="C225" s="222" t="s">
        <v>1633</v>
      </c>
      <c r="D225" s="222" t="s">
        <v>280</v>
      </c>
      <c r="E225" s="223" t="s">
        <v>3615</v>
      </c>
      <c r="F225" s="224" t="s">
        <v>3616</v>
      </c>
      <c r="G225" s="225" t="s">
        <v>407</v>
      </c>
      <c r="H225" s="226">
        <v>627</v>
      </c>
      <c r="I225" s="227">
        <v>0</v>
      </c>
      <c r="J225" s="227">
        <f>ROUND(I225*H225,2)</f>
        <v>0</v>
      </c>
      <c r="K225" s="228"/>
      <c r="L225" s="39"/>
      <c r="M225" s="229" t="s">
        <v>1</v>
      </c>
      <c r="N225" s="230" t="s">
        <v>39</v>
      </c>
      <c r="O225" s="231">
        <v>0</v>
      </c>
      <c r="P225" s="231">
        <f>O225*H225</f>
        <v>0</v>
      </c>
      <c r="Q225" s="231">
        <v>0</v>
      </c>
      <c r="R225" s="231">
        <f>Q225*H225</f>
        <v>0</v>
      </c>
      <c r="S225" s="231">
        <v>0</v>
      </c>
      <c r="T225" s="232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233" t="s">
        <v>116</v>
      </c>
      <c r="AT225" s="233" t="s">
        <v>280</v>
      </c>
      <c r="AU225" s="233" t="s">
        <v>81</v>
      </c>
      <c r="AY225" s="18" t="s">
        <v>278</v>
      </c>
      <c r="BE225" s="234">
        <f>IF(N225="základní",J225,0)</f>
        <v>0</v>
      </c>
      <c r="BF225" s="234">
        <f>IF(N225="snížená",J225,0)</f>
        <v>0</v>
      </c>
      <c r="BG225" s="234">
        <f>IF(N225="zákl. přenesená",J225,0)</f>
        <v>0</v>
      </c>
      <c r="BH225" s="234">
        <f>IF(N225="sníž. přenesená",J225,0)</f>
        <v>0</v>
      </c>
      <c r="BI225" s="234">
        <f>IF(N225="nulová",J225,0)</f>
        <v>0</v>
      </c>
      <c r="BJ225" s="18" t="s">
        <v>81</v>
      </c>
      <c r="BK225" s="234">
        <f>ROUND(I225*H225,2)</f>
        <v>0</v>
      </c>
      <c r="BL225" s="18" t="s">
        <v>116</v>
      </c>
      <c r="BM225" s="233" t="s">
        <v>3617</v>
      </c>
    </row>
    <row r="226" s="2" customFormat="1" ht="16.5" customHeight="1">
      <c r="A226" s="33"/>
      <c r="B226" s="34"/>
      <c r="C226" s="269" t="s">
        <v>1637</v>
      </c>
      <c r="D226" s="269" t="s">
        <v>1081</v>
      </c>
      <c r="E226" s="270" t="s">
        <v>3618</v>
      </c>
      <c r="F226" s="271" t="s">
        <v>3619</v>
      </c>
      <c r="G226" s="272" t="s">
        <v>407</v>
      </c>
      <c r="H226" s="273">
        <v>627</v>
      </c>
      <c r="I226" s="274">
        <v>35</v>
      </c>
      <c r="J226" s="274">
        <f>ROUND(I226*H226,2)</f>
        <v>21945</v>
      </c>
      <c r="K226" s="275"/>
      <c r="L226" s="276"/>
      <c r="M226" s="277" t="s">
        <v>1</v>
      </c>
      <c r="N226" s="278" t="s">
        <v>39</v>
      </c>
      <c r="O226" s="231">
        <v>0</v>
      </c>
      <c r="P226" s="231">
        <f>O226*H226</f>
        <v>0</v>
      </c>
      <c r="Q226" s="231">
        <v>0</v>
      </c>
      <c r="R226" s="231">
        <f>Q226*H226</f>
        <v>0</v>
      </c>
      <c r="S226" s="231">
        <v>0</v>
      </c>
      <c r="T226" s="232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233" t="s">
        <v>2319</v>
      </c>
      <c r="AT226" s="233" t="s">
        <v>1081</v>
      </c>
      <c r="AU226" s="233" t="s">
        <v>81</v>
      </c>
      <c r="AY226" s="18" t="s">
        <v>278</v>
      </c>
      <c r="BE226" s="234">
        <f>IF(N226="základní",J226,0)</f>
        <v>21945</v>
      </c>
      <c r="BF226" s="234">
        <f>IF(N226="snížená",J226,0)</f>
        <v>0</v>
      </c>
      <c r="BG226" s="234">
        <f>IF(N226="zákl. přenesená",J226,0)</f>
        <v>0</v>
      </c>
      <c r="BH226" s="234">
        <f>IF(N226="sníž. přenesená",J226,0)</f>
        <v>0</v>
      </c>
      <c r="BI226" s="234">
        <f>IF(N226="nulová",J226,0)</f>
        <v>0</v>
      </c>
      <c r="BJ226" s="18" t="s">
        <v>81</v>
      </c>
      <c r="BK226" s="234">
        <f>ROUND(I226*H226,2)</f>
        <v>21945</v>
      </c>
      <c r="BL226" s="18" t="s">
        <v>2319</v>
      </c>
      <c r="BM226" s="233" t="s">
        <v>3620</v>
      </c>
    </row>
    <row r="227" s="2" customFormat="1" ht="16.5" customHeight="1">
      <c r="A227" s="33"/>
      <c r="B227" s="34"/>
      <c r="C227" s="222" t="s">
        <v>1641</v>
      </c>
      <c r="D227" s="222" t="s">
        <v>280</v>
      </c>
      <c r="E227" s="223" t="s">
        <v>3621</v>
      </c>
      <c r="F227" s="224" t="s">
        <v>3622</v>
      </c>
      <c r="G227" s="225" t="s">
        <v>407</v>
      </c>
      <c r="H227" s="226">
        <v>740</v>
      </c>
      <c r="I227" s="227">
        <v>0</v>
      </c>
      <c r="J227" s="227">
        <f>ROUND(I227*H227,2)</f>
        <v>0</v>
      </c>
      <c r="K227" s="228"/>
      <c r="L227" s="39"/>
      <c r="M227" s="229" t="s">
        <v>1</v>
      </c>
      <c r="N227" s="230" t="s">
        <v>39</v>
      </c>
      <c r="O227" s="231">
        <v>0</v>
      </c>
      <c r="P227" s="231">
        <f>O227*H227</f>
        <v>0</v>
      </c>
      <c r="Q227" s="231">
        <v>0</v>
      </c>
      <c r="R227" s="231">
        <f>Q227*H227</f>
        <v>0</v>
      </c>
      <c r="S227" s="231">
        <v>0</v>
      </c>
      <c r="T227" s="232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233" t="s">
        <v>116</v>
      </c>
      <c r="AT227" s="233" t="s">
        <v>280</v>
      </c>
      <c r="AU227" s="233" t="s">
        <v>81</v>
      </c>
      <c r="AY227" s="18" t="s">
        <v>278</v>
      </c>
      <c r="BE227" s="234">
        <f>IF(N227="základní",J227,0)</f>
        <v>0</v>
      </c>
      <c r="BF227" s="234">
        <f>IF(N227="snížená",J227,0)</f>
        <v>0</v>
      </c>
      <c r="BG227" s="234">
        <f>IF(N227="zákl. přenesená",J227,0)</f>
        <v>0</v>
      </c>
      <c r="BH227" s="234">
        <f>IF(N227="sníž. přenesená",J227,0)</f>
        <v>0</v>
      </c>
      <c r="BI227" s="234">
        <f>IF(N227="nulová",J227,0)</f>
        <v>0</v>
      </c>
      <c r="BJ227" s="18" t="s">
        <v>81</v>
      </c>
      <c r="BK227" s="234">
        <f>ROUND(I227*H227,2)</f>
        <v>0</v>
      </c>
      <c r="BL227" s="18" t="s">
        <v>116</v>
      </c>
      <c r="BM227" s="233" t="s">
        <v>3623</v>
      </c>
    </row>
    <row r="228" s="2" customFormat="1" ht="16.5" customHeight="1">
      <c r="A228" s="33"/>
      <c r="B228" s="34"/>
      <c r="C228" s="269" t="s">
        <v>1645</v>
      </c>
      <c r="D228" s="269" t="s">
        <v>1081</v>
      </c>
      <c r="E228" s="270" t="s">
        <v>3624</v>
      </c>
      <c r="F228" s="271" t="s">
        <v>3625</v>
      </c>
      <c r="G228" s="272" t="s">
        <v>407</v>
      </c>
      <c r="H228" s="273">
        <v>740</v>
      </c>
      <c r="I228" s="274">
        <v>70</v>
      </c>
      <c r="J228" s="274">
        <f>ROUND(I228*H228,2)</f>
        <v>51800</v>
      </c>
      <c r="K228" s="275"/>
      <c r="L228" s="276"/>
      <c r="M228" s="277" t="s">
        <v>1</v>
      </c>
      <c r="N228" s="278" t="s">
        <v>39</v>
      </c>
      <c r="O228" s="231">
        <v>0</v>
      </c>
      <c r="P228" s="231">
        <f>O228*H228</f>
        <v>0</v>
      </c>
      <c r="Q228" s="231">
        <v>0</v>
      </c>
      <c r="R228" s="231">
        <f>Q228*H228</f>
        <v>0</v>
      </c>
      <c r="S228" s="231">
        <v>0</v>
      </c>
      <c r="T228" s="232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233" t="s">
        <v>2319</v>
      </c>
      <c r="AT228" s="233" t="s">
        <v>1081</v>
      </c>
      <c r="AU228" s="233" t="s">
        <v>81</v>
      </c>
      <c r="AY228" s="18" t="s">
        <v>278</v>
      </c>
      <c r="BE228" s="234">
        <f>IF(N228="základní",J228,0)</f>
        <v>51800</v>
      </c>
      <c r="BF228" s="234">
        <f>IF(N228="snížená",J228,0)</f>
        <v>0</v>
      </c>
      <c r="BG228" s="234">
        <f>IF(N228="zákl. přenesená",J228,0)</f>
        <v>0</v>
      </c>
      <c r="BH228" s="234">
        <f>IF(N228="sníž. přenesená",J228,0)</f>
        <v>0</v>
      </c>
      <c r="BI228" s="234">
        <f>IF(N228="nulová",J228,0)</f>
        <v>0</v>
      </c>
      <c r="BJ228" s="18" t="s">
        <v>81</v>
      </c>
      <c r="BK228" s="234">
        <f>ROUND(I228*H228,2)</f>
        <v>51800</v>
      </c>
      <c r="BL228" s="18" t="s">
        <v>2319</v>
      </c>
      <c r="BM228" s="233" t="s">
        <v>3626</v>
      </c>
    </row>
    <row r="229" s="2" customFormat="1" ht="16.5" customHeight="1">
      <c r="A229" s="33"/>
      <c r="B229" s="34"/>
      <c r="C229" s="222" t="s">
        <v>1649</v>
      </c>
      <c r="D229" s="222" t="s">
        <v>280</v>
      </c>
      <c r="E229" s="223" t="s">
        <v>3627</v>
      </c>
      <c r="F229" s="224" t="s">
        <v>3628</v>
      </c>
      <c r="G229" s="225" t="s">
        <v>407</v>
      </c>
      <c r="H229" s="226">
        <v>54</v>
      </c>
      <c r="I229" s="227">
        <v>0</v>
      </c>
      <c r="J229" s="227">
        <f>ROUND(I229*H229,2)</f>
        <v>0</v>
      </c>
      <c r="K229" s="228"/>
      <c r="L229" s="39"/>
      <c r="M229" s="229" t="s">
        <v>1</v>
      </c>
      <c r="N229" s="230" t="s">
        <v>39</v>
      </c>
      <c r="O229" s="231">
        <v>0</v>
      </c>
      <c r="P229" s="231">
        <f>O229*H229</f>
        <v>0</v>
      </c>
      <c r="Q229" s="231">
        <v>0</v>
      </c>
      <c r="R229" s="231">
        <f>Q229*H229</f>
        <v>0</v>
      </c>
      <c r="S229" s="231">
        <v>0</v>
      </c>
      <c r="T229" s="232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233" t="s">
        <v>116</v>
      </c>
      <c r="AT229" s="233" t="s">
        <v>280</v>
      </c>
      <c r="AU229" s="233" t="s">
        <v>81</v>
      </c>
      <c r="AY229" s="18" t="s">
        <v>278</v>
      </c>
      <c r="BE229" s="234">
        <f>IF(N229="základní",J229,0)</f>
        <v>0</v>
      </c>
      <c r="BF229" s="234">
        <f>IF(N229="snížená",J229,0)</f>
        <v>0</v>
      </c>
      <c r="BG229" s="234">
        <f>IF(N229="zákl. přenesená",J229,0)</f>
        <v>0</v>
      </c>
      <c r="BH229" s="234">
        <f>IF(N229="sníž. přenesená",J229,0)</f>
        <v>0</v>
      </c>
      <c r="BI229" s="234">
        <f>IF(N229="nulová",J229,0)</f>
        <v>0</v>
      </c>
      <c r="BJ229" s="18" t="s">
        <v>81</v>
      </c>
      <c r="BK229" s="234">
        <f>ROUND(I229*H229,2)</f>
        <v>0</v>
      </c>
      <c r="BL229" s="18" t="s">
        <v>116</v>
      </c>
      <c r="BM229" s="233" t="s">
        <v>3629</v>
      </c>
    </row>
    <row r="230" s="2" customFormat="1" ht="16.5" customHeight="1">
      <c r="A230" s="33"/>
      <c r="B230" s="34"/>
      <c r="C230" s="269" t="s">
        <v>1653</v>
      </c>
      <c r="D230" s="269" t="s">
        <v>1081</v>
      </c>
      <c r="E230" s="270" t="s">
        <v>3630</v>
      </c>
      <c r="F230" s="271" t="s">
        <v>3631</v>
      </c>
      <c r="G230" s="272" t="s">
        <v>407</v>
      </c>
      <c r="H230" s="273">
        <v>54</v>
      </c>
      <c r="I230" s="274">
        <v>91</v>
      </c>
      <c r="J230" s="274">
        <f>ROUND(I230*H230,2)</f>
        <v>4914</v>
      </c>
      <c r="K230" s="275"/>
      <c r="L230" s="276"/>
      <c r="M230" s="277" t="s">
        <v>1</v>
      </c>
      <c r="N230" s="278" t="s">
        <v>39</v>
      </c>
      <c r="O230" s="231">
        <v>0</v>
      </c>
      <c r="P230" s="231">
        <f>O230*H230</f>
        <v>0</v>
      </c>
      <c r="Q230" s="231">
        <v>0</v>
      </c>
      <c r="R230" s="231">
        <f>Q230*H230</f>
        <v>0</v>
      </c>
      <c r="S230" s="231">
        <v>0</v>
      </c>
      <c r="T230" s="232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233" t="s">
        <v>315</v>
      </c>
      <c r="AT230" s="233" t="s">
        <v>1081</v>
      </c>
      <c r="AU230" s="233" t="s">
        <v>81</v>
      </c>
      <c r="AY230" s="18" t="s">
        <v>278</v>
      </c>
      <c r="BE230" s="234">
        <f>IF(N230="základní",J230,0)</f>
        <v>4914</v>
      </c>
      <c r="BF230" s="234">
        <f>IF(N230="snížená",J230,0)</f>
        <v>0</v>
      </c>
      <c r="BG230" s="234">
        <f>IF(N230="zákl. přenesená",J230,0)</f>
        <v>0</v>
      </c>
      <c r="BH230" s="234">
        <f>IF(N230="sníž. přenesená",J230,0)</f>
        <v>0</v>
      </c>
      <c r="BI230" s="234">
        <f>IF(N230="nulová",J230,0)</f>
        <v>0</v>
      </c>
      <c r="BJ230" s="18" t="s">
        <v>81</v>
      </c>
      <c r="BK230" s="234">
        <f>ROUND(I230*H230,2)</f>
        <v>4914</v>
      </c>
      <c r="BL230" s="18" t="s">
        <v>116</v>
      </c>
      <c r="BM230" s="233" t="s">
        <v>3632</v>
      </c>
    </row>
    <row r="231" s="2" customFormat="1" ht="16.5" customHeight="1">
      <c r="A231" s="33"/>
      <c r="B231" s="34"/>
      <c r="C231" s="222" t="s">
        <v>1659</v>
      </c>
      <c r="D231" s="222" t="s">
        <v>280</v>
      </c>
      <c r="E231" s="223" t="s">
        <v>3633</v>
      </c>
      <c r="F231" s="224" t="s">
        <v>3634</v>
      </c>
      <c r="G231" s="225" t="s">
        <v>407</v>
      </c>
      <c r="H231" s="226">
        <v>25</v>
      </c>
      <c r="I231" s="227">
        <v>0</v>
      </c>
      <c r="J231" s="227">
        <f>ROUND(I231*H231,2)</f>
        <v>0</v>
      </c>
      <c r="K231" s="228"/>
      <c r="L231" s="39"/>
      <c r="M231" s="229" t="s">
        <v>1</v>
      </c>
      <c r="N231" s="230" t="s">
        <v>39</v>
      </c>
      <c r="O231" s="231">
        <v>0</v>
      </c>
      <c r="P231" s="231">
        <f>O231*H231</f>
        <v>0</v>
      </c>
      <c r="Q231" s="231">
        <v>0</v>
      </c>
      <c r="R231" s="231">
        <f>Q231*H231</f>
        <v>0</v>
      </c>
      <c r="S231" s="231">
        <v>0</v>
      </c>
      <c r="T231" s="232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233" t="s">
        <v>116</v>
      </c>
      <c r="AT231" s="233" t="s">
        <v>280</v>
      </c>
      <c r="AU231" s="233" t="s">
        <v>81</v>
      </c>
      <c r="AY231" s="18" t="s">
        <v>278</v>
      </c>
      <c r="BE231" s="234">
        <f>IF(N231="základní",J231,0)</f>
        <v>0</v>
      </c>
      <c r="BF231" s="234">
        <f>IF(N231="snížená",J231,0)</f>
        <v>0</v>
      </c>
      <c r="BG231" s="234">
        <f>IF(N231="zákl. přenesená",J231,0)</f>
        <v>0</v>
      </c>
      <c r="BH231" s="234">
        <f>IF(N231="sníž. přenesená",J231,0)</f>
        <v>0</v>
      </c>
      <c r="BI231" s="234">
        <f>IF(N231="nulová",J231,0)</f>
        <v>0</v>
      </c>
      <c r="BJ231" s="18" t="s">
        <v>81</v>
      </c>
      <c r="BK231" s="234">
        <f>ROUND(I231*H231,2)</f>
        <v>0</v>
      </c>
      <c r="BL231" s="18" t="s">
        <v>116</v>
      </c>
      <c r="BM231" s="233" t="s">
        <v>3635</v>
      </c>
    </row>
    <row r="232" s="2" customFormat="1" ht="16.5" customHeight="1">
      <c r="A232" s="33"/>
      <c r="B232" s="34"/>
      <c r="C232" s="269" t="s">
        <v>1664</v>
      </c>
      <c r="D232" s="269" t="s">
        <v>1081</v>
      </c>
      <c r="E232" s="270" t="s">
        <v>3636</v>
      </c>
      <c r="F232" s="271" t="s">
        <v>3637</v>
      </c>
      <c r="G232" s="272" t="s">
        <v>407</v>
      </c>
      <c r="H232" s="273">
        <v>25</v>
      </c>
      <c r="I232" s="274">
        <v>31</v>
      </c>
      <c r="J232" s="274">
        <f>ROUND(I232*H232,2)</f>
        <v>775</v>
      </c>
      <c r="K232" s="275"/>
      <c r="L232" s="276"/>
      <c r="M232" s="277" t="s">
        <v>1</v>
      </c>
      <c r="N232" s="278" t="s">
        <v>39</v>
      </c>
      <c r="O232" s="231">
        <v>0</v>
      </c>
      <c r="P232" s="231">
        <f>O232*H232</f>
        <v>0</v>
      </c>
      <c r="Q232" s="231">
        <v>0</v>
      </c>
      <c r="R232" s="231">
        <f>Q232*H232</f>
        <v>0</v>
      </c>
      <c r="S232" s="231">
        <v>0</v>
      </c>
      <c r="T232" s="232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233" t="s">
        <v>2319</v>
      </c>
      <c r="AT232" s="233" t="s">
        <v>1081</v>
      </c>
      <c r="AU232" s="233" t="s">
        <v>81</v>
      </c>
      <c r="AY232" s="18" t="s">
        <v>278</v>
      </c>
      <c r="BE232" s="234">
        <f>IF(N232="základní",J232,0)</f>
        <v>775</v>
      </c>
      <c r="BF232" s="234">
        <f>IF(N232="snížená",J232,0)</f>
        <v>0</v>
      </c>
      <c r="BG232" s="234">
        <f>IF(N232="zákl. přenesená",J232,0)</f>
        <v>0</v>
      </c>
      <c r="BH232" s="234">
        <f>IF(N232="sníž. přenesená",J232,0)</f>
        <v>0</v>
      </c>
      <c r="BI232" s="234">
        <f>IF(N232="nulová",J232,0)</f>
        <v>0</v>
      </c>
      <c r="BJ232" s="18" t="s">
        <v>81</v>
      </c>
      <c r="BK232" s="234">
        <f>ROUND(I232*H232,2)</f>
        <v>775</v>
      </c>
      <c r="BL232" s="18" t="s">
        <v>2319</v>
      </c>
      <c r="BM232" s="233" t="s">
        <v>3638</v>
      </c>
    </row>
    <row r="233" s="2" customFormat="1" ht="16.5" customHeight="1">
      <c r="A233" s="33"/>
      <c r="B233" s="34"/>
      <c r="C233" s="222" t="s">
        <v>1670</v>
      </c>
      <c r="D233" s="222" t="s">
        <v>280</v>
      </c>
      <c r="E233" s="223" t="s">
        <v>3639</v>
      </c>
      <c r="F233" s="224" t="s">
        <v>3640</v>
      </c>
      <c r="G233" s="225" t="s">
        <v>1709</v>
      </c>
      <c r="H233" s="226">
        <v>2</v>
      </c>
      <c r="I233" s="227">
        <v>30682.849999999999</v>
      </c>
      <c r="J233" s="227">
        <f>ROUND(I233*H233,2)</f>
        <v>61365.699999999997</v>
      </c>
      <c r="K233" s="228"/>
      <c r="L233" s="39"/>
      <c r="M233" s="229" t="s">
        <v>1</v>
      </c>
      <c r="N233" s="230" t="s">
        <v>39</v>
      </c>
      <c r="O233" s="231">
        <v>0</v>
      </c>
      <c r="P233" s="231">
        <f>O233*H233</f>
        <v>0</v>
      </c>
      <c r="Q233" s="231">
        <v>0</v>
      </c>
      <c r="R233" s="231">
        <f>Q233*H233</f>
        <v>0</v>
      </c>
      <c r="S233" s="231">
        <v>0</v>
      </c>
      <c r="T233" s="232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233" t="s">
        <v>2319</v>
      </c>
      <c r="AT233" s="233" t="s">
        <v>280</v>
      </c>
      <c r="AU233" s="233" t="s">
        <v>81</v>
      </c>
      <c r="AY233" s="18" t="s">
        <v>278</v>
      </c>
      <c r="BE233" s="234">
        <f>IF(N233="základní",J233,0)</f>
        <v>61365.699999999997</v>
      </c>
      <c r="BF233" s="234">
        <f>IF(N233="snížená",J233,0)</f>
        <v>0</v>
      </c>
      <c r="BG233" s="234">
        <f>IF(N233="zákl. přenesená",J233,0)</f>
        <v>0</v>
      </c>
      <c r="BH233" s="234">
        <f>IF(N233="sníž. přenesená",J233,0)</f>
        <v>0</v>
      </c>
      <c r="BI233" s="234">
        <f>IF(N233="nulová",J233,0)</f>
        <v>0</v>
      </c>
      <c r="BJ233" s="18" t="s">
        <v>81</v>
      </c>
      <c r="BK233" s="234">
        <f>ROUND(I233*H233,2)</f>
        <v>61365.699999999997</v>
      </c>
      <c r="BL233" s="18" t="s">
        <v>2319</v>
      </c>
      <c r="BM233" s="233" t="s">
        <v>3641</v>
      </c>
    </row>
    <row r="234" s="2" customFormat="1" ht="16.5" customHeight="1">
      <c r="A234" s="33"/>
      <c r="B234" s="34"/>
      <c r="C234" s="222" t="s">
        <v>1676</v>
      </c>
      <c r="D234" s="222" t="s">
        <v>280</v>
      </c>
      <c r="E234" s="223" t="s">
        <v>3642</v>
      </c>
      <c r="F234" s="224" t="s">
        <v>3643</v>
      </c>
      <c r="G234" s="225" t="s">
        <v>675</v>
      </c>
      <c r="H234" s="226">
        <v>65</v>
      </c>
      <c r="I234" s="227">
        <v>550</v>
      </c>
      <c r="J234" s="227">
        <f>ROUND(I234*H234,2)</f>
        <v>35750</v>
      </c>
      <c r="K234" s="228"/>
      <c r="L234" s="39"/>
      <c r="M234" s="229" t="s">
        <v>1</v>
      </c>
      <c r="N234" s="230" t="s">
        <v>39</v>
      </c>
      <c r="O234" s="231">
        <v>0</v>
      </c>
      <c r="P234" s="231">
        <f>O234*H234</f>
        <v>0</v>
      </c>
      <c r="Q234" s="231">
        <v>0</v>
      </c>
      <c r="R234" s="231">
        <f>Q234*H234</f>
        <v>0</v>
      </c>
      <c r="S234" s="231">
        <v>0</v>
      </c>
      <c r="T234" s="232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233" t="s">
        <v>2319</v>
      </c>
      <c r="AT234" s="233" t="s">
        <v>280</v>
      </c>
      <c r="AU234" s="233" t="s">
        <v>81</v>
      </c>
      <c r="AY234" s="18" t="s">
        <v>278</v>
      </c>
      <c r="BE234" s="234">
        <f>IF(N234="základní",J234,0)</f>
        <v>35750</v>
      </c>
      <c r="BF234" s="234">
        <f>IF(N234="snížená",J234,0)</f>
        <v>0</v>
      </c>
      <c r="BG234" s="234">
        <f>IF(N234="zákl. přenesená",J234,0)</f>
        <v>0</v>
      </c>
      <c r="BH234" s="234">
        <f>IF(N234="sníž. přenesená",J234,0)</f>
        <v>0</v>
      </c>
      <c r="BI234" s="234">
        <f>IF(N234="nulová",J234,0)</f>
        <v>0</v>
      </c>
      <c r="BJ234" s="18" t="s">
        <v>81</v>
      </c>
      <c r="BK234" s="234">
        <f>ROUND(I234*H234,2)</f>
        <v>35750</v>
      </c>
      <c r="BL234" s="18" t="s">
        <v>2319</v>
      </c>
      <c r="BM234" s="233" t="s">
        <v>3644</v>
      </c>
    </row>
    <row r="235" s="2" customFormat="1" ht="16.5" customHeight="1">
      <c r="A235" s="33"/>
      <c r="B235" s="34"/>
      <c r="C235" s="222" t="s">
        <v>1681</v>
      </c>
      <c r="D235" s="222" t="s">
        <v>280</v>
      </c>
      <c r="E235" s="223" t="s">
        <v>3645</v>
      </c>
      <c r="F235" s="224" t="s">
        <v>3646</v>
      </c>
      <c r="G235" s="225" t="s">
        <v>1673</v>
      </c>
      <c r="H235" s="226">
        <v>1</v>
      </c>
      <c r="I235" s="227">
        <v>1863789</v>
      </c>
      <c r="J235" s="227">
        <f>ROUND(I235*H235,2)</f>
        <v>1863789</v>
      </c>
      <c r="K235" s="228"/>
      <c r="L235" s="39"/>
      <c r="M235" s="291" t="s">
        <v>1</v>
      </c>
      <c r="N235" s="292" t="s">
        <v>39</v>
      </c>
      <c r="O235" s="293">
        <v>0</v>
      </c>
      <c r="P235" s="293">
        <f>O235*H235</f>
        <v>0</v>
      </c>
      <c r="Q235" s="293">
        <v>0</v>
      </c>
      <c r="R235" s="293">
        <f>Q235*H235</f>
        <v>0</v>
      </c>
      <c r="S235" s="293">
        <v>0</v>
      </c>
      <c r="T235" s="294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233" t="s">
        <v>2319</v>
      </c>
      <c r="AT235" s="233" t="s">
        <v>280</v>
      </c>
      <c r="AU235" s="233" t="s">
        <v>81</v>
      </c>
      <c r="AY235" s="18" t="s">
        <v>278</v>
      </c>
      <c r="BE235" s="234">
        <f>IF(N235="základní",J235,0)</f>
        <v>1863789</v>
      </c>
      <c r="BF235" s="234">
        <f>IF(N235="snížená",J235,0)</f>
        <v>0</v>
      </c>
      <c r="BG235" s="234">
        <f>IF(N235="zákl. přenesená",J235,0)</f>
        <v>0</v>
      </c>
      <c r="BH235" s="234">
        <f>IF(N235="sníž. přenesená",J235,0)</f>
        <v>0</v>
      </c>
      <c r="BI235" s="234">
        <f>IF(N235="nulová",J235,0)</f>
        <v>0</v>
      </c>
      <c r="BJ235" s="18" t="s">
        <v>81</v>
      </c>
      <c r="BK235" s="234">
        <f>ROUND(I235*H235,2)</f>
        <v>1863789</v>
      </c>
      <c r="BL235" s="18" t="s">
        <v>2319</v>
      </c>
      <c r="BM235" s="233" t="s">
        <v>3647</v>
      </c>
    </row>
    <row r="236" s="2" customFormat="1" ht="6.96" customHeight="1">
      <c r="A236" s="33"/>
      <c r="B236" s="60"/>
      <c r="C236" s="61"/>
      <c r="D236" s="61"/>
      <c r="E236" s="61"/>
      <c r="F236" s="61"/>
      <c r="G236" s="61"/>
      <c r="H236" s="61"/>
      <c r="I236" s="61"/>
      <c r="J236" s="61"/>
      <c r="K236" s="61"/>
      <c r="L236" s="39"/>
      <c r="M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</row>
  </sheetData>
  <sheetProtection sheet="1" autoFilter="0" formatColumns="0" formatRows="0" objects="1" scenarios="1" spinCount="100000" saltValue="Y6mfQtg4ERIeurWDWFREaPDtkG3JunGE0ZKiH15IPO9DEOrqR6V5xNFbGMaEuKXC2tYROZtEWxQjWUs9wunAqA==" hashValue="jtstH9PYw1xaM2Fe6+kX2CTnbiJBjDX+3VdnLDI4P48qlkVvc6pmuGooB0i9v/lSEKQoU3DH1bYLWvCmwFEYjw==" algorithmName="SHA-512" password="CC35"/>
  <autoFilter ref="C124:K23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83</v>
      </c>
    </row>
    <row r="4" s="1" customFormat="1" ht="24.96" customHeight="1">
      <c r="B4" s="21"/>
      <c r="D4" s="143" t="s">
        <v>230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Cheb - Onkologie a zubní klinika rev.11.02.2025</v>
      </c>
      <c r="F7" s="145"/>
      <c r="G7" s="145"/>
      <c r="H7" s="145"/>
      <c r="L7" s="21"/>
    </row>
    <row r="8">
      <c r="B8" s="21"/>
      <c r="D8" s="145" t="s">
        <v>231</v>
      </c>
      <c r="L8" s="21"/>
    </row>
    <row r="9" s="1" customFormat="1" ht="16.5" customHeight="1">
      <c r="B9" s="21"/>
      <c r="E9" s="146" t="s">
        <v>232</v>
      </c>
      <c r="F9" s="1"/>
      <c r="G9" s="1"/>
      <c r="H9" s="1"/>
      <c r="L9" s="21"/>
    </row>
    <row r="10" s="1" customFormat="1" ht="12" customHeight="1">
      <c r="B10" s="21"/>
      <c r="D10" s="145" t="s">
        <v>233</v>
      </c>
      <c r="L10" s="21"/>
    </row>
    <row r="11" s="2" customFormat="1" ht="16.5" customHeight="1">
      <c r="A11" s="33"/>
      <c r="B11" s="39"/>
      <c r="C11" s="33"/>
      <c r="D11" s="33"/>
      <c r="E11" s="147" t="s">
        <v>2075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9"/>
      <c r="C12" s="33"/>
      <c r="D12" s="145" t="s">
        <v>3648</v>
      </c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6.5" customHeight="1">
      <c r="A13" s="33"/>
      <c r="B13" s="39"/>
      <c r="C13" s="33"/>
      <c r="D13" s="33"/>
      <c r="E13" s="148" t="s">
        <v>3649</v>
      </c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>
      <c r="A14" s="33"/>
      <c r="B14" s="39"/>
      <c r="C14" s="33"/>
      <c r="D14" s="33"/>
      <c r="E14" s="33"/>
      <c r="F14" s="33"/>
      <c r="G14" s="33"/>
      <c r="H14" s="33"/>
      <c r="I14" s="33"/>
      <c r="J14" s="33"/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9"/>
      <c r="C15" s="33"/>
      <c r="D15" s="145" t="s">
        <v>16</v>
      </c>
      <c r="E15" s="33"/>
      <c r="F15" s="135" t="s">
        <v>1</v>
      </c>
      <c r="G15" s="33"/>
      <c r="H15" s="33"/>
      <c r="I15" s="145" t="s">
        <v>17</v>
      </c>
      <c r="J15" s="135" t="s">
        <v>1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18</v>
      </c>
      <c r="E16" s="33"/>
      <c r="F16" s="135" t="s">
        <v>19</v>
      </c>
      <c r="G16" s="33"/>
      <c r="H16" s="33"/>
      <c r="I16" s="145" t="s">
        <v>20</v>
      </c>
      <c r="J16" s="149" t="str">
        <f>'Rekapitulace stavby'!AN8</f>
        <v>10. 12. 2024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0.8" customHeight="1">
      <c r="A17" s="33"/>
      <c r="B17" s="39"/>
      <c r="C17" s="33"/>
      <c r="D17" s="33"/>
      <c r="E17" s="33"/>
      <c r="F17" s="33"/>
      <c r="G17" s="33"/>
      <c r="H17" s="33"/>
      <c r="I17" s="33"/>
      <c r="J17" s="33"/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9"/>
      <c r="C18" s="33"/>
      <c r="D18" s="145" t="s">
        <v>22</v>
      </c>
      <c r="E18" s="33"/>
      <c r="F18" s="33"/>
      <c r="G18" s="33"/>
      <c r="H18" s="33"/>
      <c r="I18" s="145" t="s">
        <v>23</v>
      </c>
      <c r="J18" s="135" t="s">
        <v>1</v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9"/>
      <c r="C19" s="33"/>
      <c r="D19" s="33"/>
      <c r="E19" s="135" t="s">
        <v>237</v>
      </c>
      <c r="F19" s="33"/>
      <c r="G19" s="33"/>
      <c r="H19" s="33"/>
      <c r="I19" s="145" t="s">
        <v>25</v>
      </c>
      <c r="J19" s="135" t="s">
        <v>1</v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9"/>
      <c r="C20" s="33"/>
      <c r="D20" s="33"/>
      <c r="E20" s="33"/>
      <c r="F20" s="33"/>
      <c r="G20" s="33"/>
      <c r="H20" s="33"/>
      <c r="I20" s="33"/>
      <c r="J20" s="33"/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9"/>
      <c r="C21" s="33"/>
      <c r="D21" s="145" t="s">
        <v>26</v>
      </c>
      <c r="E21" s="33"/>
      <c r="F21" s="33"/>
      <c r="G21" s="33"/>
      <c r="H21" s="33"/>
      <c r="I21" s="145" t="s">
        <v>23</v>
      </c>
      <c r="J21" s="135" t="str">
        <f>'Rekapitulace stavby'!AN13</f>
        <v/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9"/>
      <c r="C22" s="33"/>
      <c r="D22" s="33"/>
      <c r="E22" s="135" t="str">
        <f>'Rekapitulace stavby'!E14</f>
        <v xml:space="preserve"> </v>
      </c>
      <c r="F22" s="135"/>
      <c r="G22" s="135"/>
      <c r="H22" s="135"/>
      <c r="I22" s="145" t="s">
        <v>25</v>
      </c>
      <c r="J22" s="135" t="str">
        <f>'Rekapitulace stavby'!AN14</f>
        <v/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9"/>
      <c r="C23" s="33"/>
      <c r="D23" s="33"/>
      <c r="E23" s="33"/>
      <c r="F23" s="33"/>
      <c r="G23" s="33"/>
      <c r="H23" s="33"/>
      <c r="I23" s="33"/>
      <c r="J23" s="33"/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9"/>
      <c r="C24" s="33"/>
      <c r="D24" s="145" t="s">
        <v>27</v>
      </c>
      <c r="E24" s="33"/>
      <c r="F24" s="33"/>
      <c r="G24" s="33"/>
      <c r="H24" s="33"/>
      <c r="I24" s="145" t="s">
        <v>23</v>
      </c>
      <c r="J24" s="135" t="s">
        <v>28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8" customHeight="1">
      <c r="A25" s="33"/>
      <c r="B25" s="39"/>
      <c r="C25" s="33"/>
      <c r="D25" s="33"/>
      <c r="E25" s="135" t="s">
        <v>29</v>
      </c>
      <c r="F25" s="33"/>
      <c r="G25" s="33"/>
      <c r="H25" s="33"/>
      <c r="I25" s="145" t="s">
        <v>25</v>
      </c>
      <c r="J25" s="135" t="s">
        <v>1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6.96" customHeight="1">
      <c r="A26" s="33"/>
      <c r="B26" s="39"/>
      <c r="C26" s="33"/>
      <c r="D26" s="33"/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12" customHeight="1">
      <c r="A27" s="33"/>
      <c r="B27" s="39"/>
      <c r="C27" s="33"/>
      <c r="D27" s="145" t="s">
        <v>31</v>
      </c>
      <c r="E27" s="33"/>
      <c r="F27" s="33"/>
      <c r="G27" s="33"/>
      <c r="H27" s="33"/>
      <c r="I27" s="145" t="s">
        <v>23</v>
      </c>
      <c r="J27" s="135" t="str">
        <f>IF('Rekapitulace stavby'!AN19="","",'Rekapitulace stavby'!AN19)</f>
        <v/>
      </c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8" customHeight="1">
      <c r="A28" s="33"/>
      <c r="B28" s="39"/>
      <c r="C28" s="33"/>
      <c r="D28" s="33"/>
      <c r="E28" s="135" t="str">
        <f>IF('Rekapitulace stavby'!E20="","",'Rekapitulace stavby'!E20)</f>
        <v xml:space="preserve"> </v>
      </c>
      <c r="F28" s="33"/>
      <c r="G28" s="33"/>
      <c r="H28" s="33"/>
      <c r="I28" s="145" t="s">
        <v>25</v>
      </c>
      <c r="J28" s="135" t="str">
        <f>IF('Rekapitulace stavby'!AN20="","",'Rekapitulace stavby'!AN20)</f>
        <v/>
      </c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9"/>
      <c r="C29" s="33"/>
      <c r="D29" s="33"/>
      <c r="E29" s="33"/>
      <c r="F29" s="33"/>
      <c r="G29" s="33"/>
      <c r="H29" s="33"/>
      <c r="I29" s="33"/>
      <c r="J29" s="33"/>
      <c r="K29" s="3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2" customHeight="1">
      <c r="A30" s="33"/>
      <c r="B30" s="39"/>
      <c r="C30" s="33"/>
      <c r="D30" s="145" t="s">
        <v>32</v>
      </c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8" customFormat="1" ht="16.5" customHeight="1">
      <c r="A31" s="150"/>
      <c r="B31" s="151"/>
      <c r="C31" s="150"/>
      <c r="D31" s="150"/>
      <c r="E31" s="152" t="s">
        <v>1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3"/>
      <c r="B32" s="39"/>
      <c r="C32" s="33"/>
      <c r="D32" s="33"/>
      <c r="E32" s="33"/>
      <c r="F32" s="33"/>
      <c r="G32" s="33"/>
      <c r="H32" s="33"/>
      <c r="I32" s="33"/>
      <c r="J32" s="33"/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4"/>
      <c r="E33" s="154"/>
      <c r="F33" s="154"/>
      <c r="G33" s="154"/>
      <c r="H33" s="154"/>
      <c r="I33" s="154"/>
      <c r="J33" s="154"/>
      <c r="K33" s="154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25.44" customHeight="1">
      <c r="A34" s="33"/>
      <c r="B34" s="39"/>
      <c r="C34" s="33"/>
      <c r="D34" s="155" t="s">
        <v>34</v>
      </c>
      <c r="E34" s="33"/>
      <c r="F34" s="33"/>
      <c r="G34" s="33"/>
      <c r="H34" s="33"/>
      <c r="I34" s="33"/>
      <c r="J34" s="156">
        <f>ROUND(J125, 2)</f>
        <v>2109144.3999999999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6.96" customHeight="1">
      <c r="A35" s="33"/>
      <c r="B35" s="39"/>
      <c r="C35" s="33"/>
      <c r="D35" s="154"/>
      <c r="E35" s="154"/>
      <c r="F35" s="154"/>
      <c r="G35" s="154"/>
      <c r="H35" s="154"/>
      <c r="I35" s="154"/>
      <c r="J35" s="154"/>
      <c r="K35" s="154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33"/>
      <c r="F36" s="157" t="s">
        <v>36</v>
      </c>
      <c r="G36" s="33"/>
      <c r="H36" s="33"/>
      <c r="I36" s="157" t="s">
        <v>35</v>
      </c>
      <c r="J36" s="157" t="s">
        <v>37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14.4" customHeight="1">
      <c r="A37" s="33"/>
      <c r="B37" s="39"/>
      <c r="C37" s="33"/>
      <c r="D37" s="147" t="s">
        <v>38</v>
      </c>
      <c r="E37" s="145" t="s">
        <v>39</v>
      </c>
      <c r="F37" s="158">
        <f>ROUND((SUM(BE125:BE192)),  2)</f>
        <v>2109144.3999999999</v>
      </c>
      <c r="G37" s="33"/>
      <c r="H37" s="33"/>
      <c r="I37" s="159">
        <v>0.20999999999999999</v>
      </c>
      <c r="J37" s="158">
        <f>ROUND(((SUM(BE125:BE192))*I37),  2)</f>
        <v>442920.32000000001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39"/>
      <c r="C38" s="33"/>
      <c r="D38" s="33"/>
      <c r="E38" s="145" t="s">
        <v>40</v>
      </c>
      <c r="F38" s="158">
        <f>ROUND((SUM(BF125:BF192)),  2)</f>
        <v>0</v>
      </c>
      <c r="G38" s="33"/>
      <c r="H38" s="33"/>
      <c r="I38" s="159">
        <v>0.12</v>
      </c>
      <c r="J38" s="158">
        <f>ROUND(((SUM(BF125:BF192))*I38),  2)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41</v>
      </c>
      <c r="F39" s="158">
        <f>ROUND((SUM(BG125:BG192)),  2)</f>
        <v>0</v>
      </c>
      <c r="G39" s="33"/>
      <c r="H39" s="33"/>
      <c r="I39" s="159">
        <v>0.20999999999999999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9"/>
      <c r="C40" s="33"/>
      <c r="D40" s="33"/>
      <c r="E40" s="145" t="s">
        <v>42</v>
      </c>
      <c r="F40" s="158">
        <f>ROUND((SUM(BH125:BH192)),  2)</f>
        <v>0</v>
      </c>
      <c r="G40" s="33"/>
      <c r="H40" s="33"/>
      <c r="I40" s="159">
        <v>0.12</v>
      </c>
      <c r="J40" s="158">
        <f>0</f>
        <v>0</v>
      </c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2" customFormat="1" ht="14.4" customHeight="1">
      <c r="A41" s="33"/>
      <c r="B41" s="39"/>
      <c r="C41" s="33"/>
      <c r="D41" s="33"/>
      <c r="E41" s="145" t="s">
        <v>43</v>
      </c>
      <c r="F41" s="158">
        <f>ROUND((SUM(BI125:BI192)),  2)</f>
        <v>0</v>
      </c>
      <c r="G41" s="33"/>
      <c r="H41" s="33"/>
      <c r="I41" s="159">
        <v>0</v>
      </c>
      <c r="J41" s="158">
        <f>0</f>
        <v>0</v>
      </c>
      <c r="K41" s="33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6.96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5.44" customHeight="1">
      <c r="A43" s="33"/>
      <c r="B43" s="39"/>
      <c r="C43" s="160"/>
      <c r="D43" s="161" t="s">
        <v>44</v>
      </c>
      <c r="E43" s="162"/>
      <c r="F43" s="162"/>
      <c r="G43" s="163" t="s">
        <v>45</v>
      </c>
      <c r="H43" s="164" t="s">
        <v>46</v>
      </c>
      <c r="I43" s="162"/>
      <c r="J43" s="165">
        <f>SUM(J34:J41)</f>
        <v>2552064.7199999997</v>
      </c>
      <c r="K43" s="166"/>
      <c r="L43" s="57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14.4" customHeight="1">
      <c r="A44" s="33"/>
      <c r="B44" s="39"/>
      <c r="C44" s="33"/>
      <c r="D44" s="33"/>
      <c r="E44" s="33"/>
      <c r="F44" s="33"/>
      <c r="G44" s="33"/>
      <c r="H44" s="33"/>
      <c r="I44" s="33"/>
      <c r="J44" s="33"/>
      <c r="K44" s="33"/>
      <c r="L44" s="57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47</v>
      </c>
      <c r="E50" s="168"/>
      <c r="F50" s="168"/>
      <c r="G50" s="167" t="s">
        <v>48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49</v>
      </c>
      <c r="E61" s="170"/>
      <c r="F61" s="171" t="s">
        <v>50</v>
      </c>
      <c r="G61" s="169" t="s">
        <v>49</v>
      </c>
      <c r="H61" s="170"/>
      <c r="I61" s="170"/>
      <c r="J61" s="172" t="s">
        <v>50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51</v>
      </c>
      <c r="E65" s="173"/>
      <c r="F65" s="173"/>
      <c r="G65" s="167" t="s">
        <v>52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49</v>
      </c>
      <c r="E76" s="170"/>
      <c r="F76" s="171" t="s">
        <v>50</v>
      </c>
      <c r="G76" s="169" t="s">
        <v>49</v>
      </c>
      <c r="H76" s="170"/>
      <c r="I76" s="170"/>
      <c r="J76" s="172" t="s">
        <v>50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hidden="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hidden="1" s="2" customFormat="1" ht="24.96" customHeight="1">
      <c r="A82" s="33"/>
      <c r="B82" s="34"/>
      <c r="C82" s="24" t="s">
        <v>238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hidden="1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hidden="1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hidden="1" s="2" customFormat="1" ht="16.5" customHeight="1">
      <c r="A85" s="33"/>
      <c r="B85" s="34"/>
      <c r="C85" s="35"/>
      <c r="D85" s="35"/>
      <c r="E85" s="178" t="str">
        <f>E7</f>
        <v>Cheb - Onkologie a zubní klinika rev.11.02.2025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hidden="1" s="1" customFormat="1" ht="12" customHeight="1">
      <c r="B86" s="22"/>
      <c r="C86" s="30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78" t="s">
        <v>232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0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3"/>
      <c r="B89" s="34"/>
      <c r="C89" s="35"/>
      <c r="D89" s="35"/>
      <c r="E89" s="179" t="s">
        <v>2075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hidden="1" s="2" customFormat="1" ht="12" customHeight="1">
      <c r="A90" s="33"/>
      <c r="B90" s="34"/>
      <c r="C90" s="30" t="s">
        <v>3648</v>
      </c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hidden="1" s="2" customFormat="1" ht="16.5" customHeight="1">
      <c r="A91" s="33"/>
      <c r="B91" s="34"/>
      <c r="C91" s="35"/>
      <c r="D91" s="35"/>
      <c r="E91" s="70" t="str">
        <f>E13</f>
        <v>I.1.2.6.1 - Strukturovaná kabeláž</v>
      </c>
      <c r="F91" s="35"/>
      <c r="G91" s="35"/>
      <c r="H91" s="35"/>
      <c r="I91" s="35"/>
      <c r="J91" s="35"/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hidden="1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hidden="1" s="2" customFormat="1" ht="12" customHeight="1">
      <c r="A93" s="33"/>
      <c r="B93" s="34"/>
      <c r="C93" s="30" t="s">
        <v>18</v>
      </c>
      <c r="D93" s="35"/>
      <c r="E93" s="35"/>
      <c r="F93" s="27" t="str">
        <f>F16</f>
        <v>Cheb</v>
      </c>
      <c r="G93" s="35"/>
      <c r="H93" s="35"/>
      <c r="I93" s="30" t="s">
        <v>20</v>
      </c>
      <c r="J93" s="73" t="str">
        <f>IF(J16="","",J16)</f>
        <v>10. 12. 2024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hidden="1" s="2" customFormat="1" ht="6.96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hidden="1" s="2" customFormat="1" ht="15.15" customHeight="1">
      <c r="A95" s="33"/>
      <c r="B95" s="34"/>
      <c r="C95" s="30" t="s">
        <v>22</v>
      </c>
      <c r="D95" s="35"/>
      <c r="E95" s="35"/>
      <c r="F95" s="27" t="str">
        <f>E19</f>
        <v>Karlovarská krajská nemocnice a.s.</v>
      </c>
      <c r="G95" s="35"/>
      <c r="H95" s="35"/>
      <c r="I95" s="30" t="s">
        <v>27</v>
      </c>
      <c r="J95" s="31" t="str">
        <f>E25</f>
        <v>M Projekt Cheb</v>
      </c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hidden="1" s="2" customFormat="1" ht="15.15" customHeight="1">
      <c r="A96" s="33"/>
      <c r="B96" s="34"/>
      <c r="C96" s="30" t="s">
        <v>26</v>
      </c>
      <c r="D96" s="35"/>
      <c r="E96" s="35"/>
      <c r="F96" s="27" t="str">
        <f>IF(E22="","",E22)</f>
        <v xml:space="preserve"> </v>
      </c>
      <c r="G96" s="35"/>
      <c r="H96" s="35"/>
      <c r="I96" s="30" t="s">
        <v>31</v>
      </c>
      <c r="J96" s="31" t="str">
        <f>E28</f>
        <v xml:space="preserve"> 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hidden="1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hidden="1" s="2" customFormat="1" ht="29.28" customHeight="1">
      <c r="A98" s="33"/>
      <c r="B98" s="34"/>
      <c r="C98" s="180" t="s">
        <v>239</v>
      </c>
      <c r="D98" s="181"/>
      <c r="E98" s="181"/>
      <c r="F98" s="181"/>
      <c r="G98" s="181"/>
      <c r="H98" s="181"/>
      <c r="I98" s="181"/>
      <c r="J98" s="182" t="s">
        <v>240</v>
      </c>
      <c r="K98" s="181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hidden="1" s="2" customFormat="1" ht="10.32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7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hidden="1" s="2" customFormat="1" ht="22.8" customHeight="1">
      <c r="A100" s="33"/>
      <c r="B100" s="34"/>
      <c r="C100" s="183" t="s">
        <v>241</v>
      </c>
      <c r="D100" s="35"/>
      <c r="E100" s="35"/>
      <c r="F100" s="35"/>
      <c r="G100" s="35"/>
      <c r="H100" s="35"/>
      <c r="I100" s="35"/>
      <c r="J100" s="104">
        <f>J125</f>
        <v>2109144.3999999999</v>
      </c>
      <c r="K100" s="35"/>
      <c r="L100" s="57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242</v>
      </c>
    </row>
    <row r="101" hidden="1" s="9" customFormat="1" ht="24.96" customHeight="1">
      <c r="A101" s="9"/>
      <c r="B101" s="184"/>
      <c r="C101" s="185"/>
      <c r="D101" s="186" t="s">
        <v>3650</v>
      </c>
      <c r="E101" s="187"/>
      <c r="F101" s="187"/>
      <c r="G101" s="187"/>
      <c r="H101" s="187"/>
      <c r="I101" s="187"/>
      <c r="J101" s="188">
        <f>J126</f>
        <v>2109144.3999999999</v>
      </c>
      <c r="K101" s="185"/>
      <c r="L101" s="18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7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hidden="1" s="2" customFormat="1" ht="6.96" customHeight="1">
      <c r="A103" s="33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7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hidden="1"/>
    <row r="105" hidden="1"/>
    <row r="106" hidden="1"/>
    <row r="107" s="2" customFormat="1" ht="6.96" customHeight="1">
      <c r="A107" s="33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24.96" customHeight="1">
      <c r="A108" s="33"/>
      <c r="B108" s="34"/>
      <c r="C108" s="24" t="s">
        <v>263</v>
      </c>
      <c r="D108" s="35"/>
      <c r="E108" s="35"/>
      <c r="F108" s="35"/>
      <c r="G108" s="35"/>
      <c r="H108" s="35"/>
      <c r="I108" s="35"/>
      <c r="J108" s="35"/>
      <c r="K108" s="35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6.96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12" customHeight="1">
      <c r="A110" s="33"/>
      <c r="B110" s="34"/>
      <c r="C110" s="30" t="s">
        <v>14</v>
      </c>
      <c r="D110" s="35"/>
      <c r="E110" s="35"/>
      <c r="F110" s="35"/>
      <c r="G110" s="35"/>
      <c r="H110" s="35"/>
      <c r="I110" s="35"/>
      <c r="J110" s="35"/>
      <c r="K110" s="35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16.5" customHeight="1">
      <c r="A111" s="33"/>
      <c r="B111" s="34"/>
      <c r="C111" s="35"/>
      <c r="D111" s="35"/>
      <c r="E111" s="178" t="str">
        <f>E7</f>
        <v>Cheb - Onkologie a zubní klinika rev.11.02.2025</v>
      </c>
      <c r="F111" s="30"/>
      <c r="G111" s="30"/>
      <c r="H111" s="30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1" customFormat="1" ht="12" customHeight="1">
      <c r="B112" s="22"/>
      <c r="C112" s="30" t="s">
        <v>231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78" t="s">
        <v>232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0" t="s">
        <v>233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3"/>
      <c r="B115" s="34"/>
      <c r="C115" s="35"/>
      <c r="D115" s="35"/>
      <c r="E115" s="179" t="s">
        <v>2075</v>
      </c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2" customHeight="1">
      <c r="A116" s="33"/>
      <c r="B116" s="34"/>
      <c r="C116" s="30" t="s">
        <v>3648</v>
      </c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6.5" customHeight="1">
      <c r="A117" s="33"/>
      <c r="B117" s="34"/>
      <c r="C117" s="35"/>
      <c r="D117" s="35"/>
      <c r="E117" s="70" t="str">
        <f>E13</f>
        <v>I.1.2.6.1 - Strukturovaná kabeláž</v>
      </c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6.96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2" customHeight="1">
      <c r="A119" s="33"/>
      <c r="B119" s="34"/>
      <c r="C119" s="30" t="s">
        <v>18</v>
      </c>
      <c r="D119" s="35"/>
      <c r="E119" s="35"/>
      <c r="F119" s="27" t="str">
        <f>F16</f>
        <v>Cheb</v>
      </c>
      <c r="G119" s="35"/>
      <c r="H119" s="35"/>
      <c r="I119" s="30" t="s">
        <v>20</v>
      </c>
      <c r="J119" s="73" t="str">
        <f>IF(J16="","",J16)</f>
        <v>10. 12. 2024</v>
      </c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6.96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5.15" customHeight="1">
      <c r="A121" s="33"/>
      <c r="B121" s="34"/>
      <c r="C121" s="30" t="s">
        <v>22</v>
      </c>
      <c r="D121" s="35"/>
      <c r="E121" s="35"/>
      <c r="F121" s="27" t="str">
        <f>E19</f>
        <v>Karlovarská krajská nemocnice a.s.</v>
      </c>
      <c r="G121" s="35"/>
      <c r="H121" s="35"/>
      <c r="I121" s="30" t="s">
        <v>27</v>
      </c>
      <c r="J121" s="31" t="str">
        <f>E25</f>
        <v>M Projekt Cheb</v>
      </c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5.15" customHeight="1">
      <c r="A122" s="33"/>
      <c r="B122" s="34"/>
      <c r="C122" s="30" t="s">
        <v>26</v>
      </c>
      <c r="D122" s="35"/>
      <c r="E122" s="35"/>
      <c r="F122" s="27" t="str">
        <f>IF(E22="","",E22)</f>
        <v xml:space="preserve"> </v>
      </c>
      <c r="G122" s="35"/>
      <c r="H122" s="35"/>
      <c r="I122" s="30" t="s">
        <v>31</v>
      </c>
      <c r="J122" s="31" t="str">
        <f>E28</f>
        <v xml:space="preserve"> </v>
      </c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0.32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11" customFormat="1" ht="29.28" customHeight="1">
      <c r="A124" s="195"/>
      <c r="B124" s="196"/>
      <c r="C124" s="197" t="s">
        <v>264</v>
      </c>
      <c r="D124" s="198" t="s">
        <v>59</v>
      </c>
      <c r="E124" s="198" t="s">
        <v>55</v>
      </c>
      <c r="F124" s="198" t="s">
        <v>56</v>
      </c>
      <c r="G124" s="198" t="s">
        <v>265</v>
      </c>
      <c r="H124" s="198" t="s">
        <v>266</v>
      </c>
      <c r="I124" s="198" t="s">
        <v>267</v>
      </c>
      <c r="J124" s="199" t="s">
        <v>240</v>
      </c>
      <c r="K124" s="200" t="s">
        <v>268</v>
      </c>
      <c r="L124" s="201"/>
      <c r="M124" s="94" t="s">
        <v>1</v>
      </c>
      <c r="N124" s="95" t="s">
        <v>38</v>
      </c>
      <c r="O124" s="95" t="s">
        <v>269</v>
      </c>
      <c r="P124" s="95" t="s">
        <v>270</v>
      </c>
      <c r="Q124" s="95" t="s">
        <v>271</v>
      </c>
      <c r="R124" s="95" t="s">
        <v>272</v>
      </c>
      <c r="S124" s="95" t="s">
        <v>273</v>
      </c>
      <c r="T124" s="96" t="s">
        <v>274</v>
      </c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</row>
    <row r="125" s="2" customFormat="1" ht="22.8" customHeight="1">
      <c r="A125" s="33"/>
      <c r="B125" s="34"/>
      <c r="C125" s="101" t="s">
        <v>275</v>
      </c>
      <c r="D125" s="35"/>
      <c r="E125" s="35"/>
      <c r="F125" s="35"/>
      <c r="G125" s="35"/>
      <c r="H125" s="35"/>
      <c r="I125" s="35"/>
      <c r="J125" s="202">
        <f>BK125</f>
        <v>2109144.3999999999</v>
      </c>
      <c r="K125" s="35"/>
      <c r="L125" s="39"/>
      <c r="M125" s="97"/>
      <c r="N125" s="203"/>
      <c r="O125" s="98"/>
      <c r="P125" s="204">
        <f>P126</f>
        <v>0</v>
      </c>
      <c r="Q125" s="98"/>
      <c r="R125" s="204">
        <f>R126</f>
        <v>0</v>
      </c>
      <c r="S125" s="98"/>
      <c r="T125" s="205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73</v>
      </c>
      <c r="AU125" s="18" t="s">
        <v>242</v>
      </c>
      <c r="BK125" s="206">
        <f>BK126</f>
        <v>2109144.3999999999</v>
      </c>
    </row>
    <row r="126" s="12" customFormat="1" ht="25.92" customHeight="1">
      <c r="A126" s="12"/>
      <c r="B126" s="207"/>
      <c r="C126" s="208"/>
      <c r="D126" s="209" t="s">
        <v>73</v>
      </c>
      <c r="E126" s="210" t="s">
        <v>81</v>
      </c>
      <c r="F126" s="210" t="s">
        <v>3651</v>
      </c>
      <c r="G126" s="208"/>
      <c r="H126" s="208"/>
      <c r="I126" s="208"/>
      <c r="J126" s="211">
        <f>BK126</f>
        <v>2109144.3999999999</v>
      </c>
      <c r="K126" s="208"/>
      <c r="L126" s="212"/>
      <c r="M126" s="213"/>
      <c r="N126" s="214"/>
      <c r="O126" s="214"/>
      <c r="P126" s="215">
        <f>SUM(P127:P192)</f>
        <v>0</v>
      </c>
      <c r="Q126" s="214"/>
      <c r="R126" s="215">
        <f>SUM(R127:R192)</f>
        <v>0</v>
      </c>
      <c r="S126" s="214"/>
      <c r="T126" s="216">
        <f>SUM(T127:T192)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7" t="s">
        <v>116</v>
      </c>
      <c r="AT126" s="218" t="s">
        <v>73</v>
      </c>
      <c r="AU126" s="218" t="s">
        <v>74</v>
      </c>
      <c r="AY126" s="217" t="s">
        <v>278</v>
      </c>
      <c r="BK126" s="219">
        <f>SUM(BK127:BK192)</f>
        <v>2109144.3999999999</v>
      </c>
    </row>
    <row r="127" s="2" customFormat="1" ht="33" customHeight="1">
      <c r="A127" s="33"/>
      <c r="B127" s="34"/>
      <c r="C127" s="222" t="s">
        <v>81</v>
      </c>
      <c r="D127" s="222" t="s">
        <v>280</v>
      </c>
      <c r="E127" s="223" t="s">
        <v>3652</v>
      </c>
      <c r="F127" s="224" t="s">
        <v>3653</v>
      </c>
      <c r="G127" s="225" t="s">
        <v>3654</v>
      </c>
      <c r="H127" s="226">
        <v>26</v>
      </c>
      <c r="I127" s="227">
        <v>465</v>
      </c>
      <c r="J127" s="227">
        <f>ROUND(I127*H127,2)</f>
        <v>12090</v>
      </c>
      <c r="K127" s="228"/>
      <c r="L127" s="39"/>
      <c r="M127" s="229" t="s">
        <v>1</v>
      </c>
      <c r="N127" s="230" t="s">
        <v>39</v>
      </c>
      <c r="O127" s="231">
        <v>0</v>
      </c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33" t="s">
        <v>2319</v>
      </c>
      <c r="AT127" s="233" t="s">
        <v>280</v>
      </c>
      <c r="AU127" s="233" t="s">
        <v>81</v>
      </c>
      <c r="AY127" s="18" t="s">
        <v>278</v>
      </c>
      <c r="BE127" s="234">
        <f>IF(N127="základní",J127,0)</f>
        <v>12090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8" t="s">
        <v>81</v>
      </c>
      <c r="BK127" s="234">
        <f>ROUND(I127*H127,2)</f>
        <v>12090</v>
      </c>
      <c r="BL127" s="18" t="s">
        <v>2319</v>
      </c>
      <c r="BM127" s="233" t="s">
        <v>3655</v>
      </c>
    </row>
    <row r="128" s="2" customFormat="1" ht="44.25" customHeight="1">
      <c r="A128" s="33"/>
      <c r="B128" s="34"/>
      <c r="C128" s="222" t="s">
        <v>83</v>
      </c>
      <c r="D128" s="222" t="s">
        <v>280</v>
      </c>
      <c r="E128" s="223" t="s">
        <v>3656</v>
      </c>
      <c r="F128" s="224" t="s">
        <v>3657</v>
      </c>
      <c r="G128" s="225" t="s">
        <v>3654</v>
      </c>
      <c r="H128" s="226">
        <v>68</v>
      </c>
      <c r="I128" s="227">
        <v>465</v>
      </c>
      <c r="J128" s="227">
        <f>ROUND(I128*H128,2)</f>
        <v>31620</v>
      </c>
      <c r="K128" s="228"/>
      <c r="L128" s="39"/>
      <c r="M128" s="229" t="s">
        <v>1</v>
      </c>
      <c r="N128" s="230" t="s">
        <v>39</v>
      </c>
      <c r="O128" s="231">
        <v>0</v>
      </c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33" t="s">
        <v>2319</v>
      </c>
      <c r="AT128" s="233" t="s">
        <v>280</v>
      </c>
      <c r="AU128" s="233" t="s">
        <v>81</v>
      </c>
      <c r="AY128" s="18" t="s">
        <v>278</v>
      </c>
      <c r="BE128" s="234">
        <f>IF(N128="základní",J128,0)</f>
        <v>31620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8" t="s">
        <v>81</v>
      </c>
      <c r="BK128" s="234">
        <f>ROUND(I128*H128,2)</f>
        <v>31620</v>
      </c>
      <c r="BL128" s="18" t="s">
        <v>2319</v>
      </c>
      <c r="BM128" s="233" t="s">
        <v>3658</v>
      </c>
    </row>
    <row r="129" s="2" customFormat="1" ht="44.25" customHeight="1">
      <c r="A129" s="33"/>
      <c r="B129" s="34"/>
      <c r="C129" s="222" t="s">
        <v>91</v>
      </c>
      <c r="D129" s="222" t="s">
        <v>280</v>
      </c>
      <c r="E129" s="223" t="s">
        <v>3659</v>
      </c>
      <c r="F129" s="224" t="s">
        <v>3660</v>
      </c>
      <c r="G129" s="225" t="s">
        <v>3654</v>
      </c>
      <c r="H129" s="226">
        <v>2</v>
      </c>
      <c r="I129" s="227">
        <v>850</v>
      </c>
      <c r="J129" s="227">
        <f>ROUND(I129*H129,2)</f>
        <v>1700</v>
      </c>
      <c r="K129" s="228"/>
      <c r="L129" s="39"/>
      <c r="M129" s="229" t="s">
        <v>1</v>
      </c>
      <c r="N129" s="230" t="s">
        <v>39</v>
      </c>
      <c r="O129" s="231">
        <v>0</v>
      </c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33" t="s">
        <v>2319</v>
      </c>
      <c r="AT129" s="233" t="s">
        <v>280</v>
      </c>
      <c r="AU129" s="233" t="s">
        <v>81</v>
      </c>
      <c r="AY129" s="18" t="s">
        <v>278</v>
      </c>
      <c r="BE129" s="234">
        <f>IF(N129="základní",J129,0)</f>
        <v>1700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8" t="s">
        <v>81</v>
      </c>
      <c r="BK129" s="234">
        <f>ROUND(I129*H129,2)</f>
        <v>1700</v>
      </c>
      <c r="BL129" s="18" t="s">
        <v>2319</v>
      </c>
      <c r="BM129" s="233" t="s">
        <v>3661</v>
      </c>
    </row>
    <row r="130" s="2" customFormat="1" ht="24.15" customHeight="1">
      <c r="A130" s="33"/>
      <c r="B130" s="34"/>
      <c r="C130" s="222" t="s">
        <v>116</v>
      </c>
      <c r="D130" s="222" t="s">
        <v>280</v>
      </c>
      <c r="E130" s="223" t="s">
        <v>3662</v>
      </c>
      <c r="F130" s="224" t="s">
        <v>3663</v>
      </c>
      <c r="G130" s="225" t="s">
        <v>283</v>
      </c>
      <c r="H130" s="226">
        <v>0.80000000000000004</v>
      </c>
      <c r="I130" s="227">
        <v>1950</v>
      </c>
      <c r="J130" s="227">
        <f>ROUND(I130*H130,2)</f>
        <v>1560</v>
      </c>
      <c r="K130" s="228"/>
      <c r="L130" s="39"/>
      <c r="M130" s="229" t="s">
        <v>1</v>
      </c>
      <c r="N130" s="230" t="s">
        <v>39</v>
      </c>
      <c r="O130" s="231">
        <v>0</v>
      </c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33" t="s">
        <v>2319</v>
      </c>
      <c r="AT130" s="233" t="s">
        <v>280</v>
      </c>
      <c r="AU130" s="233" t="s">
        <v>81</v>
      </c>
      <c r="AY130" s="18" t="s">
        <v>278</v>
      </c>
      <c r="BE130" s="234">
        <f>IF(N130="základní",J130,0)</f>
        <v>1560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8" t="s">
        <v>81</v>
      </c>
      <c r="BK130" s="234">
        <f>ROUND(I130*H130,2)</f>
        <v>1560</v>
      </c>
      <c r="BL130" s="18" t="s">
        <v>2319</v>
      </c>
      <c r="BM130" s="233" t="s">
        <v>3664</v>
      </c>
    </row>
    <row r="131" s="2" customFormat="1" ht="24.15" customHeight="1">
      <c r="A131" s="33"/>
      <c r="B131" s="34"/>
      <c r="C131" s="222" t="s">
        <v>298</v>
      </c>
      <c r="D131" s="222" t="s">
        <v>280</v>
      </c>
      <c r="E131" s="223" t="s">
        <v>3665</v>
      </c>
      <c r="F131" s="224" t="s">
        <v>3666</v>
      </c>
      <c r="G131" s="225" t="s">
        <v>283</v>
      </c>
      <c r="H131" s="226">
        <v>0.80000000000000004</v>
      </c>
      <c r="I131" s="227">
        <v>1399</v>
      </c>
      <c r="J131" s="227">
        <f>ROUND(I131*H131,2)</f>
        <v>1119.2000000000001</v>
      </c>
      <c r="K131" s="228"/>
      <c r="L131" s="39"/>
      <c r="M131" s="229" t="s">
        <v>1</v>
      </c>
      <c r="N131" s="230" t="s">
        <v>39</v>
      </c>
      <c r="O131" s="231">
        <v>0</v>
      </c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33" t="s">
        <v>2319</v>
      </c>
      <c r="AT131" s="233" t="s">
        <v>280</v>
      </c>
      <c r="AU131" s="233" t="s">
        <v>81</v>
      </c>
      <c r="AY131" s="18" t="s">
        <v>278</v>
      </c>
      <c r="BE131" s="234">
        <f>IF(N131="základní",J131,0)</f>
        <v>1119.2000000000001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81</v>
      </c>
      <c r="BK131" s="234">
        <f>ROUND(I131*H131,2)</f>
        <v>1119.2000000000001</v>
      </c>
      <c r="BL131" s="18" t="s">
        <v>2319</v>
      </c>
      <c r="BM131" s="233" t="s">
        <v>3667</v>
      </c>
    </row>
    <row r="132" s="2" customFormat="1" ht="16.5" customHeight="1">
      <c r="A132" s="33"/>
      <c r="B132" s="34"/>
      <c r="C132" s="222" t="s">
        <v>304</v>
      </c>
      <c r="D132" s="222" t="s">
        <v>280</v>
      </c>
      <c r="E132" s="223" t="s">
        <v>3668</v>
      </c>
      <c r="F132" s="224" t="s">
        <v>3669</v>
      </c>
      <c r="G132" s="225" t="s">
        <v>3654</v>
      </c>
      <c r="H132" s="226">
        <v>16</v>
      </c>
      <c r="I132" s="227">
        <v>450</v>
      </c>
      <c r="J132" s="227">
        <f>ROUND(I132*H132,2)</f>
        <v>7200</v>
      </c>
      <c r="K132" s="228"/>
      <c r="L132" s="39"/>
      <c r="M132" s="229" t="s">
        <v>1</v>
      </c>
      <c r="N132" s="230" t="s">
        <v>39</v>
      </c>
      <c r="O132" s="231">
        <v>0</v>
      </c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33" t="s">
        <v>2319</v>
      </c>
      <c r="AT132" s="233" t="s">
        <v>280</v>
      </c>
      <c r="AU132" s="233" t="s">
        <v>81</v>
      </c>
      <c r="AY132" s="18" t="s">
        <v>278</v>
      </c>
      <c r="BE132" s="234">
        <f>IF(N132="základní",J132,0)</f>
        <v>7200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8" t="s">
        <v>81</v>
      </c>
      <c r="BK132" s="234">
        <f>ROUND(I132*H132,2)</f>
        <v>7200</v>
      </c>
      <c r="BL132" s="18" t="s">
        <v>2319</v>
      </c>
      <c r="BM132" s="233" t="s">
        <v>3670</v>
      </c>
    </row>
    <row r="133" s="2" customFormat="1" ht="55.5" customHeight="1">
      <c r="A133" s="33"/>
      <c r="B133" s="34"/>
      <c r="C133" s="222" t="s">
        <v>310</v>
      </c>
      <c r="D133" s="222" t="s">
        <v>280</v>
      </c>
      <c r="E133" s="223" t="s">
        <v>3671</v>
      </c>
      <c r="F133" s="224" t="s">
        <v>3672</v>
      </c>
      <c r="G133" s="225" t="s">
        <v>1673</v>
      </c>
      <c r="H133" s="226">
        <v>12</v>
      </c>
      <c r="I133" s="227">
        <v>375</v>
      </c>
      <c r="J133" s="227">
        <f>ROUND(I133*H133,2)</f>
        <v>4500</v>
      </c>
      <c r="K133" s="228"/>
      <c r="L133" s="39"/>
      <c r="M133" s="229" t="s">
        <v>1</v>
      </c>
      <c r="N133" s="230" t="s">
        <v>39</v>
      </c>
      <c r="O133" s="231">
        <v>0</v>
      </c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33" t="s">
        <v>2319</v>
      </c>
      <c r="AT133" s="233" t="s">
        <v>280</v>
      </c>
      <c r="AU133" s="233" t="s">
        <v>81</v>
      </c>
      <c r="AY133" s="18" t="s">
        <v>278</v>
      </c>
      <c r="BE133" s="234">
        <f>IF(N133="základní",J133,0)</f>
        <v>4500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8" t="s">
        <v>81</v>
      </c>
      <c r="BK133" s="234">
        <f>ROUND(I133*H133,2)</f>
        <v>4500</v>
      </c>
      <c r="BL133" s="18" t="s">
        <v>2319</v>
      </c>
      <c r="BM133" s="233" t="s">
        <v>3673</v>
      </c>
    </row>
    <row r="134" s="2" customFormat="1" ht="55.5" customHeight="1">
      <c r="A134" s="33"/>
      <c r="B134" s="34"/>
      <c r="C134" s="222" t="s">
        <v>315</v>
      </c>
      <c r="D134" s="222" t="s">
        <v>280</v>
      </c>
      <c r="E134" s="223" t="s">
        <v>3674</v>
      </c>
      <c r="F134" s="224" t="s">
        <v>3675</v>
      </c>
      <c r="G134" s="225" t="s">
        <v>407</v>
      </c>
      <c r="H134" s="226">
        <v>38</v>
      </c>
      <c r="I134" s="227">
        <v>465</v>
      </c>
      <c r="J134" s="227">
        <f>ROUND(I134*H134,2)</f>
        <v>17670</v>
      </c>
      <c r="K134" s="228"/>
      <c r="L134" s="39"/>
      <c r="M134" s="229" t="s">
        <v>1</v>
      </c>
      <c r="N134" s="230" t="s">
        <v>39</v>
      </c>
      <c r="O134" s="231">
        <v>0</v>
      </c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33" t="s">
        <v>2319</v>
      </c>
      <c r="AT134" s="233" t="s">
        <v>280</v>
      </c>
      <c r="AU134" s="233" t="s">
        <v>81</v>
      </c>
      <c r="AY134" s="18" t="s">
        <v>278</v>
      </c>
      <c r="BE134" s="234">
        <f>IF(N134="základní",J134,0)</f>
        <v>17670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8" t="s">
        <v>81</v>
      </c>
      <c r="BK134" s="234">
        <f>ROUND(I134*H134,2)</f>
        <v>17670</v>
      </c>
      <c r="BL134" s="18" t="s">
        <v>2319</v>
      </c>
      <c r="BM134" s="233" t="s">
        <v>3676</v>
      </c>
    </row>
    <row r="135" s="2" customFormat="1" ht="55.5" customHeight="1">
      <c r="A135" s="33"/>
      <c r="B135" s="34"/>
      <c r="C135" s="222" t="s">
        <v>308</v>
      </c>
      <c r="D135" s="222" t="s">
        <v>280</v>
      </c>
      <c r="E135" s="223" t="s">
        <v>3677</v>
      </c>
      <c r="F135" s="224" t="s">
        <v>3678</v>
      </c>
      <c r="G135" s="225" t="s">
        <v>407</v>
      </c>
      <c r="H135" s="226">
        <v>12</v>
      </c>
      <c r="I135" s="227">
        <v>615</v>
      </c>
      <c r="J135" s="227">
        <f>ROUND(I135*H135,2)</f>
        <v>7380</v>
      </c>
      <c r="K135" s="228"/>
      <c r="L135" s="39"/>
      <c r="M135" s="229" t="s">
        <v>1</v>
      </c>
      <c r="N135" s="230" t="s">
        <v>39</v>
      </c>
      <c r="O135" s="231">
        <v>0</v>
      </c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33" t="s">
        <v>2319</v>
      </c>
      <c r="AT135" s="233" t="s">
        <v>280</v>
      </c>
      <c r="AU135" s="233" t="s">
        <v>81</v>
      </c>
      <c r="AY135" s="18" t="s">
        <v>278</v>
      </c>
      <c r="BE135" s="234">
        <f>IF(N135="základní",J135,0)</f>
        <v>7380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8" t="s">
        <v>81</v>
      </c>
      <c r="BK135" s="234">
        <f>ROUND(I135*H135,2)</f>
        <v>7380</v>
      </c>
      <c r="BL135" s="18" t="s">
        <v>2319</v>
      </c>
      <c r="BM135" s="233" t="s">
        <v>3679</v>
      </c>
    </row>
    <row r="136" s="2" customFormat="1" ht="24.15" customHeight="1">
      <c r="A136" s="33"/>
      <c r="B136" s="34"/>
      <c r="C136" s="222" t="s">
        <v>325</v>
      </c>
      <c r="D136" s="222" t="s">
        <v>280</v>
      </c>
      <c r="E136" s="223" t="s">
        <v>3680</v>
      </c>
      <c r="F136" s="224" t="s">
        <v>3681</v>
      </c>
      <c r="G136" s="225" t="s">
        <v>407</v>
      </c>
      <c r="H136" s="226">
        <v>25000</v>
      </c>
      <c r="I136" s="227">
        <v>27.5</v>
      </c>
      <c r="J136" s="227">
        <f>ROUND(I136*H136,2)</f>
        <v>687500</v>
      </c>
      <c r="K136" s="228"/>
      <c r="L136" s="39"/>
      <c r="M136" s="229" t="s">
        <v>1</v>
      </c>
      <c r="N136" s="230" t="s">
        <v>39</v>
      </c>
      <c r="O136" s="231">
        <v>0</v>
      </c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33" t="s">
        <v>2319</v>
      </c>
      <c r="AT136" s="233" t="s">
        <v>280</v>
      </c>
      <c r="AU136" s="233" t="s">
        <v>81</v>
      </c>
      <c r="AY136" s="18" t="s">
        <v>278</v>
      </c>
      <c r="BE136" s="234">
        <f>IF(N136="základní",J136,0)</f>
        <v>687500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8" t="s">
        <v>81</v>
      </c>
      <c r="BK136" s="234">
        <f>ROUND(I136*H136,2)</f>
        <v>687500</v>
      </c>
      <c r="BL136" s="18" t="s">
        <v>2319</v>
      </c>
      <c r="BM136" s="233" t="s">
        <v>3682</v>
      </c>
    </row>
    <row r="137" s="2" customFormat="1" ht="24.15" customHeight="1">
      <c r="A137" s="33"/>
      <c r="B137" s="34"/>
      <c r="C137" s="222" t="s">
        <v>372</v>
      </c>
      <c r="D137" s="222" t="s">
        <v>280</v>
      </c>
      <c r="E137" s="223" t="s">
        <v>3683</v>
      </c>
      <c r="F137" s="224" t="s">
        <v>3684</v>
      </c>
      <c r="G137" s="225" t="s">
        <v>407</v>
      </c>
      <c r="H137" s="226">
        <v>1500</v>
      </c>
      <c r="I137" s="227">
        <v>25</v>
      </c>
      <c r="J137" s="227">
        <f>ROUND(I137*H137,2)</f>
        <v>37500</v>
      </c>
      <c r="K137" s="228"/>
      <c r="L137" s="39"/>
      <c r="M137" s="229" t="s">
        <v>1</v>
      </c>
      <c r="N137" s="230" t="s">
        <v>39</v>
      </c>
      <c r="O137" s="231">
        <v>0</v>
      </c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33" t="s">
        <v>2319</v>
      </c>
      <c r="AT137" s="233" t="s">
        <v>280</v>
      </c>
      <c r="AU137" s="233" t="s">
        <v>81</v>
      </c>
      <c r="AY137" s="18" t="s">
        <v>278</v>
      </c>
      <c r="BE137" s="234">
        <f>IF(N137="základní",J137,0)</f>
        <v>37500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8" t="s">
        <v>81</v>
      </c>
      <c r="BK137" s="234">
        <f>ROUND(I137*H137,2)</f>
        <v>37500</v>
      </c>
      <c r="BL137" s="18" t="s">
        <v>2319</v>
      </c>
      <c r="BM137" s="233" t="s">
        <v>3685</v>
      </c>
    </row>
    <row r="138" s="2" customFormat="1" ht="55.5" customHeight="1">
      <c r="A138" s="33"/>
      <c r="B138" s="34"/>
      <c r="C138" s="222" t="s">
        <v>8</v>
      </c>
      <c r="D138" s="222" t="s">
        <v>280</v>
      </c>
      <c r="E138" s="223" t="s">
        <v>3686</v>
      </c>
      <c r="F138" s="224" t="s">
        <v>3687</v>
      </c>
      <c r="G138" s="225" t="s">
        <v>1673</v>
      </c>
      <c r="H138" s="226">
        <v>140</v>
      </c>
      <c r="I138" s="227">
        <v>920.39999999999998</v>
      </c>
      <c r="J138" s="227">
        <f>ROUND(I138*H138,2)</f>
        <v>128856</v>
      </c>
      <c r="K138" s="228"/>
      <c r="L138" s="39"/>
      <c r="M138" s="229" t="s">
        <v>1</v>
      </c>
      <c r="N138" s="230" t="s">
        <v>39</v>
      </c>
      <c r="O138" s="231">
        <v>0</v>
      </c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33" t="s">
        <v>2319</v>
      </c>
      <c r="AT138" s="233" t="s">
        <v>280</v>
      </c>
      <c r="AU138" s="233" t="s">
        <v>81</v>
      </c>
      <c r="AY138" s="18" t="s">
        <v>278</v>
      </c>
      <c r="BE138" s="234">
        <f>IF(N138="základní",J138,0)</f>
        <v>128856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8" t="s">
        <v>81</v>
      </c>
      <c r="BK138" s="234">
        <f>ROUND(I138*H138,2)</f>
        <v>128856</v>
      </c>
      <c r="BL138" s="18" t="s">
        <v>2319</v>
      </c>
      <c r="BM138" s="233" t="s">
        <v>3688</v>
      </c>
    </row>
    <row r="139" s="2" customFormat="1" ht="37.8" customHeight="1">
      <c r="A139" s="33"/>
      <c r="B139" s="34"/>
      <c r="C139" s="222" t="s">
        <v>404</v>
      </c>
      <c r="D139" s="222" t="s">
        <v>280</v>
      </c>
      <c r="E139" s="223" t="s">
        <v>3689</v>
      </c>
      <c r="F139" s="224" t="s">
        <v>3690</v>
      </c>
      <c r="G139" s="225" t="s">
        <v>1673</v>
      </c>
      <c r="H139" s="226">
        <v>5</v>
      </c>
      <c r="I139" s="227">
        <v>850.20000000000005</v>
      </c>
      <c r="J139" s="227">
        <f>ROUND(I139*H139,2)</f>
        <v>4251</v>
      </c>
      <c r="K139" s="228"/>
      <c r="L139" s="39"/>
      <c r="M139" s="229" t="s">
        <v>1</v>
      </c>
      <c r="N139" s="230" t="s">
        <v>39</v>
      </c>
      <c r="O139" s="231">
        <v>0</v>
      </c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33" t="s">
        <v>2319</v>
      </c>
      <c r="AT139" s="233" t="s">
        <v>280</v>
      </c>
      <c r="AU139" s="233" t="s">
        <v>81</v>
      </c>
      <c r="AY139" s="18" t="s">
        <v>278</v>
      </c>
      <c r="BE139" s="234">
        <f>IF(N139="základní",J139,0)</f>
        <v>4251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8" t="s">
        <v>81</v>
      </c>
      <c r="BK139" s="234">
        <f>ROUND(I139*H139,2)</f>
        <v>4251</v>
      </c>
      <c r="BL139" s="18" t="s">
        <v>2319</v>
      </c>
      <c r="BM139" s="233" t="s">
        <v>3691</v>
      </c>
    </row>
    <row r="140" s="2" customFormat="1" ht="37.8" customHeight="1">
      <c r="A140" s="33"/>
      <c r="B140" s="34"/>
      <c r="C140" s="222" t="s">
        <v>410</v>
      </c>
      <c r="D140" s="222" t="s">
        <v>280</v>
      </c>
      <c r="E140" s="223" t="s">
        <v>3692</v>
      </c>
      <c r="F140" s="224" t="s">
        <v>3693</v>
      </c>
      <c r="G140" s="225" t="s">
        <v>1673</v>
      </c>
      <c r="H140" s="226">
        <v>47</v>
      </c>
      <c r="I140" s="227">
        <v>850.20000000000005</v>
      </c>
      <c r="J140" s="227">
        <f>ROUND(I140*H140,2)</f>
        <v>39959.400000000001</v>
      </c>
      <c r="K140" s="228"/>
      <c r="L140" s="39"/>
      <c r="M140" s="229" t="s">
        <v>1</v>
      </c>
      <c r="N140" s="230" t="s">
        <v>39</v>
      </c>
      <c r="O140" s="231">
        <v>0</v>
      </c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33" t="s">
        <v>2319</v>
      </c>
      <c r="AT140" s="233" t="s">
        <v>280</v>
      </c>
      <c r="AU140" s="233" t="s">
        <v>81</v>
      </c>
      <c r="AY140" s="18" t="s">
        <v>278</v>
      </c>
      <c r="BE140" s="234">
        <f>IF(N140="základní",J140,0)</f>
        <v>39959.400000000001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8" t="s">
        <v>81</v>
      </c>
      <c r="BK140" s="234">
        <f>ROUND(I140*H140,2)</f>
        <v>39959.400000000001</v>
      </c>
      <c r="BL140" s="18" t="s">
        <v>2319</v>
      </c>
      <c r="BM140" s="233" t="s">
        <v>3694</v>
      </c>
    </row>
    <row r="141" s="2" customFormat="1" ht="37.8" customHeight="1">
      <c r="A141" s="33"/>
      <c r="B141" s="34"/>
      <c r="C141" s="222" t="s">
        <v>415</v>
      </c>
      <c r="D141" s="222" t="s">
        <v>280</v>
      </c>
      <c r="E141" s="223" t="s">
        <v>3695</v>
      </c>
      <c r="F141" s="224" t="s">
        <v>3696</v>
      </c>
      <c r="G141" s="225" t="s">
        <v>1673</v>
      </c>
      <c r="H141" s="226">
        <v>4</v>
      </c>
      <c r="I141" s="227">
        <v>886.79999999999995</v>
      </c>
      <c r="J141" s="227">
        <f>ROUND(I141*H141,2)</f>
        <v>3547.1999999999998</v>
      </c>
      <c r="K141" s="228"/>
      <c r="L141" s="39"/>
      <c r="M141" s="229" t="s">
        <v>1</v>
      </c>
      <c r="N141" s="230" t="s">
        <v>39</v>
      </c>
      <c r="O141" s="231">
        <v>0</v>
      </c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33" t="s">
        <v>2319</v>
      </c>
      <c r="AT141" s="233" t="s">
        <v>280</v>
      </c>
      <c r="AU141" s="233" t="s">
        <v>81</v>
      </c>
      <c r="AY141" s="18" t="s">
        <v>278</v>
      </c>
      <c r="BE141" s="234">
        <f>IF(N141="základní",J141,0)</f>
        <v>3547.1999999999998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8" t="s">
        <v>81</v>
      </c>
      <c r="BK141" s="234">
        <f>ROUND(I141*H141,2)</f>
        <v>3547.1999999999998</v>
      </c>
      <c r="BL141" s="18" t="s">
        <v>2319</v>
      </c>
      <c r="BM141" s="233" t="s">
        <v>3697</v>
      </c>
    </row>
    <row r="142" s="2" customFormat="1" ht="62.7" customHeight="1">
      <c r="A142" s="33"/>
      <c r="B142" s="34"/>
      <c r="C142" s="222" t="s">
        <v>602</v>
      </c>
      <c r="D142" s="222" t="s">
        <v>280</v>
      </c>
      <c r="E142" s="223" t="s">
        <v>3698</v>
      </c>
      <c r="F142" s="224" t="s">
        <v>3699</v>
      </c>
      <c r="G142" s="225" t="s">
        <v>1673</v>
      </c>
      <c r="H142" s="226">
        <v>18</v>
      </c>
      <c r="I142" s="227">
        <v>872.79999999999995</v>
      </c>
      <c r="J142" s="227">
        <f>ROUND(I142*H142,2)</f>
        <v>15710.4</v>
      </c>
      <c r="K142" s="228"/>
      <c r="L142" s="39"/>
      <c r="M142" s="229" t="s">
        <v>1</v>
      </c>
      <c r="N142" s="230" t="s">
        <v>39</v>
      </c>
      <c r="O142" s="231">
        <v>0</v>
      </c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33" t="s">
        <v>2319</v>
      </c>
      <c r="AT142" s="233" t="s">
        <v>280</v>
      </c>
      <c r="AU142" s="233" t="s">
        <v>81</v>
      </c>
      <c r="AY142" s="18" t="s">
        <v>278</v>
      </c>
      <c r="BE142" s="234">
        <f>IF(N142="základní",J142,0)</f>
        <v>15710.4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8" t="s">
        <v>81</v>
      </c>
      <c r="BK142" s="234">
        <f>ROUND(I142*H142,2)</f>
        <v>15710.4</v>
      </c>
      <c r="BL142" s="18" t="s">
        <v>2319</v>
      </c>
      <c r="BM142" s="233" t="s">
        <v>3700</v>
      </c>
    </row>
    <row r="143" s="2" customFormat="1" ht="49.05" customHeight="1">
      <c r="A143" s="33"/>
      <c r="B143" s="34"/>
      <c r="C143" s="222" t="s">
        <v>607</v>
      </c>
      <c r="D143" s="222" t="s">
        <v>280</v>
      </c>
      <c r="E143" s="223" t="s">
        <v>3701</v>
      </c>
      <c r="F143" s="224" t="s">
        <v>3702</v>
      </c>
      <c r="G143" s="225" t="s">
        <v>1673</v>
      </c>
      <c r="H143" s="226">
        <v>29</v>
      </c>
      <c r="I143" s="227">
        <v>823.60000000000002</v>
      </c>
      <c r="J143" s="227">
        <f>ROUND(I143*H143,2)</f>
        <v>23884.400000000001</v>
      </c>
      <c r="K143" s="228"/>
      <c r="L143" s="39"/>
      <c r="M143" s="229" t="s">
        <v>1</v>
      </c>
      <c r="N143" s="230" t="s">
        <v>39</v>
      </c>
      <c r="O143" s="231">
        <v>0</v>
      </c>
      <c r="P143" s="231">
        <f>O143*H143</f>
        <v>0</v>
      </c>
      <c r="Q143" s="231">
        <v>0</v>
      </c>
      <c r="R143" s="231">
        <f>Q143*H143</f>
        <v>0</v>
      </c>
      <c r="S143" s="231">
        <v>0</v>
      </c>
      <c r="T143" s="23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33" t="s">
        <v>2319</v>
      </c>
      <c r="AT143" s="233" t="s">
        <v>280</v>
      </c>
      <c r="AU143" s="233" t="s">
        <v>81</v>
      </c>
      <c r="AY143" s="18" t="s">
        <v>278</v>
      </c>
      <c r="BE143" s="234">
        <f>IF(N143="základní",J143,0)</f>
        <v>23884.400000000001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8" t="s">
        <v>81</v>
      </c>
      <c r="BK143" s="234">
        <f>ROUND(I143*H143,2)</f>
        <v>23884.400000000001</v>
      </c>
      <c r="BL143" s="18" t="s">
        <v>2319</v>
      </c>
      <c r="BM143" s="233" t="s">
        <v>3703</v>
      </c>
    </row>
    <row r="144" s="2" customFormat="1" ht="24.15" customHeight="1">
      <c r="A144" s="33"/>
      <c r="B144" s="34"/>
      <c r="C144" s="222" t="s">
        <v>611</v>
      </c>
      <c r="D144" s="222" t="s">
        <v>280</v>
      </c>
      <c r="E144" s="223" t="s">
        <v>3704</v>
      </c>
      <c r="F144" s="224" t="s">
        <v>3705</v>
      </c>
      <c r="G144" s="225" t="s">
        <v>407</v>
      </c>
      <c r="H144" s="226">
        <v>200</v>
      </c>
      <c r="I144" s="227">
        <v>85.799999999999997</v>
      </c>
      <c r="J144" s="227">
        <f>ROUND(I144*H144,2)</f>
        <v>17160</v>
      </c>
      <c r="K144" s="228"/>
      <c r="L144" s="39"/>
      <c r="M144" s="229" t="s">
        <v>1</v>
      </c>
      <c r="N144" s="230" t="s">
        <v>39</v>
      </c>
      <c r="O144" s="231">
        <v>0</v>
      </c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33" t="s">
        <v>2319</v>
      </c>
      <c r="AT144" s="233" t="s">
        <v>280</v>
      </c>
      <c r="AU144" s="233" t="s">
        <v>81</v>
      </c>
      <c r="AY144" s="18" t="s">
        <v>278</v>
      </c>
      <c r="BE144" s="234">
        <f>IF(N144="základní",J144,0)</f>
        <v>17160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8" t="s">
        <v>81</v>
      </c>
      <c r="BK144" s="234">
        <f>ROUND(I144*H144,2)</f>
        <v>17160</v>
      </c>
      <c r="BL144" s="18" t="s">
        <v>2319</v>
      </c>
      <c r="BM144" s="233" t="s">
        <v>3706</v>
      </c>
    </row>
    <row r="145" s="2" customFormat="1" ht="44.25" customHeight="1">
      <c r="A145" s="33"/>
      <c r="B145" s="34"/>
      <c r="C145" s="222" t="s">
        <v>616</v>
      </c>
      <c r="D145" s="222" t="s">
        <v>280</v>
      </c>
      <c r="E145" s="223" t="s">
        <v>3707</v>
      </c>
      <c r="F145" s="224" t="s">
        <v>3708</v>
      </c>
      <c r="G145" s="225" t="s">
        <v>1673</v>
      </c>
      <c r="H145" s="226">
        <v>2</v>
      </c>
      <c r="I145" s="227">
        <v>16958</v>
      </c>
      <c r="J145" s="227">
        <f>ROUND(I145*H145,2)</f>
        <v>33916</v>
      </c>
      <c r="K145" s="228"/>
      <c r="L145" s="39"/>
      <c r="M145" s="229" t="s">
        <v>1</v>
      </c>
      <c r="N145" s="230" t="s">
        <v>39</v>
      </c>
      <c r="O145" s="231">
        <v>0</v>
      </c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33" t="s">
        <v>2319</v>
      </c>
      <c r="AT145" s="233" t="s">
        <v>280</v>
      </c>
      <c r="AU145" s="233" t="s">
        <v>81</v>
      </c>
      <c r="AY145" s="18" t="s">
        <v>278</v>
      </c>
      <c r="BE145" s="234">
        <f>IF(N145="základní",J145,0)</f>
        <v>33916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8" t="s">
        <v>81</v>
      </c>
      <c r="BK145" s="234">
        <f>ROUND(I145*H145,2)</f>
        <v>33916</v>
      </c>
      <c r="BL145" s="18" t="s">
        <v>2319</v>
      </c>
      <c r="BM145" s="233" t="s">
        <v>3709</v>
      </c>
    </row>
    <row r="146" s="2" customFormat="1" ht="16.5" customHeight="1">
      <c r="A146" s="33"/>
      <c r="B146" s="34"/>
      <c r="C146" s="222" t="s">
        <v>621</v>
      </c>
      <c r="D146" s="222" t="s">
        <v>280</v>
      </c>
      <c r="E146" s="223" t="s">
        <v>3710</v>
      </c>
      <c r="F146" s="224" t="s">
        <v>3711</v>
      </c>
      <c r="G146" s="225" t="s">
        <v>1673</v>
      </c>
      <c r="H146" s="226">
        <v>96</v>
      </c>
      <c r="I146" s="227">
        <v>464.19999999999999</v>
      </c>
      <c r="J146" s="227">
        <f>ROUND(I146*H146,2)</f>
        <v>44563.199999999997</v>
      </c>
      <c r="K146" s="228"/>
      <c r="L146" s="39"/>
      <c r="M146" s="229" t="s">
        <v>1</v>
      </c>
      <c r="N146" s="230" t="s">
        <v>39</v>
      </c>
      <c r="O146" s="231">
        <v>0</v>
      </c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33" t="s">
        <v>2319</v>
      </c>
      <c r="AT146" s="233" t="s">
        <v>280</v>
      </c>
      <c r="AU146" s="233" t="s">
        <v>81</v>
      </c>
      <c r="AY146" s="18" t="s">
        <v>278</v>
      </c>
      <c r="BE146" s="234">
        <f>IF(N146="základní",J146,0)</f>
        <v>44563.199999999997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8" t="s">
        <v>81</v>
      </c>
      <c r="BK146" s="234">
        <f>ROUND(I146*H146,2)</f>
        <v>44563.199999999997</v>
      </c>
      <c r="BL146" s="18" t="s">
        <v>2319</v>
      </c>
      <c r="BM146" s="233" t="s">
        <v>3712</v>
      </c>
    </row>
    <row r="147" s="2" customFormat="1" ht="24.15" customHeight="1">
      <c r="A147" s="33"/>
      <c r="B147" s="34"/>
      <c r="C147" s="222" t="s">
        <v>7</v>
      </c>
      <c r="D147" s="222" t="s">
        <v>280</v>
      </c>
      <c r="E147" s="223" t="s">
        <v>3713</v>
      </c>
      <c r="F147" s="224" t="s">
        <v>3714</v>
      </c>
      <c r="G147" s="225" t="s">
        <v>407</v>
      </c>
      <c r="H147" s="226">
        <v>48</v>
      </c>
      <c r="I147" s="227">
        <v>64.799999999999997</v>
      </c>
      <c r="J147" s="227">
        <f>ROUND(I147*H147,2)</f>
        <v>3110.4000000000001</v>
      </c>
      <c r="K147" s="228"/>
      <c r="L147" s="39"/>
      <c r="M147" s="229" t="s">
        <v>1</v>
      </c>
      <c r="N147" s="230" t="s">
        <v>39</v>
      </c>
      <c r="O147" s="231">
        <v>0</v>
      </c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33" t="s">
        <v>2319</v>
      </c>
      <c r="AT147" s="233" t="s">
        <v>280</v>
      </c>
      <c r="AU147" s="233" t="s">
        <v>81</v>
      </c>
      <c r="AY147" s="18" t="s">
        <v>278</v>
      </c>
      <c r="BE147" s="234">
        <f>IF(N147="základní",J147,0)</f>
        <v>3110.4000000000001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8" t="s">
        <v>81</v>
      </c>
      <c r="BK147" s="234">
        <f>ROUND(I147*H147,2)</f>
        <v>3110.4000000000001</v>
      </c>
      <c r="BL147" s="18" t="s">
        <v>2319</v>
      </c>
      <c r="BM147" s="233" t="s">
        <v>3715</v>
      </c>
    </row>
    <row r="148" s="2" customFormat="1" ht="37.8" customHeight="1">
      <c r="A148" s="33"/>
      <c r="B148" s="34"/>
      <c r="C148" s="222" t="s">
        <v>630</v>
      </c>
      <c r="D148" s="222" t="s">
        <v>280</v>
      </c>
      <c r="E148" s="223" t="s">
        <v>3716</v>
      </c>
      <c r="F148" s="224" t="s">
        <v>3717</v>
      </c>
      <c r="G148" s="225" t="s">
        <v>1673</v>
      </c>
      <c r="H148" s="226">
        <v>48</v>
      </c>
      <c r="I148" s="227">
        <v>66.200000000000003</v>
      </c>
      <c r="J148" s="227">
        <f>ROUND(I148*H148,2)</f>
        <v>3177.5999999999999</v>
      </c>
      <c r="K148" s="228"/>
      <c r="L148" s="39"/>
      <c r="M148" s="229" t="s">
        <v>1</v>
      </c>
      <c r="N148" s="230" t="s">
        <v>39</v>
      </c>
      <c r="O148" s="231">
        <v>0</v>
      </c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33" t="s">
        <v>2319</v>
      </c>
      <c r="AT148" s="233" t="s">
        <v>280</v>
      </c>
      <c r="AU148" s="233" t="s">
        <v>81</v>
      </c>
      <c r="AY148" s="18" t="s">
        <v>278</v>
      </c>
      <c r="BE148" s="234">
        <f>IF(N148="základní",J148,0)</f>
        <v>3177.5999999999999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8" t="s">
        <v>81</v>
      </c>
      <c r="BK148" s="234">
        <f>ROUND(I148*H148,2)</f>
        <v>3177.5999999999999</v>
      </c>
      <c r="BL148" s="18" t="s">
        <v>2319</v>
      </c>
      <c r="BM148" s="233" t="s">
        <v>3718</v>
      </c>
    </row>
    <row r="149" s="2" customFormat="1" ht="16.5" customHeight="1">
      <c r="A149" s="33"/>
      <c r="B149" s="34"/>
      <c r="C149" s="222" t="s">
        <v>635</v>
      </c>
      <c r="D149" s="222" t="s">
        <v>280</v>
      </c>
      <c r="E149" s="223" t="s">
        <v>3719</v>
      </c>
      <c r="F149" s="224" t="s">
        <v>3720</v>
      </c>
      <c r="G149" s="225" t="s">
        <v>1673</v>
      </c>
      <c r="H149" s="226">
        <v>2</v>
      </c>
      <c r="I149" s="227">
        <v>580</v>
      </c>
      <c r="J149" s="227">
        <f>ROUND(I149*H149,2)</f>
        <v>1160</v>
      </c>
      <c r="K149" s="228"/>
      <c r="L149" s="39"/>
      <c r="M149" s="229" t="s">
        <v>1</v>
      </c>
      <c r="N149" s="230" t="s">
        <v>39</v>
      </c>
      <c r="O149" s="231">
        <v>0</v>
      </c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33" t="s">
        <v>2319</v>
      </c>
      <c r="AT149" s="233" t="s">
        <v>280</v>
      </c>
      <c r="AU149" s="233" t="s">
        <v>81</v>
      </c>
      <c r="AY149" s="18" t="s">
        <v>278</v>
      </c>
      <c r="BE149" s="234">
        <f>IF(N149="základní",J149,0)</f>
        <v>1160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8" t="s">
        <v>81</v>
      </c>
      <c r="BK149" s="234">
        <f>ROUND(I149*H149,2)</f>
        <v>1160</v>
      </c>
      <c r="BL149" s="18" t="s">
        <v>2319</v>
      </c>
      <c r="BM149" s="233" t="s">
        <v>3721</v>
      </c>
    </row>
    <row r="150" s="2" customFormat="1" ht="66.75" customHeight="1">
      <c r="A150" s="33"/>
      <c r="B150" s="34"/>
      <c r="C150" s="222" t="s">
        <v>640</v>
      </c>
      <c r="D150" s="222" t="s">
        <v>280</v>
      </c>
      <c r="E150" s="223" t="s">
        <v>3722</v>
      </c>
      <c r="F150" s="224" t="s">
        <v>3723</v>
      </c>
      <c r="G150" s="225" t="s">
        <v>407</v>
      </c>
      <c r="H150" s="226">
        <v>200</v>
      </c>
      <c r="I150" s="227">
        <v>130</v>
      </c>
      <c r="J150" s="227">
        <f>ROUND(I150*H150,2)</f>
        <v>26000</v>
      </c>
      <c r="K150" s="228"/>
      <c r="L150" s="39"/>
      <c r="M150" s="229" t="s">
        <v>1</v>
      </c>
      <c r="N150" s="230" t="s">
        <v>39</v>
      </c>
      <c r="O150" s="231">
        <v>0</v>
      </c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33" t="s">
        <v>2319</v>
      </c>
      <c r="AT150" s="233" t="s">
        <v>280</v>
      </c>
      <c r="AU150" s="233" t="s">
        <v>81</v>
      </c>
      <c r="AY150" s="18" t="s">
        <v>278</v>
      </c>
      <c r="BE150" s="234">
        <f>IF(N150="základní",J150,0)</f>
        <v>26000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8" t="s">
        <v>81</v>
      </c>
      <c r="BK150" s="234">
        <f>ROUND(I150*H150,2)</f>
        <v>26000</v>
      </c>
      <c r="BL150" s="18" t="s">
        <v>2319</v>
      </c>
      <c r="BM150" s="233" t="s">
        <v>3724</v>
      </c>
    </row>
    <row r="151" s="2" customFormat="1" ht="44.25" customHeight="1">
      <c r="A151" s="33"/>
      <c r="B151" s="34"/>
      <c r="C151" s="222" t="s">
        <v>650</v>
      </c>
      <c r="D151" s="222" t="s">
        <v>280</v>
      </c>
      <c r="E151" s="223" t="s">
        <v>3725</v>
      </c>
      <c r="F151" s="224" t="s">
        <v>3726</v>
      </c>
      <c r="G151" s="225" t="s">
        <v>407</v>
      </c>
      <c r="H151" s="226">
        <v>28</v>
      </c>
      <c r="I151" s="227">
        <v>146.30000000000001</v>
      </c>
      <c r="J151" s="227">
        <f>ROUND(I151*H151,2)</f>
        <v>4096.3999999999996</v>
      </c>
      <c r="K151" s="228"/>
      <c r="L151" s="39"/>
      <c r="M151" s="229" t="s">
        <v>1</v>
      </c>
      <c r="N151" s="230" t="s">
        <v>39</v>
      </c>
      <c r="O151" s="231">
        <v>0</v>
      </c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33" t="s">
        <v>2319</v>
      </c>
      <c r="AT151" s="233" t="s">
        <v>280</v>
      </c>
      <c r="AU151" s="233" t="s">
        <v>81</v>
      </c>
      <c r="AY151" s="18" t="s">
        <v>278</v>
      </c>
      <c r="BE151" s="234">
        <f>IF(N151="základní",J151,0)</f>
        <v>4096.3999999999996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8" t="s">
        <v>81</v>
      </c>
      <c r="BK151" s="234">
        <f>ROUND(I151*H151,2)</f>
        <v>4096.3999999999996</v>
      </c>
      <c r="BL151" s="18" t="s">
        <v>2319</v>
      </c>
      <c r="BM151" s="233" t="s">
        <v>3727</v>
      </c>
    </row>
    <row r="152" s="2" customFormat="1" ht="16.5" customHeight="1">
      <c r="A152" s="33"/>
      <c r="B152" s="34"/>
      <c r="C152" s="222" t="s">
        <v>666</v>
      </c>
      <c r="D152" s="222" t="s">
        <v>280</v>
      </c>
      <c r="E152" s="223" t="s">
        <v>3728</v>
      </c>
      <c r="F152" s="224" t="s">
        <v>3729</v>
      </c>
      <c r="G152" s="225" t="s">
        <v>1673</v>
      </c>
      <c r="H152" s="226">
        <v>120</v>
      </c>
      <c r="I152" s="227">
        <v>90.099999999999994</v>
      </c>
      <c r="J152" s="227">
        <f>ROUND(I152*H152,2)</f>
        <v>10812</v>
      </c>
      <c r="K152" s="228"/>
      <c r="L152" s="39"/>
      <c r="M152" s="229" t="s">
        <v>1</v>
      </c>
      <c r="N152" s="230" t="s">
        <v>39</v>
      </c>
      <c r="O152" s="231">
        <v>0</v>
      </c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33" t="s">
        <v>2319</v>
      </c>
      <c r="AT152" s="233" t="s">
        <v>280</v>
      </c>
      <c r="AU152" s="233" t="s">
        <v>81</v>
      </c>
      <c r="AY152" s="18" t="s">
        <v>278</v>
      </c>
      <c r="BE152" s="234">
        <f>IF(N152="základní",J152,0)</f>
        <v>10812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8" t="s">
        <v>81</v>
      </c>
      <c r="BK152" s="234">
        <f>ROUND(I152*H152,2)</f>
        <v>10812</v>
      </c>
      <c r="BL152" s="18" t="s">
        <v>2319</v>
      </c>
      <c r="BM152" s="233" t="s">
        <v>3730</v>
      </c>
    </row>
    <row r="153" s="2" customFormat="1" ht="16.5" customHeight="1">
      <c r="A153" s="33"/>
      <c r="B153" s="34"/>
      <c r="C153" s="222" t="s">
        <v>672</v>
      </c>
      <c r="D153" s="222" t="s">
        <v>280</v>
      </c>
      <c r="E153" s="223" t="s">
        <v>3731</v>
      </c>
      <c r="F153" s="224" t="s">
        <v>3732</v>
      </c>
      <c r="G153" s="225" t="s">
        <v>1673</v>
      </c>
      <c r="H153" s="226">
        <v>45</v>
      </c>
      <c r="I153" s="227">
        <v>106.59999999999999</v>
      </c>
      <c r="J153" s="227">
        <f>ROUND(I153*H153,2)</f>
        <v>4797</v>
      </c>
      <c r="K153" s="228"/>
      <c r="L153" s="39"/>
      <c r="M153" s="229" t="s">
        <v>1</v>
      </c>
      <c r="N153" s="230" t="s">
        <v>39</v>
      </c>
      <c r="O153" s="231">
        <v>0</v>
      </c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33" t="s">
        <v>2319</v>
      </c>
      <c r="AT153" s="233" t="s">
        <v>280</v>
      </c>
      <c r="AU153" s="233" t="s">
        <v>81</v>
      </c>
      <c r="AY153" s="18" t="s">
        <v>278</v>
      </c>
      <c r="BE153" s="234">
        <f>IF(N153="základní",J153,0)</f>
        <v>4797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8" t="s">
        <v>81</v>
      </c>
      <c r="BK153" s="234">
        <f>ROUND(I153*H153,2)</f>
        <v>4797</v>
      </c>
      <c r="BL153" s="18" t="s">
        <v>2319</v>
      </c>
      <c r="BM153" s="233" t="s">
        <v>3733</v>
      </c>
    </row>
    <row r="154" s="2" customFormat="1" ht="16.5" customHeight="1">
      <c r="A154" s="33"/>
      <c r="B154" s="34"/>
      <c r="C154" s="222" t="s">
        <v>679</v>
      </c>
      <c r="D154" s="222" t="s">
        <v>280</v>
      </c>
      <c r="E154" s="223" t="s">
        <v>3734</v>
      </c>
      <c r="F154" s="224" t="s">
        <v>3735</v>
      </c>
      <c r="G154" s="225" t="s">
        <v>407</v>
      </c>
      <c r="H154" s="226">
        <v>24</v>
      </c>
      <c r="I154" s="227">
        <v>73.299999999999997</v>
      </c>
      <c r="J154" s="227">
        <f>ROUND(I154*H154,2)</f>
        <v>1759.2000000000001</v>
      </c>
      <c r="K154" s="228"/>
      <c r="L154" s="39"/>
      <c r="M154" s="229" t="s">
        <v>1</v>
      </c>
      <c r="N154" s="230" t="s">
        <v>39</v>
      </c>
      <c r="O154" s="231">
        <v>0</v>
      </c>
      <c r="P154" s="231">
        <f>O154*H154</f>
        <v>0</v>
      </c>
      <c r="Q154" s="231">
        <v>0</v>
      </c>
      <c r="R154" s="231">
        <f>Q154*H154</f>
        <v>0</v>
      </c>
      <c r="S154" s="231">
        <v>0</v>
      </c>
      <c r="T154" s="23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33" t="s">
        <v>2319</v>
      </c>
      <c r="AT154" s="233" t="s">
        <v>280</v>
      </c>
      <c r="AU154" s="233" t="s">
        <v>81</v>
      </c>
      <c r="AY154" s="18" t="s">
        <v>278</v>
      </c>
      <c r="BE154" s="234">
        <f>IF(N154="základní",J154,0)</f>
        <v>1759.2000000000001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8" t="s">
        <v>81</v>
      </c>
      <c r="BK154" s="234">
        <f>ROUND(I154*H154,2)</f>
        <v>1759.2000000000001</v>
      </c>
      <c r="BL154" s="18" t="s">
        <v>2319</v>
      </c>
      <c r="BM154" s="233" t="s">
        <v>3736</v>
      </c>
    </row>
    <row r="155" s="2" customFormat="1" ht="24.15" customHeight="1">
      <c r="A155" s="33"/>
      <c r="B155" s="34"/>
      <c r="C155" s="222" t="s">
        <v>685</v>
      </c>
      <c r="D155" s="222" t="s">
        <v>280</v>
      </c>
      <c r="E155" s="223" t="s">
        <v>3737</v>
      </c>
      <c r="F155" s="224" t="s">
        <v>3738</v>
      </c>
      <c r="G155" s="225" t="s">
        <v>407</v>
      </c>
      <c r="H155" s="226">
        <v>12</v>
      </c>
      <c r="I155" s="227">
        <v>613.39999999999998</v>
      </c>
      <c r="J155" s="227">
        <f>ROUND(I155*H155,2)</f>
        <v>7360.8000000000002</v>
      </c>
      <c r="K155" s="228"/>
      <c r="L155" s="39"/>
      <c r="M155" s="229" t="s">
        <v>1</v>
      </c>
      <c r="N155" s="230" t="s">
        <v>39</v>
      </c>
      <c r="O155" s="231">
        <v>0</v>
      </c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33" t="s">
        <v>2319</v>
      </c>
      <c r="AT155" s="233" t="s">
        <v>280</v>
      </c>
      <c r="AU155" s="233" t="s">
        <v>81</v>
      </c>
      <c r="AY155" s="18" t="s">
        <v>278</v>
      </c>
      <c r="BE155" s="234">
        <f>IF(N155="základní",J155,0)</f>
        <v>7360.8000000000002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8" t="s">
        <v>81</v>
      </c>
      <c r="BK155" s="234">
        <f>ROUND(I155*H155,2)</f>
        <v>7360.8000000000002</v>
      </c>
      <c r="BL155" s="18" t="s">
        <v>2319</v>
      </c>
      <c r="BM155" s="233" t="s">
        <v>3739</v>
      </c>
    </row>
    <row r="156" s="2" customFormat="1" ht="37.8" customHeight="1">
      <c r="A156" s="33"/>
      <c r="B156" s="34"/>
      <c r="C156" s="222" t="s">
        <v>691</v>
      </c>
      <c r="D156" s="222" t="s">
        <v>280</v>
      </c>
      <c r="E156" s="223" t="s">
        <v>3740</v>
      </c>
      <c r="F156" s="224" t="s">
        <v>3741</v>
      </c>
      <c r="G156" s="225" t="s">
        <v>407</v>
      </c>
      <c r="H156" s="226">
        <v>500</v>
      </c>
      <c r="I156" s="227">
        <v>71.099999999999994</v>
      </c>
      <c r="J156" s="227">
        <f>ROUND(I156*H156,2)</f>
        <v>35550</v>
      </c>
      <c r="K156" s="228"/>
      <c r="L156" s="39"/>
      <c r="M156" s="229" t="s">
        <v>1</v>
      </c>
      <c r="N156" s="230" t="s">
        <v>39</v>
      </c>
      <c r="O156" s="231">
        <v>0</v>
      </c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33" t="s">
        <v>2319</v>
      </c>
      <c r="AT156" s="233" t="s">
        <v>280</v>
      </c>
      <c r="AU156" s="233" t="s">
        <v>81</v>
      </c>
      <c r="AY156" s="18" t="s">
        <v>278</v>
      </c>
      <c r="BE156" s="234">
        <f>IF(N156="základní",J156,0)</f>
        <v>35550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8" t="s">
        <v>81</v>
      </c>
      <c r="BK156" s="234">
        <f>ROUND(I156*H156,2)</f>
        <v>35550</v>
      </c>
      <c r="BL156" s="18" t="s">
        <v>2319</v>
      </c>
      <c r="BM156" s="233" t="s">
        <v>3742</v>
      </c>
    </row>
    <row r="157" s="2" customFormat="1" ht="37.8" customHeight="1">
      <c r="A157" s="33"/>
      <c r="B157" s="34"/>
      <c r="C157" s="222" t="s">
        <v>697</v>
      </c>
      <c r="D157" s="222" t="s">
        <v>280</v>
      </c>
      <c r="E157" s="223" t="s">
        <v>3743</v>
      </c>
      <c r="F157" s="224" t="s">
        <v>3744</v>
      </c>
      <c r="G157" s="225" t="s">
        <v>407</v>
      </c>
      <c r="H157" s="226">
        <v>250</v>
      </c>
      <c r="I157" s="227">
        <v>82.5</v>
      </c>
      <c r="J157" s="227">
        <f>ROUND(I157*H157,2)</f>
        <v>20625</v>
      </c>
      <c r="K157" s="228"/>
      <c r="L157" s="39"/>
      <c r="M157" s="229" t="s">
        <v>1</v>
      </c>
      <c r="N157" s="230" t="s">
        <v>39</v>
      </c>
      <c r="O157" s="231">
        <v>0</v>
      </c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33" t="s">
        <v>2319</v>
      </c>
      <c r="AT157" s="233" t="s">
        <v>280</v>
      </c>
      <c r="AU157" s="233" t="s">
        <v>81</v>
      </c>
      <c r="AY157" s="18" t="s">
        <v>278</v>
      </c>
      <c r="BE157" s="234">
        <f>IF(N157="základní",J157,0)</f>
        <v>20625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8" t="s">
        <v>81</v>
      </c>
      <c r="BK157" s="234">
        <f>ROUND(I157*H157,2)</f>
        <v>20625</v>
      </c>
      <c r="BL157" s="18" t="s">
        <v>2319</v>
      </c>
      <c r="BM157" s="233" t="s">
        <v>3745</v>
      </c>
    </row>
    <row r="158" s="2" customFormat="1" ht="24.15" customHeight="1">
      <c r="A158" s="33"/>
      <c r="B158" s="34"/>
      <c r="C158" s="222" t="s">
        <v>703</v>
      </c>
      <c r="D158" s="222" t="s">
        <v>280</v>
      </c>
      <c r="E158" s="223" t="s">
        <v>3746</v>
      </c>
      <c r="F158" s="224" t="s">
        <v>3747</v>
      </c>
      <c r="G158" s="225" t="s">
        <v>1673</v>
      </c>
      <c r="H158" s="226">
        <v>1000</v>
      </c>
      <c r="I158" s="227">
        <v>18.800000000000001</v>
      </c>
      <c r="J158" s="227">
        <f>ROUND(I158*H158,2)</f>
        <v>18800</v>
      </c>
      <c r="K158" s="228"/>
      <c r="L158" s="39"/>
      <c r="M158" s="229" t="s">
        <v>1</v>
      </c>
      <c r="N158" s="230" t="s">
        <v>39</v>
      </c>
      <c r="O158" s="231">
        <v>0</v>
      </c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33" t="s">
        <v>2319</v>
      </c>
      <c r="AT158" s="233" t="s">
        <v>280</v>
      </c>
      <c r="AU158" s="233" t="s">
        <v>81</v>
      </c>
      <c r="AY158" s="18" t="s">
        <v>278</v>
      </c>
      <c r="BE158" s="234">
        <f>IF(N158="základní",J158,0)</f>
        <v>18800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8" t="s">
        <v>81</v>
      </c>
      <c r="BK158" s="234">
        <f>ROUND(I158*H158,2)</f>
        <v>18800</v>
      </c>
      <c r="BL158" s="18" t="s">
        <v>2319</v>
      </c>
      <c r="BM158" s="233" t="s">
        <v>3748</v>
      </c>
    </row>
    <row r="159" s="2" customFormat="1" ht="24.15" customHeight="1">
      <c r="A159" s="33"/>
      <c r="B159" s="34"/>
      <c r="C159" s="222" t="s">
        <v>709</v>
      </c>
      <c r="D159" s="222" t="s">
        <v>280</v>
      </c>
      <c r="E159" s="223" t="s">
        <v>3749</v>
      </c>
      <c r="F159" s="224" t="s">
        <v>3750</v>
      </c>
      <c r="G159" s="225" t="s">
        <v>1673</v>
      </c>
      <c r="H159" s="226">
        <v>1000</v>
      </c>
      <c r="I159" s="227">
        <v>14.199999999999999</v>
      </c>
      <c r="J159" s="227">
        <f>ROUND(I159*H159,2)</f>
        <v>14200</v>
      </c>
      <c r="K159" s="228"/>
      <c r="L159" s="39"/>
      <c r="M159" s="229" t="s">
        <v>1</v>
      </c>
      <c r="N159" s="230" t="s">
        <v>39</v>
      </c>
      <c r="O159" s="231">
        <v>0</v>
      </c>
      <c r="P159" s="231">
        <f>O159*H159</f>
        <v>0</v>
      </c>
      <c r="Q159" s="231">
        <v>0</v>
      </c>
      <c r="R159" s="231">
        <f>Q159*H159</f>
        <v>0</v>
      </c>
      <c r="S159" s="231">
        <v>0</v>
      </c>
      <c r="T159" s="23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33" t="s">
        <v>2319</v>
      </c>
      <c r="AT159" s="233" t="s">
        <v>280</v>
      </c>
      <c r="AU159" s="233" t="s">
        <v>81</v>
      </c>
      <c r="AY159" s="18" t="s">
        <v>278</v>
      </c>
      <c r="BE159" s="234">
        <f>IF(N159="základní",J159,0)</f>
        <v>14200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8" t="s">
        <v>81</v>
      </c>
      <c r="BK159" s="234">
        <f>ROUND(I159*H159,2)</f>
        <v>14200</v>
      </c>
      <c r="BL159" s="18" t="s">
        <v>2319</v>
      </c>
      <c r="BM159" s="233" t="s">
        <v>3751</v>
      </c>
    </row>
    <row r="160" s="2" customFormat="1" ht="16.5" customHeight="1">
      <c r="A160" s="33"/>
      <c r="B160" s="34"/>
      <c r="C160" s="222" t="s">
        <v>713</v>
      </c>
      <c r="D160" s="222" t="s">
        <v>280</v>
      </c>
      <c r="E160" s="223" t="s">
        <v>3752</v>
      </c>
      <c r="F160" s="224" t="s">
        <v>3753</v>
      </c>
      <c r="G160" s="225" t="s">
        <v>1673</v>
      </c>
      <c r="H160" s="226">
        <v>2000</v>
      </c>
      <c r="I160" s="227">
        <v>8.1999999999999993</v>
      </c>
      <c r="J160" s="227">
        <f>ROUND(I160*H160,2)</f>
        <v>16400</v>
      </c>
      <c r="K160" s="228"/>
      <c r="L160" s="39"/>
      <c r="M160" s="229" t="s">
        <v>1</v>
      </c>
      <c r="N160" s="230" t="s">
        <v>39</v>
      </c>
      <c r="O160" s="231">
        <v>0</v>
      </c>
      <c r="P160" s="231">
        <f>O160*H160</f>
        <v>0</v>
      </c>
      <c r="Q160" s="231">
        <v>0</v>
      </c>
      <c r="R160" s="231">
        <f>Q160*H160</f>
        <v>0</v>
      </c>
      <c r="S160" s="231">
        <v>0</v>
      </c>
      <c r="T160" s="232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33" t="s">
        <v>2319</v>
      </c>
      <c r="AT160" s="233" t="s">
        <v>280</v>
      </c>
      <c r="AU160" s="233" t="s">
        <v>81</v>
      </c>
      <c r="AY160" s="18" t="s">
        <v>278</v>
      </c>
      <c r="BE160" s="234">
        <f>IF(N160="základní",J160,0)</f>
        <v>16400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8" t="s">
        <v>81</v>
      </c>
      <c r="BK160" s="234">
        <f>ROUND(I160*H160,2)</f>
        <v>16400</v>
      </c>
      <c r="BL160" s="18" t="s">
        <v>2319</v>
      </c>
      <c r="BM160" s="233" t="s">
        <v>3754</v>
      </c>
    </row>
    <row r="161" s="2" customFormat="1" ht="16.5" customHeight="1">
      <c r="A161" s="33"/>
      <c r="B161" s="34"/>
      <c r="C161" s="222" t="s">
        <v>717</v>
      </c>
      <c r="D161" s="222" t="s">
        <v>280</v>
      </c>
      <c r="E161" s="223" t="s">
        <v>3755</v>
      </c>
      <c r="F161" s="224" t="s">
        <v>3756</v>
      </c>
      <c r="G161" s="225" t="s">
        <v>1673</v>
      </c>
      <c r="H161" s="226">
        <v>500</v>
      </c>
      <c r="I161" s="227">
        <v>9.6999999999999993</v>
      </c>
      <c r="J161" s="227">
        <f>ROUND(I161*H161,2)</f>
        <v>4850</v>
      </c>
      <c r="K161" s="228"/>
      <c r="L161" s="39"/>
      <c r="M161" s="229" t="s">
        <v>1</v>
      </c>
      <c r="N161" s="230" t="s">
        <v>39</v>
      </c>
      <c r="O161" s="231">
        <v>0</v>
      </c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33" t="s">
        <v>2319</v>
      </c>
      <c r="AT161" s="233" t="s">
        <v>280</v>
      </c>
      <c r="AU161" s="233" t="s">
        <v>81</v>
      </c>
      <c r="AY161" s="18" t="s">
        <v>278</v>
      </c>
      <c r="BE161" s="234">
        <f>IF(N161="základní",J161,0)</f>
        <v>4850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8" t="s">
        <v>81</v>
      </c>
      <c r="BK161" s="234">
        <f>ROUND(I161*H161,2)</f>
        <v>4850</v>
      </c>
      <c r="BL161" s="18" t="s">
        <v>2319</v>
      </c>
      <c r="BM161" s="233" t="s">
        <v>3757</v>
      </c>
    </row>
    <row r="162" s="2" customFormat="1" ht="62.7" customHeight="1">
      <c r="A162" s="33"/>
      <c r="B162" s="34"/>
      <c r="C162" s="222" t="s">
        <v>721</v>
      </c>
      <c r="D162" s="222" t="s">
        <v>280</v>
      </c>
      <c r="E162" s="223" t="s">
        <v>3758</v>
      </c>
      <c r="F162" s="224" t="s">
        <v>3759</v>
      </c>
      <c r="G162" s="225" t="s">
        <v>407</v>
      </c>
      <c r="H162" s="226">
        <v>111</v>
      </c>
      <c r="I162" s="227">
        <v>823.79999999999995</v>
      </c>
      <c r="J162" s="227">
        <f>ROUND(I162*H162,2)</f>
        <v>91441.800000000003</v>
      </c>
      <c r="K162" s="228"/>
      <c r="L162" s="39"/>
      <c r="M162" s="229" t="s">
        <v>1</v>
      </c>
      <c r="N162" s="230" t="s">
        <v>39</v>
      </c>
      <c r="O162" s="231">
        <v>0</v>
      </c>
      <c r="P162" s="231">
        <f>O162*H162</f>
        <v>0</v>
      </c>
      <c r="Q162" s="231">
        <v>0</v>
      </c>
      <c r="R162" s="231">
        <f>Q162*H162</f>
        <v>0</v>
      </c>
      <c r="S162" s="231">
        <v>0</v>
      </c>
      <c r="T162" s="232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33" t="s">
        <v>2319</v>
      </c>
      <c r="AT162" s="233" t="s">
        <v>280</v>
      </c>
      <c r="AU162" s="233" t="s">
        <v>81</v>
      </c>
      <c r="AY162" s="18" t="s">
        <v>278</v>
      </c>
      <c r="BE162" s="234">
        <f>IF(N162="základní",J162,0)</f>
        <v>91441.800000000003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8" t="s">
        <v>81</v>
      </c>
      <c r="BK162" s="234">
        <f>ROUND(I162*H162,2)</f>
        <v>91441.800000000003</v>
      </c>
      <c r="BL162" s="18" t="s">
        <v>2319</v>
      </c>
      <c r="BM162" s="233" t="s">
        <v>3760</v>
      </c>
    </row>
    <row r="163" s="2" customFormat="1" ht="44.25" customHeight="1">
      <c r="A163" s="33"/>
      <c r="B163" s="34"/>
      <c r="C163" s="222" t="s">
        <v>726</v>
      </c>
      <c r="D163" s="222" t="s">
        <v>280</v>
      </c>
      <c r="E163" s="223" t="s">
        <v>3761</v>
      </c>
      <c r="F163" s="224" t="s">
        <v>3762</v>
      </c>
      <c r="G163" s="225" t="s">
        <v>407</v>
      </c>
      <c r="H163" s="226">
        <v>75</v>
      </c>
      <c r="I163" s="227">
        <v>702.60000000000002</v>
      </c>
      <c r="J163" s="227">
        <f>ROUND(I163*H163,2)</f>
        <v>52695</v>
      </c>
      <c r="K163" s="228"/>
      <c r="L163" s="39"/>
      <c r="M163" s="229" t="s">
        <v>1</v>
      </c>
      <c r="N163" s="230" t="s">
        <v>39</v>
      </c>
      <c r="O163" s="231">
        <v>0</v>
      </c>
      <c r="P163" s="231">
        <f>O163*H163</f>
        <v>0</v>
      </c>
      <c r="Q163" s="231">
        <v>0</v>
      </c>
      <c r="R163" s="231">
        <f>Q163*H163</f>
        <v>0</v>
      </c>
      <c r="S163" s="231">
        <v>0</v>
      </c>
      <c r="T163" s="232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33" t="s">
        <v>2319</v>
      </c>
      <c r="AT163" s="233" t="s">
        <v>280</v>
      </c>
      <c r="AU163" s="233" t="s">
        <v>81</v>
      </c>
      <c r="AY163" s="18" t="s">
        <v>278</v>
      </c>
      <c r="BE163" s="234">
        <f>IF(N163="základní",J163,0)</f>
        <v>52695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8" t="s">
        <v>81</v>
      </c>
      <c r="BK163" s="234">
        <f>ROUND(I163*H163,2)</f>
        <v>52695</v>
      </c>
      <c r="BL163" s="18" t="s">
        <v>2319</v>
      </c>
      <c r="BM163" s="233" t="s">
        <v>3763</v>
      </c>
    </row>
    <row r="164" s="2" customFormat="1" ht="49.05" customHeight="1">
      <c r="A164" s="33"/>
      <c r="B164" s="34"/>
      <c r="C164" s="222" t="s">
        <v>730</v>
      </c>
      <c r="D164" s="222" t="s">
        <v>280</v>
      </c>
      <c r="E164" s="223" t="s">
        <v>3764</v>
      </c>
      <c r="F164" s="224" t="s">
        <v>3765</v>
      </c>
      <c r="G164" s="225" t="s">
        <v>407</v>
      </c>
      <c r="H164" s="226">
        <v>42</v>
      </c>
      <c r="I164" s="227">
        <v>623.79999999999995</v>
      </c>
      <c r="J164" s="227">
        <f>ROUND(I164*H164,2)</f>
        <v>26199.599999999999</v>
      </c>
      <c r="K164" s="228"/>
      <c r="L164" s="39"/>
      <c r="M164" s="229" t="s">
        <v>1</v>
      </c>
      <c r="N164" s="230" t="s">
        <v>39</v>
      </c>
      <c r="O164" s="231">
        <v>0</v>
      </c>
      <c r="P164" s="231">
        <f>O164*H164</f>
        <v>0</v>
      </c>
      <c r="Q164" s="231">
        <v>0</v>
      </c>
      <c r="R164" s="231">
        <f>Q164*H164</f>
        <v>0</v>
      </c>
      <c r="S164" s="231">
        <v>0</v>
      </c>
      <c r="T164" s="232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33" t="s">
        <v>2319</v>
      </c>
      <c r="AT164" s="233" t="s">
        <v>280</v>
      </c>
      <c r="AU164" s="233" t="s">
        <v>81</v>
      </c>
      <c r="AY164" s="18" t="s">
        <v>278</v>
      </c>
      <c r="BE164" s="234">
        <f>IF(N164="základní",J164,0)</f>
        <v>26199.599999999999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8" t="s">
        <v>81</v>
      </c>
      <c r="BK164" s="234">
        <f>ROUND(I164*H164,2)</f>
        <v>26199.599999999999</v>
      </c>
      <c r="BL164" s="18" t="s">
        <v>2319</v>
      </c>
      <c r="BM164" s="233" t="s">
        <v>3766</v>
      </c>
    </row>
    <row r="165" s="2" customFormat="1" ht="16.5" customHeight="1">
      <c r="A165" s="33"/>
      <c r="B165" s="34"/>
      <c r="C165" s="222" t="s">
        <v>734</v>
      </c>
      <c r="D165" s="222" t="s">
        <v>280</v>
      </c>
      <c r="E165" s="223" t="s">
        <v>3767</v>
      </c>
      <c r="F165" s="224" t="s">
        <v>3768</v>
      </c>
      <c r="G165" s="225" t="s">
        <v>1673</v>
      </c>
      <c r="H165" s="226">
        <v>486</v>
      </c>
      <c r="I165" s="227">
        <v>13.4</v>
      </c>
      <c r="J165" s="227">
        <f>ROUND(I165*H165,2)</f>
        <v>6512.3999999999996</v>
      </c>
      <c r="K165" s="228"/>
      <c r="L165" s="39"/>
      <c r="M165" s="229" t="s">
        <v>1</v>
      </c>
      <c r="N165" s="230" t="s">
        <v>39</v>
      </c>
      <c r="O165" s="231">
        <v>0</v>
      </c>
      <c r="P165" s="231">
        <f>O165*H165</f>
        <v>0</v>
      </c>
      <c r="Q165" s="231">
        <v>0</v>
      </c>
      <c r="R165" s="231">
        <f>Q165*H165</f>
        <v>0</v>
      </c>
      <c r="S165" s="231">
        <v>0</v>
      </c>
      <c r="T165" s="232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33" t="s">
        <v>2319</v>
      </c>
      <c r="AT165" s="233" t="s">
        <v>280</v>
      </c>
      <c r="AU165" s="233" t="s">
        <v>81</v>
      </c>
      <c r="AY165" s="18" t="s">
        <v>278</v>
      </c>
      <c r="BE165" s="234">
        <f>IF(N165="základní",J165,0)</f>
        <v>6512.3999999999996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8" t="s">
        <v>81</v>
      </c>
      <c r="BK165" s="234">
        <f>ROUND(I165*H165,2)</f>
        <v>6512.3999999999996</v>
      </c>
      <c r="BL165" s="18" t="s">
        <v>2319</v>
      </c>
      <c r="BM165" s="233" t="s">
        <v>3769</v>
      </c>
    </row>
    <row r="166" s="2" customFormat="1" ht="24.15" customHeight="1">
      <c r="A166" s="33"/>
      <c r="B166" s="34"/>
      <c r="C166" s="222" t="s">
        <v>740</v>
      </c>
      <c r="D166" s="222" t="s">
        <v>280</v>
      </c>
      <c r="E166" s="223" t="s">
        <v>3770</v>
      </c>
      <c r="F166" s="224" t="s">
        <v>3771</v>
      </c>
      <c r="G166" s="225" t="s">
        <v>1673</v>
      </c>
      <c r="H166" s="226">
        <v>486</v>
      </c>
      <c r="I166" s="227">
        <v>67.5</v>
      </c>
      <c r="J166" s="227">
        <f>ROUND(I166*H166,2)</f>
        <v>32805</v>
      </c>
      <c r="K166" s="228"/>
      <c r="L166" s="39"/>
      <c r="M166" s="229" t="s">
        <v>1</v>
      </c>
      <c r="N166" s="230" t="s">
        <v>39</v>
      </c>
      <c r="O166" s="231">
        <v>0</v>
      </c>
      <c r="P166" s="231">
        <f>O166*H166</f>
        <v>0</v>
      </c>
      <c r="Q166" s="231">
        <v>0</v>
      </c>
      <c r="R166" s="231">
        <f>Q166*H166</f>
        <v>0</v>
      </c>
      <c r="S166" s="231">
        <v>0</v>
      </c>
      <c r="T166" s="232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33" t="s">
        <v>2319</v>
      </c>
      <c r="AT166" s="233" t="s">
        <v>280</v>
      </c>
      <c r="AU166" s="233" t="s">
        <v>81</v>
      </c>
      <c r="AY166" s="18" t="s">
        <v>278</v>
      </c>
      <c r="BE166" s="234">
        <f>IF(N166="základní",J166,0)</f>
        <v>32805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8" t="s">
        <v>81</v>
      </c>
      <c r="BK166" s="234">
        <f>ROUND(I166*H166,2)</f>
        <v>32805</v>
      </c>
      <c r="BL166" s="18" t="s">
        <v>2319</v>
      </c>
      <c r="BM166" s="233" t="s">
        <v>3772</v>
      </c>
    </row>
    <row r="167" s="2" customFormat="1" ht="21.75" customHeight="1">
      <c r="A167" s="33"/>
      <c r="B167" s="34"/>
      <c r="C167" s="222" t="s">
        <v>746</v>
      </c>
      <c r="D167" s="222" t="s">
        <v>280</v>
      </c>
      <c r="E167" s="223" t="s">
        <v>3773</v>
      </c>
      <c r="F167" s="224" t="s">
        <v>3774</v>
      </c>
      <c r="G167" s="225" t="s">
        <v>1673</v>
      </c>
      <c r="H167" s="226">
        <v>96</v>
      </c>
      <c r="I167" s="227">
        <v>387.5</v>
      </c>
      <c r="J167" s="227">
        <f>ROUND(I167*H167,2)</f>
        <v>37200</v>
      </c>
      <c r="K167" s="228"/>
      <c r="L167" s="39"/>
      <c r="M167" s="229" t="s">
        <v>1</v>
      </c>
      <c r="N167" s="230" t="s">
        <v>39</v>
      </c>
      <c r="O167" s="231">
        <v>0</v>
      </c>
      <c r="P167" s="231">
        <f>O167*H167</f>
        <v>0</v>
      </c>
      <c r="Q167" s="231">
        <v>0</v>
      </c>
      <c r="R167" s="231">
        <f>Q167*H167</f>
        <v>0</v>
      </c>
      <c r="S167" s="231">
        <v>0</v>
      </c>
      <c r="T167" s="23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33" t="s">
        <v>2319</v>
      </c>
      <c r="AT167" s="233" t="s">
        <v>280</v>
      </c>
      <c r="AU167" s="233" t="s">
        <v>81</v>
      </c>
      <c r="AY167" s="18" t="s">
        <v>278</v>
      </c>
      <c r="BE167" s="234">
        <f>IF(N167="základní",J167,0)</f>
        <v>37200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8" t="s">
        <v>81</v>
      </c>
      <c r="BK167" s="234">
        <f>ROUND(I167*H167,2)</f>
        <v>37200</v>
      </c>
      <c r="BL167" s="18" t="s">
        <v>2319</v>
      </c>
      <c r="BM167" s="233" t="s">
        <v>3775</v>
      </c>
    </row>
    <row r="168" s="2" customFormat="1" ht="16.5" customHeight="1">
      <c r="A168" s="33"/>
      <c r="B168" s="34"/>
      <c r="C168" s="222" t="s">
        <v>765</v>
      </c>
      <c r="D168" s="222" t="s">
        <v>280</v>
      </c>
      <c r="E168" s="223" t="s">
        <v>3776</v>
      </c>
      <c r="F168" s="224" t="s">
        <v>3777</v>
      </c>
      <c r="G168" s="225" t="s">
        <v>3778</v>
      </c>
      <c r="H168" s="226">
        <v>28</v>
      </c>
      <c r="I168" s="227">
        <v>455</v>
      </c>
      <c r="J168" s="227">
        <f>ROUND(I168*H168,2)</f>
        <v>12740</v>
      </c>
      <c r="K168" s="228"/>
      <c r="L168" s="39"/>
      <c r="M168" s="229" t="s">
        <v>1</v>
      </c>
      <c r="N168" s="230" t="s">
        <v>39</v>
      </c>
      <c r="O168" s="231">
        <v>0</v>
      </c>
      <c r="P168" s="231">
        <f>O168*H168</f>
        <v>0</v>
      </c>
      <c r="Q168" s="231">
        <v>0</v>
      </c>
      <c r="R168" s="231">
        <f>Q168*H168</f>
        <v>0</v>
      </c>
      <c r="S168" s="231">
        <v>0</v>
      </c>
      <c r="T168" s="23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33" t="s">
        <v>2319</v>
      </c>
      <c r="AT168" s="233" t="s">
        <v>280</v>
      </c>
      <c r="AU168" s="233" t="s">
        <v>81</v>
      </c>
      <c r="AY168" s="18" t="s">
        <v>278</v>
      </c>
      <c r="BE168" s="234">
        <f>IF(N168="základní",J168,0)</f>
        <v>12740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8" t="s">
        <v>81</v>
      </c>
      <c r="BK168" s="234">
        <f>ROUND(I168*H168,2)</f>
        <v>12740</v>
      </c>
      <c r="BL168" s="18" t="s">
        <v>2319</v>
      </c>
      <c r="BM168" s="233" t="s">
        <v>3779</v>
      </c>
    </row>
    <row r="169" s="2" customFormat="1" ht="24.15" customHeight="1">
      <c r="A169" s="33"/>
      <c r="B169" s="34"/>
      <c r="C169" s="222" t="s">
        <v>782</v>
      </c>
      <c r="D169" s="222" t="s">
        <v>280</v>
      </c>
      <c r="E169" s="223" t="s">
        <v>3780</v>
      </c>
      <c r="F169" s="224" t="s">
        <v>3781</v>
      </c>
      <c r="G169" s="225" t="s">
        <v>283</v>
      </c>
      <c r="H169" s="226">
        <v>390</v>
      </c>
      <c r="I169" s="227">
        <v>48.899999999999999</v>
      </c>
      <c r="J169" s="227">
        <f>ROUND(I169*H169,2)</f>
        <v>19071</v>
      </c>
      <c r="K169" s="228"/>
      <c r="L169" s="39"/>
      <c r="M169" s="229" t="s">
        <v>1</v>
      </c>
      <c r="N169" s="230" t="s">
        <v>39</v>
      </c>
      <c r="O169" s="231">
        <v>0</v>
      </c>
      <c r="P169" s="231">
        <f>O169*H169</f>
        <v>0</v>
      </c>
      <c r="Q169" s="231">
        <v>0</v>
      </c>
      <c r="R169" s="231">
        <f>Q169*H169</f>
        <v>0</v>
      </c>
      <c r="S169" s="231">
        <v>0</v>
      </c>
      <c r="T169" s="232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33" t="s">
        <v>2319</v>
      </c>
      <c r="AT169" s="233" t="s">
        <v>280</v>
      </c>
      <c r="AU169" s="233" t="s">
        <v>81</v>
      </c>
      <c r="AY169" s="18" t="s">
        <v>278</v>
      </c>
      <c r="BE169" s="234">
        <f>IF(N169="základní",J169,0)</f>
        <v>19071</v>
      </c>
      <c r="BF169" s="234">
        <f>IF(N169="snížená",J169,0)</f>
        <v>0</v>
      </c>
      <c r="BG169" s="234">
        <f>IF(N169="zákl. přenesená",J169,0)</f>
        <v>0</v>
      </c>
      <c r="BH169" s="234">
        <f>IF(N169="sníž. přenesená",J169,0)</f>
        <v>0</v>
      </c>
      <c r="BI169" s="234">
        <f>IF(N169="nulová",J169,0)</f>
        <v>0</v>
      </c>
      <c r="BJ169" s="18" t="s">
        <v>81</v>
      </c>
      <c r="BK169" s="234">
        <f>ROUND(I169*H169,2)</f>
        <v>19071</v>
      </c>
      <c r="BL169" s="18" t="s">
        <v>2319</v>
      </c>
      <c r="BM169" s="233" t="s">
        <v>3782</v>
      </c>
    </row>
    <row r="170" s="2" customFormat="1" ht="37.8" customHeight="1">
      <c r="A170" s="33"/>
      <c r="B170" s="34"/>
      <c r="C170" s="222" t="s">
        <v>827</v>
      </c>
      <c r="D170" s="222" t="s">
        <v>280</v>
      </c>
      <c r="E170" s="223" t="s">
        <v>3783</v>
      </c>
      <c r="F170" s="224" t="s">
        <v>3784</v>
      </c>
      <c r="G170" s="225" t="s">
        <v>283</v>
      </c>
      <c r="H170" s="226">
        <v>10920</v>
      </c>
      <c r="I170" s="227">
        <v>1.6399999999999999</v>
      </c>
      <c r="J170" s="227">
        <f>ROUND(I170*H170,2)</f>
        <v>17908.799999999999</v>
      </c>
      <c r="K170" s="228"/>
      <c r="L170" s="39"/>
      <c r="M170" s="229" t="s">
        <v>1</v>
      </c>
      <c r="N170" s="230" t="s">
        <v>39</v>
      </c>
      <c r="O170" s="231">
        <v>0</v>
      </c>
      <c r="P170" s="231">
        <f>O170*H170</f>
        <v>0</v>
      </c>
      <c r="Q170" s="231">
        <v>0</v>
      </c>
      <c r="R170" s="231">
        <f>Q170*H170</f>
        <v>0</v>
      </c>
      <c r="S170" s="231">
        <v>0</v>
      </c>
      <c r="T170" s="23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33" t="s">
        <v>2319</v>
      </c>
      <c r="AT170" s="233" t="s">
        <v>280</v>
      </c>
      <c r="AU170" s="233" t="s">
        <v>81</v>
      </c>
      <c r="AY170" s="18" t="s">
        <v>278</v>
      </c>
      <c r="BE170" s="234">
        <f>IF(N170="základní",J170,0)</f>
        <v>17908.799999999999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8" t="s">
        <v>81</v>
      </c>
      <c r="BK170" s="234">
        <f>ROUND(I170*H170,2)</f>
        <v>17908.799999999999</v>
      </c>
      <c r="BL170" s="18" t="s">
        <v>2319</v>
      </c>
      <c r="BM170" s="233" t="s">
        <v>3785</v>
      </c>
    </row>
    <row r="171" s="2" customFormat="1" ht="33" customHeight="1">
      <c r="A171" s="33"/>
      <c r="B171" s="34"/>
      <c r="C171" s="222" t="s">
        <v>913</v>
      </c>
      <c r="D171" s="222" t="s">
        <v>280</v>
      </c>
      <c r="E171" s="223" t="s">
        <v>3786</v>
      </c>
      <c r="F171" s="224" t="s">
        <v>3787</v>
      </c>
      <c r="G171" s="225" t="s">
        <v>283</v>
      </c>
      <c r="H171" s="226">
        <v>390</v>
      </c>
      <c r="I171" s="227">
        <v>37.399999999999999</v>
      </c>
      <c r="J171" s="227">
        <f>ROUND(I171*H171,2)</f>
        <v>14586</v>
      </c>
      <c r="K171" s="228"/>
      <c r="L171" s="39"/>
      <c r="M171" s="229" t="s">
        <v>1</v>
      </c>
      <c r="N171" s="230" t="s">
        <v>39</v>
      </c>
      <c r="O171" s="231">
        <v>0</v>
      </c>
      <c r="P171" s="231">
        <f>O171*H171</f>
        <v>0</v>
      </c>
      <c r="Q171" s="231">
        <v>0</v>
      </c>
      <c r="R171" s="231">
        <f>Q171*H171</f>
        <v>0</v>
      </c>
      <c r="S171" s="231">
        <v>0</v>
      </c>
      <c r="T171" s="232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33" t="s">
        <v>2319</v>
      </c>
      <c r="AT171" s="233" t="s">
        <v>280</v>
      </c>
      <c r="AU171" s="233" t="s">
        <v>81</v>
      </c>
      <c r="AY171" s="18" t="s">
        <v>278</v>
      </c>
      <c r="BE171" s="234">
        <f>IF(N171="základní",J171,0)</f>
        <v>14586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8" t="s">
        <v>81</v>
      </c>
      <c r="BK171" s="234">
        <f>ROUND(I171*H171,2)</f>
        <v>14586</v>
      </c>
      <c r="BL171" s="18" t="s">
        <v>2319</v>
      </c>
      <c r="BM171" s="233" t="s">
        <v>3788</v>
      </c>
    </row>
    <row r="172" s="2" customFormat="1" ht="24.15" customHeight="1">
      <c r="A172" s="33"/>
      <c r="B172" s="34"/>
      <c r="C172" s="222" t="s">
        <v>1001</v>
      </c>
      <c r="D172" s="222" t="s">
        <v>280</v>
      </c>
      <c r="E172" s="223" t="s">
        <v>3789</v>
      </c>
      <c r="F172" s="224" t="s">
        <v>3790</v>
      </c>
      <c r="G172" s="225" t="s">
        <v>301</v>
      </c>
      <c r="H172" s="226">
        <v>4.7999999999999998</v>
      </c>
      <c r="I172" s="227">
        <v>5830</v>
      </c>
      <c r="J172" s="227">
        <f>ROUND(I172*H172,2)</f>
        <v>27984</v>
      </c>
      <c r="K172" s="228"/>
      <c r="L172" s="39"/>
      <c r="M172" s="229" t="s">
        <v>1</v>
      </c>
      <c r="N172" s="230" t="s">
        <v>39</v>
      </c>
      <c r="O172" s="231">
        <v>0</v>
      </c>
      <c r="P172" s="231">
        <f>O172*H172</f>
        <v>0</v>
      </c>
      <c r="Q172" s="231">
        <v>0</v>
      </c>
      <c r="R172" s="231">
        <f>Q172*H172</f>
        <v>0</v>
      </c>
      <c r="S172" s="231">
        <v>0</v>
      </c>
      <c r="T172" s="23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33" t="s">
        <v>2319</v>
      </c>
      <c r="AT172" s="233" t="s">
        <v>280</v>
      </c>
      <c r="AU172" s="233" t="s">
        <v>81</v>
      </c>
      <c r="AY172" s="18" t="s">
        <v>278</v>
      </c>
      <c r="BE172" s="234">
        <f>IF(N172="základní",J172,0)</f>
        <v>27984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8" t="s">
        <v>81</v>
      </c>
      <c r="BK172" s="234">
        <f>ROUND(I172*H172,2)</f>
        <v>27984</v>
      </c>
      <c r="BL172" s="18" t="s">
        <v>2319</v>
      </c>
      <c r="BM172" s="233" t="s">
        <v>3791</v>
      </c>
    </row>
    <row r="173" s="2" customFormat="1" ht="24.15" customHeight="1">
      <c r="A173" s="33"/>
      <c r="B173" s="34"/>
      <c r="C173" s="222" t="s">
        <v>659</v>
      </c>
      <c r="D173" s="222" t="s">
        <v>280</v>
      </c>
      <c r="E173" s="223" t="s">
        <v>3792</v>
      </c>
      <c r="F173" s="224" t="s">
        <v>3793</v>
      </c>
      <c r="G173" s="225" t="s">
        <v>1418</v>
      </c>
      <c r="H173" s="226">
        <v>1</v>
      </c>
      <c r="I173" s="227">
        <v>5000</v>
      </c>
      <c r="J173" s="227">
        <f>ROUND(I173*H173,2)</f>
        <v>5000</v>
      </c>
      <c r="K173" s="228"/>
      <c r="L173" s="39"/>
      <c r="M173" s="229" t="s">
        <v>1</v>
      </c>
      <c r="N173" s="230" t="s">
        <v>39</v>
      </c>
      <c r="O173" s="231">
        <v>0</v>
      </c>
      <c r="P173" s="231">
        <f>O173*H173</f>
        <v>0</v>
      </c>
      <c r="Q173" s="231">
        <v>0</v>
      </c>
      <c r="R173" s="231">
        <f>Q173*H173</f>
        <v>0</v>
      </c>
      <c r="S173" s="231">
        <v>0</v>
      </c>
      <c r="T173" s="232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33" t="s">
        <v>2319</v>
      </c>
      <c r="AT173" s="233" t="s">
        <v>280</v>
      </c>
      <c r="AU173" s="233" t="s">
        <v>81</v>
      </c>
      <c r="AY173" s="18" t="s">
        <v>278</v>
      </c>
      <c r="BE173" s="234">
        <f>IF(N173="základní",J173,0)</f>
        <v>5000</v>
      </c>
      <c r="BF173" s="234">
        <f>IF(N173="snížená",J173,0)</f>
        <v>0</v>
      </c>
      <c r="BG173" s="234">
        <f>IF(N173="zákl. přenesená",J173,0)</f>
        <v>0</v>
      </c>
      <c r="BH173" s="234">
        <f>IF(N173="sníž. přenesená",J173,0)</f>
        <v>0</v>
      </c>
      <c r="BI173" s="234">
        <f>IF(N173="nulová",J173,0)</f>
        <v>0</v>
      </c>
      <c r="BJ173" s="18" t="s">
        <v>81</v>
      </c>
      <c r="BK173" s="234">
        <f>ROUND(I173*H173,2)</f>
        <v>5000</v>
      </c>
      <c r="BL173" s="18" t="s">
        <v>2319</v>
      </c>
      <c r="BM173" s="233" t="s">
        <v>3794</v>
      </c>
    </row>
    <row r="174" s="2" customFormat="1" ht="24.15" customHeight="1">
      <c r="A174" s="33"/>
      <c r="B174" s="34"/>
      <c r="C174" s="222" t="s">
        <v>645</v>
      </c>
      <c r="D174" s="222" t="s">
        <v>280</v>
      </c>
      <c r="E174" s="223" t="s">
        <v>3795</v>
      </c>
      <c r="F174" s="224" t="s">
        <v>3796</v>
      </c>
      <c r="G174" s="225" t="s">
        <v>3797</v>
      </c>
      <c r="H174" s="226">
        <v>48</v>
      </c>
      <c r="I174" s="227">
        <v>465</v>
      </c>
      <c r="J174" s="227">
        <f>ROUND(I174*H174,2)</f>
        <v>22320</v>
      </c>
      <c r="K174" s="228"/>
      <c r="L174" s="39"/>
      <c r="M174" s="229" t="s">
        <v>1</v>
      </c>
      <c r="N174" s="230" t="s">
        <v>39</v>
      </c>
      <c r="O174" s="231">
        <v>0</v>
      </c>
      <c r="P174" s="231">
        <f>O174*H174</f>
        <v>0</v>
      </c>
      <c r="Q174" s="231">
        <v>0</v>
      </c>
      <c r="R174" s="231">
        <f>Q174*H174</f>
        <v>0</v>
      </c>
      <c r="S174" s="231">
        <v>0</v>
      </c>
      <c r="T174" s="232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33" t="s">
        <v>2319</v>
      </c>
      <c r="AT174" s="233" t="s">
        <v>280</v>
      </c>
      <c r="AU174" s="233" t="s">
        <v>81</v>
      </c>
      <c r="AY174" s="18" t="s">
        <v>278</v>
      </c>
      <c r="BE174" s="234">
        <f>IF(N174="základní",J174,0)</f>
        <v>22320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8" t="s">
        <v>81</v>
      </c>
      <c r="BK174" s="234">
        <f>ROUND(I174*H174,2)</f>
        <v>22320</v>
      </c>
      <c r="BL174" s="18" t="s">
        <v>2319</v>
      </c>
      <c r="BM174" s="233" t="s">
        <v>3798</v>
      </c>
    </row>
    <row r="175" s="2" customFormat="1" ht="62.7" customHeight="1">
      <c r="A175" s="33"/>
      <c r="B175" s="34"/>
      <c r="C175" s="222" t="s">
        <v>1429</v>
      </c>
      <c r="D175" s="222" t="s">
        <v>280</v>
      </c>
      <c r="E175" s="223" t="s">
        <v>3799</v>
      </c>
      <c r="F175" s="224" t="s">
        <v>3800</v>
      </c>
      <c r="G175" s="225" t="s">
        <v>1673</v>
      </c>
      <c r="H175" s="226">
        <v>2</v>
      </c>
      <c r="I175" s="227">
        <v>30161.799999999999</v>
      </c>
      <c r="J175" s="227">
        <f>ROUND(I175*H175,2)</f>
        <v>60323.599999999999</v>
      </c>
      <c r="K175" s="228"/>
      <c r="L175" s="39"/>
      <c r="M175" s="229" t="s">
        <v>1</v>
      </c>
      <c r="N175" s="230" t="s">
        <v>39</v>
      </c>
      <c r="O175" s="231">
        <v>0</v>
      </c>
      <c r="P175" s="231">
        <f>O175*H175</f>
        <v>0</v>
      </c>
      <c r="Q175" s="231">
        <v>0</v>
      </c>
      <c r="R175" s="231">
        <f>Q175*H175</f>
        <v>0</v>
      </c>
      <c r="S175" s="231">
        <v>0</v>
      </c>
      <c r="T175" s="232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33" t="s">
        <v>2319</v>
      </c>
      <c r="AT175" s="233" t="s">
        <v>280</v>
      </c>
      <c r="AU175" s="233" t="s">
        <v>81</v>
      </c>
      <c r="AY175" s="18" t="s">
        <v>278</v>
      </c>
      <c r="BE175" s="234">
        <f>IF(N175="základní",J175,0)</f>
        <v>60323.599999999999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8" t="s">
        <v>81</v>
      </c>
      <c r="BK175" s="234">
        <f>ROUND(I175*H175,2)</f>
        <v>60323.599999999999</v>
      </c>
      <c r="BL175" s="18" t="s">
        <v>2319</v>
      </c>
      <c r="BM175" s="233" t="s">
        <v>3801</v>
      </c>
    </row>
    <row r="176" s="2" customFormat="1" ht="16.5" customHeight="1">
      <c r="A176" s="33"/>
      <c r="B176" s="34"/>
      <c r="C176" s="222" t="s">
        <v>1433</v>
      </c>
      <c r="D176" s="222" t="s">
        <v>280</v>
      </c>
      <c r="E176" s="223" t="s">
        <v>3802</v>
      </c>
      <c r="F176" s="224" t="s">
        <v>3803</v>
      </c>
      <c r="G176" s="225" t="s">
        <v>1673</v>
      </c>
      <c r="H176" s="226">
        <v>6</v>
      </c>
      <c r="I176" s="227">
        <v>1344</v>
      </c>
      <c r="J176" s="227">
        <f>ROUND(I176*H176,2)</f>
        <v>8064</v>
      </c>
      <c r="K176" s="228"/>
      <c r="L176" s="39"/>
      <c r="M176" s="229" t="s">
        <v>1</v>
      </c>
      <c r="N176" s="230" t="s">
        <v>39</v>
      </c>
      <c r="O176" s="231">
        <v>0</v>
      </c>
      <c r="P176" s="231">
        <f>O176*H176</f>
        <v>0</v>
      </c>
      <c r="Q176" s="231">
        <v>0</v>
      </c>
      <c r="R176" s="231">
        <f>Q176*H176</f>
        <v>0</v>
      </c>
      <c r="S176" s="231">
        <v>0</v>
      </c>
      <c r="T176" s="232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33" t="s">
        <v>2319</v>
      </c>
      <c r="AT176" s="233" t="s">
        <v>280</v>
      </c>
      <c r="AU176" s="233" t="s">
        <v>81</v>
      </c>
      <c r="AY176" s="18" t="s">
        <v>278</v>
      </c>
      <c r="BE176" s="234">
        <f>IF(N176="základní",J176,0)</f>
        <v>8064</v>
      </c>
      <c r="BF176" s="234">
        <f>IF(N176="snížená",J176,0)</f>
        <v>0</v>
      </c>
      <c r="BG176" s="234">
        <f>IF(N176="zákl. přenesená",J176,0)</f>
        <v>0</v>
      </c>
      <c r="BH176" s="234">
        <f>IF(N176="sníž. přenesená",J176,0)</f>
        <v>0</v>
      </c>
      <c r="BI176" s="234">
        <f>IF(N176="nulová",J176,0)</f>
        <v>0</v>
      </c>
      <c r="BJ176" s="18" t="s">
        <v>81</v>
      </c>
      <c r="BK176" s="234">
        <f>ROUND(I176*H176,2)</f>
        <v>8064</v>
      </c>
      <c r="BL176" s="18" t="s">
        <v>2319</v>
      </c>
      <c r="BM176" s="233" t="s">
        <v>3804</v>
      </c>
    </row>
    <row r="177" s="2" customFormat="1" ht="16.5" customHeight="1">
      <c r="A177" s="33"/>
      <c r="B177" s="34"/>
      <c r="C177" s="222" t="s">
        <v>1437</v>
      </c>
      <c r="D177" s="222" t="s">
        <v>280</v>
      </c>
      <c r="E177" s="223" t="s">
        <v>3805</v>
      </c>
      <c r="F177" s="224" t="s">
        <v>3806</v>
      </c>
      <c r="G177" s="225" t="s">
        <v>1673</v>
      </c>
      <c r="H177" s="226">
        <v>300</v>
      </c>
      <c r="I177" s="227">
        <v>85</v>
      </c>
      <c r="J177" s="227">
        <f>ROUND(I177*H177,2)</f>
        <v>25500</v>
      </c>
      <c r="K177" s="228"/>
      <c r="L177" s="39"/>
      <c r="M177" s="229" t="s">
        <v>1</v>
      </c>
      <c r="N177" s="230" t="s">
        <v>39</v>
      </c>
      <c r="O177" s="231">
        <v>0</v>
      </c>
      <c r="P177" s="231">
        <f>O177*H177</f>
        <v>0</v>
      </c>
      <c r="Q177" s="231">
        <v>0</v>
      </c>
      <c r="R177" s="231">
        <f>Q177*H177</f>
        <v>0</v>
      </c>
      <c r="S177" s="231">
        <v>0</v>
      </c>
      <c r="T177" s="232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33" t="s">
        <v>2319</v>
      </c>
      <c r="AT177" s="233" t="s">
        <v>280</v>
      </c>
      <c r="AU177" s="233" t="s">
        <v>81</v>
      </c>
      <c r="AY177" s="18" t="s">
        <v>278</v>
      </c>
      <c r="BE177" s="234">
        <f>IF(N177="základní",J177,0)</f>
        <v>25500</v>
      </c>
      <c r="BF177" s="234">
        <f>IF(N177="snížená",J177,0)</f>
        <v>0</v>
      </c>
      <c r="BG177" s="234">
        <f>IF(N177="zákl. přenesená",J177,0)</f>
        <v>0</v>
      </c>
      <c r="BH177" s="234">
        <f>IF(N177="sníž. přenesená",J177,0)</f>
        <v>0</v>
      </c>
      <c r="BI177" s="234">
        <f>IF(N177="nulová",J177,0)</f>
        <v>0</v>
      </c>
      <c r="BJ177" s="18" t="s">
        <v>81</v>
      </c>
      <c r="BK177" s="234">
        <f>ROUND(I177*H177,2)</f>
        <v>25500</v>
      </c>
      <c r="BL177" s="18" t="s">
        <v>2319</v>
      </c>
      <c r="BM177" s="233" t="s">
        <v>3807</v>
      </c>
    </row>
    <row r="178" s="2" customFormat="1" ht="16.5" customHeight="1">
      <c r="A178" s="33"/>
      <c r="B178" s="34"/>
      <c r="C178" s="222" t="s">
        <v>1441</v>
      </c>
      <c r="D178" s="222" t="s">
        <v>280</v>
      </c>
      <c r="E178" s="223" t="s">
        <v>3808</v>
      </c>
      <c r="F178" s="224" t="s">
        <v>3809</v>
      </c>
      <c r="G178" s="225" t="s">
        <v>407</v>
      </c>
      <c r="H178" s="226">
        <v>600</v>
      </c>
      <c r="I178" s="227">
        <v>181.19999999999999</v>
      </c>
      <c r="J178" s="227">
        <f>ROUND(I178*H178,2)</f>
        <v>108720</v>
      </c>
      <c r="K178" s="228"/>
      <c r="L178" s="39"/>
      <c r="M178" s="229" t="s">
        <v>1</v>
      </c>
      <c r="N178" s="230" t="s">
        <v>39</v>
      </c>
      <c r="O178" s="231">
        <v>0</v>
      </c>
      <c r="P178" s="231">
        <f>O178*H178</f>
        <v>0</v>
      </c>
      <c r="Q178" s="231">
        <v>0</v>
      </c>
      <c r="R178" s="231">
        <f>Q178*H178</f>
        <v>0</v>
      </c>
      <c r="S178" s="231">
        <v>0</v>
      </c>
      <c r="T178" s="232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33" t="s">
        <v>2319</v>
      </c>
      <c r="AT178" s="233" t="s">
        <v>280</v>
      </c>
      <c r="AU178" s="233" t="s">
        <v>81</v>
      </c>
      <c r="AY178" s="18" t="s">
        <v>278</v>
      </c>
      <c r="BE178" s="234">
        <f>IF(N178="základní",J178,0)</f>
        <v>108720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8" t="s">
        <v>81</v>
      </c>
      <c r="BK178" s="234">
        <f>ROUND(I178*H178,2)</f>
        <v>108720</v>
      </c>
      <c r="BL178" s="18" t="s">
        <v>2319</v>
      </c>
      <c r="BM178" s="233" t="s">
        <v>3810</v>
      </c>
    </row>
    <row r="179" s="2" customFormat="1" ht="66.75" customHeight="1">
      <c r="A179" s="33"/>
      <c r="B179" s="34"/>
      <c r="C179" s="222" t="s">
        <v>1445</v>
      </c>
      <c r="D179" s="222" t="s">
        <v>280</v>
      </c>
      <c r="E179" s="223" t="s">
        <v>3811</v>
      </c>
      <c r="F179" s="224" t="s">
        <v>3812</v>
      </c>
      <c r="G179" s="225" t="s">
        <v>407</v>
      </c>
      <c r="H179" s="226">
        <v>200</v>
      </c>
      <c r="I179" s="227">
        <v>130</v>
      </c>
      <c r="J179" s="227">
        <f>ROUND(I179*H179,2)</f>
        <v>26000</v>
      </c>
      <c r="K179" s="228"/>
      <c r="L179" s="39"/>
      <c r="M179" s="229" t="s">
        <v>1</v>
      </c>
      <c r="N179" s="230" t="s">
        <v>39</v>
      </c>
      <c r="O179" s="231">
        <v>0</v>
      </c>
      <c r="P179" s="231">
        <f>O179*H179</f>
        <v>0</v>
      </c>
      <c r="Q179" s="231">
        <v>0</v>
      </c>
      <c r="R179" s="231">
        <f>Q179*H179</f>
        <v>0</v>
      </c>
      <c r="S179" s="231">
        <v>0</v>
      </c>
      <c r="T179" s="232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33" t="s">
        <v>2319</v>
      </c>
      <c r="AT179" s="233" t="s">
        <v>280</v>
      </c>
      <c r="AU179" s="233" t="s">
        <v>81</v>
      </c>
      <c r="AY179" s="18" t="s">
        <v>278</v>
      </c>
      <c r="BE179" s="234">
        <f>IF(N179="základní",J179,0)</f>
        <v>26000</v>
      </c>
      <c r="BF179" s="234">
        <f>IF(N179="snížená",J179,0)</f>
        <v>0</v>
      </c>
      <c r="BG179" s="234">
        <f>IF(N179="zákl. přenesená",J179,0)</f>
        <v>0</v>
      </c>
      <c r="BH179" s="234">
        <f>IF(N179="sníž. přenesená",J179,0)</f>
        <v>0</v>
      </c>
      <c r="BI179" s="234">
        <f>IF(N179="nulová",J179,0)</f>
        <v>0</v>
      </c>
      <c r="BJ179" s="18" t="s">
        <v>81</v>
      </c>
      <c r="BK179" s="234">
        <f>ROUND(I179*H179,2)</f>
        <v>26000</v>
      </c>
      <c r="BL179" s="18" t="s">
        <v>2319</v>
      </c>
      <c r="BM179" s="233" t="s">
        <v>3813</v>
      </c>
    </row>
    <row r="180" s="2" customFormat="1" ht="16.5" customHeight="1">
      <c r="A180" s="33"/>
      <c r="B180" s="34"/>
      <c r="C180" s="222" t="s">
        <v>1449</v>
      </c>
      <c r="D180" s="222" t="s">
        <v>280</v>
      </c>
      <c r="E180" s="223" t="s">
        <v>3814</v>
      </c>
      <c r="F180" s="224" t="s">
        <v>3815</v>
      </c>
      <c r="G180" s="225" t="s">
        <v>407</v>
      </c>
      <c r="H180" s="226">
        <v>200</v>
      </c>
      <c r="I180" s="227">
        <v>150.30000000000001</v>
      </c>
      <c r="J180" s="227">
        <f>ROUND(I180*H180,2)</f>
        <v>30060</v>
      </c>
      <c r="K180" s="228"/>
      <c r="L180" s="39"/>
      <c r="M180" s="229" t="s">
        <v>1</v>
      </c>
      <c r="N180" s="230" t="s">
        <v>39</v>
      </c>
      <c r="O180" s="231">
        <v>0</v>
      </c>
      <c r="P180" s="231">
        <f>O180*H180</f>
        <v>0</v>
      </c>
      <c r="Q180" s="231">
        <v>0</v>
      </c>
      <c r="R180" s="231">
        <f>Q180*H180</f>
        <v>0</v>
      </c>
      <c r="S180" s="231">
        <v>0</v>
      </c>
      <c r="T180" s="232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33" t="s">
        <v>2319</v>
      </c>
      <c r="AT180" s="233" t="s">
        <v>280</v>
      </c>
      <c r="AU180" s="233" t="s">
        <v>81</v>
      </c>
      <c r="AY180" s="18" t="s">
        <v>278</v>
      </c>
      <c r="BE180" s="234">
        <f>IF(N180="základní",J180,0)</f>
        <v>30060</v>
      </c>
      <c r="BF180" s="234">
        <f>IF(N180="snížená",J180,0)</f>
        <v>0</v>
      </c>
      <c r="BG180" s="234">
        <f>IF(N180="zákl. přenesená",J180,0)</f>
        <v>0</v>
      </c>
      <c r="BH180" s="234">
        <f>IF(N180="sníž. přenesená",J180,0)</f>
        <v>0</v>
      </c>
      <c r="BI180" s="234">
        <f>IF(N180="nulová",J180,0)</f>
        <v>0</v>
      </c>
      <c r="BJ180" s="18" t="s">
        <v>81</v>
      </c>
      <c r="BK180" s="234">
        <f>ROUND(I180*H180,2)</f>
        <v>30060</v>
      </c>
      <c r="BL180" s="18" t="s">
        <v>2319</v>
      </c>
      <c r="BM180" s="233" t="s">
        <v>3816</v>
      </c>
    </row>
    <row r="181" s="2" customFormat="1" ht="16.5" customHeight="1">
      <c r="A181" s="33"/>
      <c r="B181" s="34"/>
      <c r="C181" s="222" t="s">
        <v>1453</v>
      </c>
      <c r="D181" s="222" t="s">
        <v>280</v>
      </c>
      <c r="E181" s="223" t="s">
        <v>3817</v>
      </c>
      <c r="F181" s="224" t="s">
        <v>3818</v>
      </c>
      <c r="G181" s="225" t="s">
        <v>407</v>
      </c>
      <c r="H181" s="226">
        <v>50</v>
      </c>
      <c r="I181" s="227">
        <v>170.09999999999999</v>
      </c>
      <c r="J181" s="227">
        <f>ROUND(I181*H181,2)</f>
        <v>8505</v>
      </c>
      <c r="K181" s="228"/>
      <c r="L181" s="39"/>
      <c r="M181" s="229" t="s">
        <v>1</v>
      </c>
      <c r="N181" s="230" t="s">
        <v>39</v>
      </c>
      <c r="O181" s="231">
        <v>0</v>
      </c>
      <c r="P181" s="231">
        <f>O181*H181</f>
        <v>0</v>
      </c>
      <c r="Q181" s="231">
        <v>0</v>
      </c>
      <c r="R181" s="231">
        <f>Q181*H181</f>
        <v>0</v>
      </c>
      <c r="S181" s="231">
        <v>0</v>
      </c>
      <c r="T181" s="232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33" t="s">
        <v>2319</v>
      </c>
      <c r="AT181" s="233" t="s">
        <v>280</v>
      </c>
      <c r="AU181" s="233" t="s">
        <v>81</v>
      </c>
      <c r="AY181" s="18" t="s">
        <v>278</v>
      </c>
      <c r="BE181" s="234">
        <f>IF(N181="základní",J181,0)</f>
        <v>8505</v>
      </c>
      <c r="BF181" s="234">
        <f>IF(N181="snížená",J181,0)</f>
        <v>0</v>
      </c>
      <c r="BG181" s="234">
        <f>IF(N181="zákl. přenesená",J181,0)</f>
        <v>0</v>
      </c>
      <c r="BH181" s="234">
        <f>IF(N181="sníž. přenesená",J181,0)</f>
        <v>0</v>
      </c>
      <c r="BI181" s="234">
        <f>IF(N181="nulová",J181,0)</f>
        <v>0</v>
      </c>
      <c r="BJ181" s="18" t="s">
        <v>81</v>
      </c>
      <c r="BK181" s="234">
        <f>ROUND(I181*H181,2)</f>
        <v>8505</v>
      </c>
      <c r="BL181" s="18" t="s">
        <v>2319</v>
      </c>
      <c r="BM181" s="233" t="s">
        <v>3819</v>
      </c>
    </row>
    <row r="182" s="2" customFormat="1" ht="16.5" customHeight="1">
      <c r="A182" s="33"/>
      <c r="B182" s="34"/>
      <c r="C182" s="222" t="s">
        <v>1457</v>
      </c>
      <c r="D182" s="222" t="s">
        <v>280</v>
      </c>
      <c r="E182" s="223" t="s">
        <v>3820</v>
      </c>
      <c r="F182" s="224" t="s">
        <v>3821</v>
      </c>
      <c r="G182" s="225" t="s">
        <v>1673</v>
      </c>
      <c r="H182" s="226">
        <v>100</v>
      </c>
      <c r="I182" s="227">
        <v>30.899999999999999</v>
      </c>
      <c r="J182" s="227">
        <f>ROUND(I182*H182,2)</f>
        <v>3090</v>
      </c>
      <c r="K182" s="228"/>
      <c r="L182" s="39"/>
      <c r="M182" s="229" t="s">
        <v>1</v>
      </c>
      <c r="N182" s="230" t="s">
        <v>39</v>
      </c>
      <c r="O182" s="231">
        <v>0</v>
      </c>
      <c r="P182" s="231">
        <f>O182*H182</f>
        <v>0</v>
      </c>
      <c r="Q182" s="231">
        <v>0</v>
      </c>
      <c r="R182" s="231">
        <f>Q182*H182</f>
        <v>0</v>
      </c>
      <c r="S182" s="231">
        <v>0</v>
      </c>
      <c r="T182" s="232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33" t="s">
        <v>2319</v>
      </c>
      <c r="AT182" s="233" t="s">
        <v>280</v>
      </c>
      <c r="AU182" s="233" t="s">
        <v>81</v>
      </c>
      <c r="AY182" s="18" t="s">
        <v>278</v>
      </c>
      <c r="BE182" s="234">
        <f>IF(N182="základní",J182,0)</f>
        <v>3090</v>
      </c>
      <c r="BF182" s="234">
        <f>IF(N182="snížená",J182,0)</f>
        <v>0</v>
      </c>
      <c r="BG182" s="234">
        <f>IF(N182="zákl. přenesená",J182,0)</f>
        <v>0</v>
      </c>
      <c r="BH182" s="234">
        <f>IF(N182="sníž. přenesená",J182,0)</f>
        <v>0</v>
      </c>
      <c r="BI182" s="234">
        <f>IF(N182="nulová",J182,0)</f>
        <v>0</v>
      </c>
      <c r="BJ182" s="18" t="s">
        <v>81</v>
      </c>
      <c r="BK182" s="234">
        <f>ROUND(I182*H182,2)</f>
        <v>3090</v>
      </c>
      <c r="BL182" s="18" t="s">
        <v>2319</v>
      </c>
      <c r="BM182" s="233" t="s">
        <v>3822</v>
      </c>
    </row>
    <row r="183" s="2" customFormat="1" ht="16.5" customHeight="1">
      <c r="A183" s="33"/>
      <c r="B183" s="34"/>
      <c r="C183" s="222" t="s">
        <v>1461</v>
      </c>
      <c r="D183" s="222" t="s">
        <v>280</v>
      </c>
      <c r="E183" s="223" t="s">
        <v>3823</v>
      </c>
      <c r="F183" s="224" t="s">
        <v>3824</v>
      </c>
      <c r="G183" s="225" t="s">
        <v>1673</v>
      </c>
      <c r="H183" s="226">
        <v>1</v>
      </c>
      <c r="I183" s="227">
        <v>4100</v>
      </c>
      <c r="J183" s="227">
        <f>ROUND(I183*H183,2)</f>
        <v>4100</v>
      </c>
      <c r="K183" s="228"/>
      <c r="L183" s="39"/>
      <c r="M183" s="229" t="s">
        <v>1</v>
      </c>
      <c r="N183" s="230" t="s">
        <v>39</v>
      </c>
      <c r="O183" s="231">
        <v>0</v>
      </c>
      <c r="P183" s="231">
        <f>O183*H183</f>
        <v>0</v>
      </c>
      <c r="Q183" s="231">
        <v>0</v>
      </c>
      <c r="R183" s="231">
        <f>Q183*H183</f>
        <v>0</v>
      </c>
      <c r="S183" s="231">
        <v>0</v>
      </c>
      <c r="T183" s="232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33" t="s">
        <v>2319</v>
      </c>
      <c r="AT183" s="233" t="s">
        <v>280</v>
      </c>
      <c r="AU183" s="233" t="s">
        <v>81</v>
      </c>
      <c r="AY183" s="18" t="s">
        <v>278</v>
      </c>
      <c r="BE183" s="234">
        <f>IF(N183="základní",J183,0)</f>
        <v>4100</v>
      </c>
      <c r="BF183" s="234">
        <f>IF(N183="snížená",J183,0)</f>
        <v>0</v>
      </c>
      <c r="BG183" s="234">
        <f>IF(N183="zákl. přenesená",J183,0)</f>
        <v>0</v>
      </c>
      <c r="BH183" s="234">
        <f>IF(N183="sníž. přenesená",J183,0)</f>
        <v>0</v>
      </c>
      <c r="BI183" s="234">
        <f>IF(N183="nulová",J183,0)</f>
        <v>0</v>
      </c>
      <c r="BJ183" s="18" t="s">
        <v>81</v>
      </c>
      <c r="BK183" s="234">
        <f>ROUND(I183*H183,2)</f>
        <v>4100</v>
      </c>
      <c r="BL183" s="18" t="s">
        <v>2319</v>
      </c>
      <c r="BM183" s="233" t="s">
        <v>3825</v>
      </c>
    </row>
    <row r="184" s="2" customFormat="1" ht="16.5" customHeight="1">
      <c r="A184" s="33"/>
      <c r="B184" s="34"/>
      <c r="C184" s="222" t="s">
        <v>1465</v>
      </c>
      <c r="D184" s="222" t="s">
        <v>280</v>
      </c>
      <c r="E184" s="223" t="s">
        <v>3826</v>
      </c>
      <c r="F184" s="224" t="s">
        <v>3827</v>
      </c>
      <c r="G184" s="225" t="s">
        <v>407</v>
      </c>
      <c r="H184" s="226">
        <v>200</v>
      </c>
      <c r="I184" s="227">
        <v>110.40000000000001</v>
      </c>
      <c r="J184" s="227">
        <f>ROUND(I184*H184,2)</f>
        <v>22080</v>
      </c>
      <c r="K184" s="228"/>
      <c r="L184" s="39"/>
      <c r="M184" s="229" t="s">
        <v>1</v>
      </c>
      <c r="N184" s="230" t="s">
        <v>39</v>
      </c>
      <c r="O184" s="231">
        <v>0</v>
      </c>
      <c r="P184" s="231">
        <f>O184*H184</f>
        <v>0</v>
      </c>
      <c r="Q184" s="231">
        <v>0</v>
      </c>
      <c r="R184" s="231">
        <f>Q184*H184</f>
        <v>0</v>
      </c>
      <c r="S184" s="231">
        <v>0</v>
      </c>
      <c r="T184" s="232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33" t="s">
        <v>2319</v>
      </c>
      <c r="AT184" s="233" t="s">
        <v>280</v>
      </c>
      <c r="AU184" s="233" t="s">
        <v>81</v>
      </c>
      <c r="AY184" s="18" t="s">
        <v>278</v>
      </c>
      <c r="BE184" s="234">
        <f>IF(N184="základní",J184,0)</f>
        <v>22080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8" t="s">
        <v>81</v>
      </c>
      <c r="BK184" s="234">
        <f>ROUND(I184*H184,2)</f>
        <v>22080</v>
      </c>
      <c r="BL184" s="18" t="s">
        <v>2319</v>
      </c>
      <c r="BM184" s="233" t="s">
        <v>3828</v>
      </c>
    </row>
    <row r="185" s="2" customFormat="1" ht="16.5" customHeight="1">
      <c r="A185" s="33"/>
      <c r="B185" s="34"/>
      <c r="C185" s="222" t="s">
        <v>1469</v>
      </c>
      <c r="D185" s="222" t="s">
        <v>280</v>
      </c>
      <c r="E185" s="223" t="s">
        <v>3829</v>
      </c>
      <c r="F185" s="224" t="s">
        <v>3830</v>
      </c>
      <c r="G185" s="225" t="s">
        <v>1673</v>
      </c>
      <c r="H185" s="226">
        <v>150</v>
      </c>
      <c r="I185" s="227">
        <v>110.8</v>
      </c>
      <c r="J185" s="227">
        <f>ROUND(I185*H185,2)</f>
        <v>16620</v>
      </c>
      <c r="K185" s="228"/>
      <c r="L185" s="39"/>
      <c r="M185" s="229" t="s">
        <v>1</v>
      </c>
      <c r="N185" s="230" t="s">
        <v>39</v>
      </c>
      <c r="O185" s="231">
        <v>0</v>
      </c>
      <c r="P185" s="231">
        <f>O185*H185</f>
        <v>0</v>
      </c>
      <c r="Q185" s="231">
        <v>0</v>
      </c>
      <c r="R185" s="231">
        <f>Q185*H185</f>
        <v>0</v>
      </c>
      <c r="S185" s="231">
        <v>0</v>
      </c>
      <c r="T185" s="232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33" t="s">
        <v>2319</v>
      </c>
      <c r="AT185" s="233" t="s">
        <v>280</v>
      </c>
      <c r="AU185" s="233" t="s">
        <v>81</v>
      </c>
      <c r="AY185" s="18" t="s">
        <v>278</v>
      </c>
      <c r="BE185" s="234">
        <f>IF(N185="základní",J185,0)</f>
        <v>16620</v>
      </c>
      <c r="BF185" s="234">
        <f>IF(N185="snížená",J185,0)</f>
        <v>0</v>
      </c>
      <c r="BG185" s="234">
        <f>IF(N185="zákl. přenesená",J185,0)</f>
        <v>0</v>
      </c>
      <c r="BH185" s="234">
        <f>IF(N185="sníž. přenesená",J185,0)</f>
        <v>0</v>
      </c>
      <c r="BI185" s="234">
        <f>IF(N185="nulová",J185,0)</f>
        <v>0</v>
      </c>
      <c r="BJ185" s="18" t="s">
        <v>81</v>
      </c>
      <c r="BK185" s="234">
        <f>ROUND(I185*H185,2)</f>
        <v>16620</v>
      </c>
      <c r="BL185" s="18" t="s">
        <v>2319</v>
      </c>
      <c r="BM185" s="233" t="s">
        <v>3831</v>
      </c>
    </row>
    <row r="186" s="2" customFormat="1" ht="16.5" customHeight="1">
      <c r="A186" s="33"/>
      <c r="B186" s="34"/>
      <c r="C186" s="222" t="s">
        <v>1473</v>
      </c>
      <c r="D186" s="222" t="s">
        <v>280</v>
      </c>
      <c r="E186" s="223" t="s">
        <v>3832</v>
      </c>
      <c r="F186" s="224" t="s">
        <v>3833</v>
      </c>
      <c r="G186" s="225" t="s">
        <v>407</v>
      </c>
      <c r="H186" s="226">
        <v>100</v>
      </c>
      <c r="I186" s="227">
        <v>36.100000000000001</v>
      </c>
      <c r="J186" s="227">
        <f>ROUND(I186*H186,2)</f>
        <v>3610</v>
      </c>
      <c r="K186" s="228"/>
      <c r="L186" s="39"/>
      <c r="M186" s="229" t="s">
        <v>1</v>
      </c>
      <c r="N186" s="230" t="s">
        <v>39</v>
      </c>
      <c r="O186" s="231">
        <v>0</v>
      </c>
      <c r="P186" s="231">
        <f>O186*H186</f>
        <v>0</v>
      </c>
      <c r="Q186" s="231">
        <v>0</v>
      </c>
      <c r="R186" s="231">
        <f>Q186*H186</f>
        <v>0</v>
      </c>
      <c r="S186" s="231">
        <v>0</v>
      </c>
      <c r="T186" s="232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33" t="s">
        <v>2319</v>
      </c>
      <c r="AT186" s="233" t="s">
        <v>280</v>
      </c>
      <c r="AU186" s="233" t="s">
        <v>81</v>
      </c>
      <c r="AY186" s="18" t="s">
        <v>278</v>
      </c>
      <c r="BE186" s="234">
        <f>IF(N186="základní",J186,0)</f>
        <v>3610</v>
      </c>
      <c r="BF186" s="234">
        <f>IF(N186="snížená",J186,0)</f>
        <v>0</v>
      </c>
      <c r="BG186" s="234">
        <f>IF(N186="zákl. přenesená",J186,0)</f>
        <v>0</v>
      </c>
      <c r="BH186" s="234">
        <f>IF(N186="sníž. přenesená",J186,0)</f>
        <v>0</v>
      </c>
      <c r="BI186" s="234">
        <f>IF(N186="nulová",J186,0)</f>
        <v>0</v>
      </c>
      <c r="BJ186" s="18" t="s">
        <v>81</v>
      </c>
      <c r="BK186" s="234">
        <f>ROUND(I186*H186,2)</f>
        <v>3610</v>
      </c>
      <c r="BL186" s="18" t="s">
        <v>2319</v>
      </c>
      <c r="BM186" s="233" t="s">
        <v>3834</v>
      </c>
    </row>
    <row r="187" s="2" customFormat="1" ht="24.15" customHeight="1">
      <c r="A187" s="33"/>
      <c r="B187" s="34"/>
      <c r="C187" s="222" t="s">
        <v>1477</v>
      </c>
      <c r="D187" s="222" t="s">
        <v>280</v>
      </c>
      <c r="E187" s="223" t="s">
        <v>3835</v>
      </c>
      <c r="F187" s="224" t="s">
        <v>3836</v>
      </c>
      <c r="G187" s="225" t="s">
        <v>1673</v>
      </c>
      <c r="H187" s="226">
        <v>21</v>
      </c>
      <c r="I187" s="227">
        <v>452</v>
      </c>
      <c r="J187" s="227">
        <f>ROUND(I187*H187,2)</f>
        <v>9492</v>
      </c>
      <c r="K187" s="228"/>
      <c r="L187" s="39"/>
      <c r="M187" s="229" t="s">
        <v>1</v>
      </c>
      <c r="N187" s="230" t="s">
        <v>39</v>
      </c>
      <c r="O187" s="231">
        <v>0</v>
      </c>
      <c r="P187" s="231">
        <f>O187*H187</f>
        <v>0</v>
      </c>
      <c r="Q187" s="231">
        <v>0</v>
      </c>
      <c r="R187" s="231">
        <f>Q187*H187</f>
        <v>0</v>
      </c>
      <c r="S187" s="231">
        <v>0</v>
      </c>
      <c r="T187" s="232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33" t="s">
        <v>2319</v>
      </c>
      <c r="AT187" s="233" t="s">
        <v>280</v>
      </c>
      <c r="AU187" s="233" t="s">
        <v>81</v>
      </c>
      <c r="AY187" s="18" t="s">
        <v>278</v>
      </c>
      <c r="BE187" s="234">
        <f>IF(N187="základní",J187,0)</f>
        <v>9492</v>
      </c>
      <c r="BF187" s="234">
        <f>IF(N187="snížená",J187,0)</f>
        <v>0</v>
      </c>
      <c r="BG187" s="234">
        <f>IF(N187="zákl. přenesená",J187,0)</f>
        <v>0</v>
      </c>
      <c r="BH187" s="234">
        <f>IF(N187="sníž. přenesená",J187,0)</f>
        <v>0</v>
      </c>
      <c r="BI187" s="234">
        <f>IF(N187="nulová",J187,0)</f>
        <v>0</v>
      </c>
      <c r="BJ187" s="18" t="s">
        <v>81</v>
      </c>
      <c r="BK187" s="234">
        <f>ROUND(I187*H187,2)</f>
        <v>9492</v>
      </c>
      <c r="BL187" s="18" t="s">
        <v>2319</v>
      </c>
      <c r="BM187" s="233" t="s">
        <v>3837</v>
      </c>
    </row>
    <row r="188" s="2" customFormat="1" ht="24.15" customHeight="1">
      <c r="A188" s="33"/>
      <c r="B188" s="34"/>
      <c r="C188" s="222" t="s">
        <v>1481</v>
      </c>
      <c r="D188" s="222" t="s">
        <v>280</v>
      </c>
      <c r="E188" s="223" t="s">
        <v>3838</v>
      </c>
      <c r="F188" s="224" t="s">
        <v>3839</v>
      </c>
      <c r="G188" s="225" t="s">
        <v>1673</v>
      </c>
      <c r="H188" s="226">
        <v>486</v>
      </c>
      <c r="I188" s="227">
        <v>164.09999999999999</v>
      </c>
      <c r="J188" s="227">
        <f>ROUND(I188*H188,2)</f>
        <v>79752.600000000006</v>
      </c>
      <c r="K188" s="228"/>
      <c r="L188" s="39"/>
      <c r="M188" s="229" t="s">
        <v>1</v>
      </c>
      <c r="N188" s="230" t="s">
        <v>39</v>
      </c>
      <c r="O188" s="231">
        <v>0</v>
      </c>
      <c r="P188" s="231">
        <f>O188*H188</f>
        <v>0</v>
      </c>
      <c r="Q188" s="231">
        <v>0</v>
      </c>
      <c r="R188" s="231">
        <f>Q188*H188</f>
        <v>0</v>
      </c>
      <c r="S188" s="231">
        <v>0</v>
      </c>
      <c r="T188" s="232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33" t="s">
        <v>2319</v>
      </c>
      <c r="AT188" s="233" t="s">
        <v>280</v>
      </c>
      <c r="AU188" s="233" t="s">
        <v>81</v>
      </c>
      <c r="AY188" s="18" t="s">
        <v>278</v>
      </c>
      <c r="BE188" s="234">
        <f>IF(N188="základní",J188,0)</f>
        <v>79752.600000000006</v>
      </c>
      <c r="BF188" s="234">
        <f>IF(N188="snížená",J188,0)</f>
        <v>0</v>
      </c>
      <c r="BG188" s="234">
        <f>IF(N188="zákl. přenesená",J188,0)</f>
        <v>0</v>
      </c>
      <c r="BH188" s="234">
        <f>IF(N188="sníž. přenesená",J188,0)</f>
        <v>0</v>
      </c>
      <c r="BI188" s="234">
        <f>IF(N188="nulová",J188,0)</f>
        <v>0</v>
      </c>
      <c r="BJ188" s="18" t="s">
        <v>81</v>
      </c>
      <c r="BK188" s="234">
        <f>ROUND(I188*H188,2)</f>
        <v>79752.600000000006</v>
      </c>
      <c r="BL188" s="18" t="s">
        <v>2319</v>
      </c>
      <c r="BM188" s="233" t="s">
        <v>3840</v>
      </c>
    </row>
    <row r="189" s="2" customFormat="1" ht="33" customHeight="1">
      <c r="A189" s="33"/>
      <c r="B189" s="34"/>
      <c r="C189" s="222" t="s">
        <v>1485</v>
      </c>
      <c r="D189" s="222" t="s">
        <v>280</v>
      </c>
      <c r="E189" s="223" t="s">
        <v>3841</v>
      </c>
      <c r="F189" s="224" t="s">
        <v>3842</v>
      </c>
      <c r="G189" s="225" t="s">
        <v>1673</v>
      </c>
      <c r="H189" s="226">
        <v>100</v>
      </c>
      <c r="I189" s="227">
        <v>120.09999999999999</v>
      </c>
      <c r="J189" s="227">
        <f>ROUND(I189*H189,2)</f>
        <v>12010</v>
      </c>
      <c r="K189" s="228"/>
      <c r="L189" s="39"/>
      <c r="M189" s="229" t="s">
        <v>1</v>
      </c>
      <c r="N189" s="230" t="s">
        <v>39</v>
      </c>
      <c r="O189" s="231">
        <v>0</v>
      </c>
      <c r="P189" s="231">
        <f>O189*H189</f>
        <v>0</v>
      </c>
      <c r="Q189" s="231">
        <v>0</v>
      </c>
      <c r="R189" s="231">
        <f>Q189*H189</f>
        <v>0</v>
      </c>
      <c r="S189" s="231">
        <v>0</v>
      </c>
      <c r="T189" s="232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33" t="s">
        <v>2319</v>
      </c>
      <c r="AT189" s="233" t="s">
        <v>280</v>
      </c>
      <c r="AU189" s="233" t="s">
        <v>81</v>
      </c>
      <c r="AY189" s="18" t="s">
        <v>278</v>
      </c>
      <c r="BE189" s="234">
        <f>IF(N189="základní",J189,0)</f>
        <v>12010</v>
      </c>
      <c r="BF189" s="234">
        <f>IF(N189="snížená",J189,0)</f>
        <v>0</v>
      </c>
      <c r="BG189" s="234">
        <f>IF(N189="zákl. přenesená",J189,0)</f>
        <v>0</v>
      </c>
      <c r="BH189" s="234">
        <f>IF(N189="sníž. přenesená",J189,0)</f>
        <v>0</v>
      </c>
      <c r="BI189" s="234">
        <f>IF(N189="nulová",J189,0)</f>
        <v>0</v>
      </c>
      <c r="BJ189" s="18" t="s">
        <v>81</v>
      </c>
      <c r="BK189" s="234">
        <f>ROUND(I189*H189,2)</f>
        <v>12010</v>
      </c>
      <c r="BL189" s="18" t="s">
        <v>2319</v>
      </c>
      <c r="BM189" s="233" t="s">
        <v>3843</v>
      </c>
    </row>
    <row r="190" s="2" customFormat="1" ht="16.5" customHeight="1">
      <c r="A190" s="33"/>
      <c r="B190" s="34"/>
      <c r="C190" s="222" t="s">
        <v>1489</v>
      </c>
      <c r="D190" s="222" t="s">
        <v>280</v>
      </c>
      <c r="E190" s="223" t="s">
        <v>3844</v>
      </c>
      <c r="F190" s="224" t="s">
        <v>3845</v>
      </c>
      <c r="G190" s="225" t="s">
        <v>1673</v>
      </c>
      <c r="H190" s="226">
        <v>48</v>
      </c>
      <c r="I190" s="227">
        <v>254</v>
      </c>
      <c r="J190" s="227">
        <f>ROUND(I190*H190,2)</f>
        <v>12192</v>
      </c>
      <c r="K190" s="228"/>
      <c r="L190" s="39"/>
      <c r="M190" s="229" t="s">
        <v>1</v>
      </c>
      <c r="N190" s="230" t="s">
        <v>39</v>
      </c>
      <c r="O190" s="231">
        <v>0</v>
      </c>
      <c r="P190" s="231">
        <f>O190*H190</f>
        <v>0</v>
      </c>
      <c r="Q190" s="231">
        <v>0</v>
      </c>
      <c r="R190" s="231">
        <f>Q190*H190</f>
        <v>0</v>
      </c>
      <c r="S190" s="231">
        <v>0</v>
      </c>
      <c r="T190" s="232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33" t="s">
        <v>2319</v>
      </c>
      <c r="AT190" s="233" t="s">
        <v>280</v>
      </c>
      <c r="AU190" s="233" t="s">
        <v>81</v>
      </c>
      <c r="AY190" s="18" t="s">
        <v>278</v>
      </c>
      <c r="BE190" s="234">
        <f>IF(N190="základní",J190,0)</f>
        <v>12192</v>
      </c>
      <c r="BF190" s="234">
        <f>IF(N190="snížená",J190,0)</f>
        <v>0</v>
      </c>
      <c r="BG190" s="234">
        <f>IF(N190="zákl. přenesená",J190,0)</f>
        <v>0</v>
      </c>
      <c r="BH190" s="234">
        <f>IF(N190="sníž. přenesená",J190,0)</f>
        <v>0</v>
      </c>
      <c r="BI190" s="234">
        <f>IF(N190="nulová",J190,0)</f>
        <v>0</v>
      </c>
      <c r="BJ190" s="18" t="s">
        <v>81</v>
      </c>
      <c r="BK190" s="234">
        <f>ROUND(I190*H190,2)</f>
        <v>12192</v>
      </c>
      <c r="BL190" s="18" t="s">
        <v>2319</v>
      </c>
      <c r="BM190" s="233" t="s">
        <v>3846</v>
      </c>
    </row>
    <row r="191" s="2" customFormat="1" ht="16.5" customHeight="1">
      <c r="A191" s="33"/>
      <c r="B191" s="34"/>
      <c r="C191" s="222" t="s">
        <v>1493</v>
      </c>
      <c r="D191" s="222" t="s">
        <v>280</v>
      </c>
      <c r="E191" s="223" t="s">
        <v>3847</v>
      </c>
      <c r="F191" s="224" t="s">
        <v>3848</v>
      </c>
      <c r="G191" s="225" t="s">
        <v>1673</v>
      </c>
      <c r="H191" s="226">
        <v>972</v>
      </c>
      <c r="I191" s="227">
        <v>12</v>
      </c>
      <c r="J191" s="227">
        <f>ROUND(I191*H191,2)</f>
        <v>11664</v>
      </c>
      <c r="K191" s="228"/>
      <c r="L191" s="39"/>
      <c r="M191" s="229" t="s">
        <v>1</v>
      </c>
      <c r="N191" s="230" t="s">
        <v>39</v>
      </c>
      <c r="O191" s="231">
        <v>0</v>
      </c>
      <c r="P191" s="231">
        <f>O191*H191</f>
        <v>0</v>
      </c>
      <c r="Q191" s="231">
        <v>0</v>
      </c>
      <c r="R191" s="231">
        <f>Q191*H191</f>
        <v>0</v>
      </c>
      <c r="S191" s="231">
        <v>0</v>
      </c>
      <c r="T191" s="232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33" t="s">
        <v>2319</v>
      </c>
      <c r="AT191" s="233" t="s">
        <v>280</v>
      </c>
      <c r="AU191" s="233" t="s">
        <v>81</v>
      </c>
      <c r="AY191" s="18" t="s">
        <v>278</v>
      </c>
      <c r="BE191" s="234">
        <f>IF(N191="základní",J191,0)</f>
        <v>11664</v>
      </c>
      <c r="BF191" s="234">
        <f>IF(N191="snížená",J191,0)</f>
        <v>0</v>
      </c>
      <c r="BG191" s="234">
        <f>IF(N191="zákl. přenesená",J191,0)</f>
        <v>0</v>
      </c>
      <c r="BH191" s="234">
        <f>IF(N191="sníž. přenesená",J191,0)</f>
        <v>0</v>
      </c>
      <c r="BI191" s="234">
        <f>IF(N191="nulová",J191,0)</f>
        <v>0</v>
      </c>
      <c r="BJ191" s="18" t="s">
        <v>81</v>
      </c>
      <c r="BK191" s="234">
        <f>ROUND(I191*H191,2)</f>
        <v>11664</v>
      </c>
      <c r="BL191" s="18" t="s">
        <v>2319</v>
      </c>
      <c r="BM191" s="233" t="s">
        <v>3849</v>
      </c>
    </row>
    <row r="192" s="2" customFormat="1" ht="24.15" customHeight="1">
      <c r="A192" s="33"/>
      <c r="B192" s="34"/>
      <c r="C192" s="222" t="s">
        <v>1497</v>
      </c>
      <c r="D192" s="222" t="s">
        <v>280</v>
      </c>
      <c r="E192" s="223" t="s">
        <v>3850</v>
      </c>
      <c r="F192" s="224" t="s">
        <v>3851</v>
      </c>
      <c r="G192" s="225" t="s">
        <v>1673</v>
      </c>
      <c r="H192" s="226">
        <v>486</v>
      </c>
      <c r="I192" s="227">
        <v>13.4</v>
      </c>
      <c r="J192" s="227">
        <f>ROUND(I192*H192,2)</f>
        <v>6512.3999999999996</v>
      </c>
      <c r="K192" s="228"/>
      <c r="L192" s="39"/>
      <c r="M192" s="291" t="s">
        <v>1</v>
      </c>
      <c r="N192" s="292" t="s">
        <v>39</v>
      </c>
      <c r="O192" s="293">
        <v>0</v>
      </c>
      <c r="P192" s="293">
        <f>O192*H192</f>
        <v>0</v>
      </c>
      <c r="Q192" s="293">
        <v>0</v>
      </c>
      <c r="R192" s="293">
        <f>Q192*H192</f>
        <v>0</v>
      </c>
      <c r="S192" s="293">
        <v>0</v>
      </c>
      <c r="T192" s="294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33" t="s">
        <v>2319</v>
      </c>
      <c r="AT192" s="233" t="s">
        <v>280</v>
      </c>
      <c r="AU192" s="233" t="s">
        <v>81</v>
      </c>
      <c r="AY192" s="18" t="s">
        <v>278</v>
      </c>
      <c r="BE192" s="234">
        <f>IF(N192="základní",J192,0)</f>
        <v>6512.3999999999996</v>
      </c>
      <c r="BF192" s="234">
        <f>IF(N192="snížená",J192,0)</f>
        <v>0</v>
      </c>
      <c r="BG192" s="234">
        <f>IF(N192="zákl. přenesená",J192,0)</f>
        <v>0</v>
      </c>
      <c r="BH192" s="234">
        <f>IF(N192="sníž. přenesená",J192,0)</f>
        <v>0</v>
      </c>
      <c r="BI192" s="234">
        <f>IF(N192="nulová",J192,0)</f>
        <v>0</v>
      </c>
      <c r="BJ192" s="18" t="s">
        <v>81</v>
      </c>
      <c r="BK192" s="234">
        <f>ROUND(I192*H192,2)</f>
        <v>6512.3999999999996</v>
      </c>
      <c r="BL192" s="18" t="s">
        <v>2319</v>
      </c>
      <c r="BM192" s="233" t="s">
        <v>3852</v>
      </c>
    </row>
    <row r="193" s="2" customFormat="1" ht="6.96" customHeight="1">
      <c r="A193" s="33"/>
      <c r="B193" s="60"/>
      <c r="C193" s="61"/>
      <c r="D193" s="61"/>
      <c r="E193" s="61"/>
      <c r="F193" s="61"/>
      <c r="G193" s="61"/>
      <c r="H193" s="61"/>
      <c r="I193" s="61"/>
      <c r="J193" s="61"/>
      <c r="K193" s="61"/>
      <c r="L193" s="39"/>
      <c r="M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</row>
  </sheetData>
  <sheetProtection sheet="1" autoFilter="0" formatColumns="0" formatRows="0" objects="1" scenarios="1" spinCount="100000" saltValue="dtak2tzU2X7sG90RQ7t9rO9+0rezucVHLrPleHcGYn8josvjBieHf75ja1uFDfcFwAHrUhkEsRE2X4XrENnBTA==" hashValue="PQsWw0BsxH80PsDKTUvygRJxMkshKG2aNaJDhBH/dEn7Scbj7VAe1QkP9ZlMn4bOC42B5ozTbn/W08M52W9lIA==" algorithmName="SHA-512" password="CC35"/>
  <autoFilter ref="C124:K19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83</v>
      </c>
    </row>
    <row r="4" s="1" customFormat="1" ht="24.96" customHeight="1">
      <c r="B4" s="21"/>
      <c r="D4" s="143" t="s">
        <v>230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Cheb - Onkologie a zubní klinika rev.11.02.2025</v>
      </c>
      <c r="F7" s="145"/>
      <c r="G7" s="145"/>
      <c r="H7" s="145"/>
      <c r="L7" s="21"/>
    </row>
    <row r="8">
      <c r="B8" s="21"/>
      <c r="D8" s="145" t="s">
        <v>231</v>
      </c>
      <c r="L8" s="21"/>
    </row>
    <row r="9" s="1" customFormat="1" ht="16.5" customHeight="1">
      <c r="B9" s="21"/>
      <c r="E9" s="146" t="s">
        <v>232</v>
      </c>
      <c r="F9" s="1"/>
      <c r="G9" s="1"/>
      <c r="H9" s="1"/>
      <c r="L9" s="21"/>
    </row>
    <row r="10" s="1" customFormat="1" ht="12" customHeight="1">
      <c r="B10" s="21"/>
      <c r="D10" s="145" t="s">
        <v>233</v>
      </c>
      <c r="L10" s="21"/>
    </row>
    <row r="11" s="2" customFormat="1" ht="16.5" customHeight="1">
      <c r="A11" s="33"/>
      <c r="B11" s="39"/>
      <c r="C11" s="33"/>
      <c r="D11" s="33"/>
      <c r="E11" s="147" t="s">
        <v>2075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9"/>
      <c r="C12" s="33"/>
      <c r="D12" s="145" t="s">
        <v>3648</v>
      </c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6.5" customHeight="1">
      <c r="A13" s="33"/>
      <c r="B13" s="39"/>
      <c r="C13" s="33"/>
      <c r="D13" s="33"/>
      <c r="E13" s="148" t="s">
        <v>3853</v>
      </c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>
      <c r="A14" s="33"/>
      <c r="B14" s="39"/>
      <c r="C14" s="33"/>
      <c r="D14" s="33"/>
      <c r="E14" s="33"/>
      <c r="F14" s="33"/>
      <c r="G14" s="33"/>
      <c r="H14" s="33"/>
      <c r="I14" s="33"/>
      <c r="J14" s="33"/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9"/>
      <c r="C15" s="33"/>
      <c r="D15" s="145" t="s">
        <v>16</v>
      </c>
      <c r="E15" s="33"/>
      <c r="F15" s="135" t="s">
        <v>1</v>
      </c>
      <c r="G15" s="33"/>
      <c r="H15" s="33"/>
      <c r="I15" s="145" t="s">
        <v>17</v>
      </c>
      <c r="J15" s="135" t="s">
        <v>1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18</v>
      </c>
      <c r="E16" s="33"/>
      <c r="F16" s="135" t="s">
        <v>19</v>
      </c>
      <c r="G16" s="33"/>
      <c r="H16" s="33"/>
      <c r="I16" s="145" t="s">
        <v>20</v>
      </c>
      <c r="J16" s="149" t="str">
        <f>'Rekapitulace stavby'!AN8</f>
        <v>10. 12. 2024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0.8" customHeight="1">
      <c r="A17" s="33"/>
      <c r="B17" s="39"/>
      <c r="C17" s="33"/>
      <c r="D17" s="33"/>
      <c r="E17" s="33"/>
      <c r="F17" s="33"/>
      <c r="G17" s="33"/>
      <c r="H17" s="33"/>
      <c r="I17" s="33"/>
      <c r="J17" s="33"/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9"/>
      <c r="C18" s="33"/>
      <c r="D18" s="145" t="s">
        <v>22</v>
      </c>
      <c r="E18" s="33"/>
      <c r="F18" s="33"/>
      <c r="G18" s="33"/>
      <c r="H18" s="33"/>
      <c r="I18" s="145" t="s">
        <v>23</v>
      </c>
      <c r="J18" s="135" t="s">
        <v>1</v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9"/>
      <c r="C19" s="33"/>
      <c r="D19" s="33"/>
      <c r="E19" s="135" t="s">
        <v>237</v>
      </c>
      <c r="F19" s="33"/>
      <c r="G19" s="33"/>
      <c r="H19" s="33"/>
      <c r="I19" s="145" t="s">
        <v>25</v>
      </c>
      <c r="J19" s="135" t="s">
        <v>1</v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9"/>
      <c r="C20" s="33"/>
      <c r="D20" s="33"/>
      <c r="E20" s="33"/>
      <c r="F20" s="33"/>
      <c r="G20" s="33"/>
      <c r="H20" s="33"/>
      <c r="I20" s="33"/>
      <c r="J20" s="33"/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9"/>
      <c r="C21" s="33"/>
      <c r="D21" s="145" t="s">
        <v>26</v>
      </c>
      <c r="E21" s="33"/>
      <c r="F21" s="33"/>
      <c r="G21" s="33"/>
      <c r="H21" s="33"/>
      <c r="I21" s="145" t="s">
        <v>23</v>
      </c>
      <c r="J21" s="135" t="str">
        <f>'Rekapitulace stavby'!AN13</f>
        <v/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9"/>
      <c r="C22" s="33"/>
      <c r="D22" s="33"/>
      <c r="E22" s="135" t="str">
        <f>'Rekapitulace stavby'!E14</f>
        <v xml:space="preserve"> </v>
      </c>
      <c r="F22" s="135"/>
      <c r="G22" s="135"/>
      <c r="H22" s="135"/>
      <c r="I22" s="145" t="s">
        <v>25</v>
      </c>
      <c r="J22" s="135" t="str">
        <f>'Rekapitulace stavby'!AN14</f>
        <v/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9"/>
      <c r="C23" s="33"/>
      <c r="D23" s="33"/>
      <c r="E23" s="33"/>
      <c r="F23" s="33"/>
      <c r="G23" s="33"/>
      <c r="H23" s="33"/>
      <c r="I23" s="33"/>
      <c r="J23" s="33"/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9"/>
      <c r="C24" s="33"/>
      <c r="D24" s="145" t="s">
        <v>27</v>
      </c>
      <c r="E24" s="33"/>
      <c r="F24" s="33"/>
      <c r="G24" s="33"/>
      <c r="H24" s="33"/>
      <c r="I24" s="145" t="s">
        <v>23</v>
      </c>
      <c r="J24" s="135" t="s">
        <v>28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8" customHeight="1">
      <c r="A25" s="33"/>
      <c r="B25" s="39"/>
      <c r="C25" s="33"/>
      <c r="D25" s="33"/>
      <c r="E25" s="135" t="s">
        <v>29</v>
      </c>
      <c r="F25" s="33"/>
      <c r="G25" s="33"/>
      <c r="H25" s="33"/>
      <c r="I25" s="145" t="s">
        <v>25</v>
      </c>
      <c r="J25" s="135" t="s">
        <v>1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6.96" customHeight="1">
      <c r="A26" s="33"/>
      <c r="B26" s="39"/>
      <c r="C26" s="33"/>
      <c r="D26" s="33"/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12" customHeight="1">
      <c r="A27" s="33"/>
      <c r="B27" s="39"/>
      <c r="C27" s="33"/>
      <c r="D27" s="145" t="s">
        <v>31</v>
      </c>
      <c r="E27" s="33"/>
      <c r="F27" s="33"/>
      <c r="G27" s="33"/>
      <c r="H27" s="33"/>
      <c r="I27" s="145" t="s">
        <v>23</v>
      </c>
      <c r="J27" s="135" t="str">
        <f>IF('Rekapitulace stavby'!AN19="","",'Rekapitulace stavby'!AN19)</f>
        <v/>
      </c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8" customHeight="1">
      <c r="A28" s="33"/>
      <c r="B28" s="39"/>
      <c r="C28" s="33"/>
      <c r="D28" s="33"/>
      <c r="E28" s="135" t="str">
        <f>IF('Rekapitulace stavby'!E20="","",'Rekapitulace stavby'!E20)</f>
        <v xml:space="preserve"> </v>
      </c>
      <c r="F28" s="33"/>
      <c r="G28" s="33"/>
      <c r="H28" s="33"/>
      <c r="I28" s="145" t="s">
        <v>25</v>
      </c>
      <c r="J28" s="135" t="str">
        <f>IF('Rekapitulace stavby'!AN20="","",'Rekapitulace stavby'!AN20)</f>
        <v/>
      </c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9"/>
      <c r="C29" s="33"/>
      <c r="D29" s="33"/>
      <c r="E29" s="33"/>
      <c r="F29" s="33"/>
      <c r="G29" s="33"/>
      <c r="H29" s="33"/>
      <c r="I29" s="33"/>
      <c r="J29" s="33"/>
      <c r="K29" s="3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2" customHeight="1">
      <c r="A30" s="33"/>
      <c r="B30" s="39"/>
      <c r="C30" s="33"/>
      <c r="D30" s="145" t="s">
        <v>32</v>
      </c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8" customFormat="1" ht="16.5" customHeight="1">
      <c r="A31" s="150"/>
      <c r="B31" s="151"/>
      <c r="C31" s="150"/>
      <c r="D31" s="150"/>
      <c r="E31" s="152" t="s">
        <v>1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3"/>
      <c r="B32" s="39"/>
      <c r="C32" s="33"/>
      <c r="D32" s="33"/>
      <c r="E32" s="33"/>
      <c r="F32" s="33"/>
      <c r="G32" s="33"/>
      <c r="H32" s="33"/>
      <c r="I32" s="33"/>
      <c r="J32" s="33"/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4"/>
      <c r="E33" s="154"/>
      <c r="F33" s="154"/>
      <c r="G33" s="154"/>
      <c r="H33" s="154"/>
      <c r="I33" s="154"/>
      <c r="J33" s="154"/>
      <c r="K33" s="154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25.44" customHeight="1">
      <c r="A34" s="33"/>
      <c r="B34" s="39"/>
      <c r="C34" s="33"/>
      <c r="D34" s="155" t="s">
        <v>34</v>
      </c>
      <c r="E34" s="33"/>
      <c r="F34" s="33"/>
      <c r="G34" s="33"/>
      <c r="H34" s="33"/>
      <c r="I34" s="33"/>
      <c r="J34" s="156">
        <f>ROUND(J125, 2)</f>
        <v>244276.10000000001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6.96" customHeight="1">
      <c r="A35" s="33"/>
      <c r="B35" s="39"/>
      <c r="C35" s="33"/>
      <c r="D35" s="154"/>
      <c r="E35" s="154"/>
      <c r="F35" s="154"/>
      <c r="G35" s="154"/>
      <c r="H35" s="154"/>
      <c r="I35" s="154"/>
      <c r="J35" s="154"/>
      <c r="K35" s="154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33"/>
      <c r="F36" s="157" t="s">
        <v>36</v>
      </c>
      <c r="G36" s="33"/>
      <c r="H36" s="33"/>
      <c r="I36" s="157" t="s">
        <v>35</v>
      </c>
      <c r="J36" s="157" t="s">
        <v>37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14.4" customHeight="1">
      <c r="A37" s="33"/>
      <c r="B37" s="39"/>
      <c r="C37" s="33"/>
      <c r="D37" s="147" t="s">
        <v>38</v>
      </c>
      <c r="E37" s="145" t="s">
        <v>39</v>
      </c>
      <c r="F37" s="158">
        <f>ROUND((SUM(BE125:BE133)),  2)</f>
        <v>244276.10000000001</v>
      </c>
      <c r="G37" s="33"/>
      <c r="H37" s="33"/>
      <c r="I37" s="159">
        <v>0.20999999999999999</v>
      </c>
      <c r="J37" s="158">
        <f>ROUND(((SUM(BE125:BE133))*I37),  2)</f>
        <v>51297.980000000003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39"/>
      <c r="C38" s="33"/>
      <c r="D38" s="33"/>
      <c r="E38" s="145" t="s">
        <v>40</v>
      </c>
      <c r="F38" s="158">
        <f>ROUND((SUM(BF125:BF133)),  2)</f>
        <v>0</v>
      </c>
      <c r="G38" s="33"/>
      <c r="H38" s="33"/>
      <c r="I38" s="159">
        <v>0.12</v>
      </c>
      <c r="J38" s="158">
        <f>ROUND(((SUM(BF125:BF133))*I38),  2)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41</v>
      </c>
      <c r="F39" s="158">
        <f>ROUND((SUM(BG125:BG133)),  2)</f>
        <v>0</v>
      </c>
      <c r="G39" s="33"/>
      <c r="H39" s="33"/>
      <c r="I39" s="159">
        <v>0.20999999999999999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9"/>
      <c r="C40" s="33"/>
      <c r="D40" s="33"/>
      <c r="E40" s="145" t="s">
        <v>42</v>
      </c>
      <c r="F40" s="158">
        <f>ROUND((SUM(BH125:BH133)),  2)</f>
        <v>0</v>
      </c>
      <c r="G40" s="33"/>
      <c r="H40" s="33"/>
      <c r="I40" s="159">
        <v>0.12</v>
      </c>
      <c r="J40" s="158">
        <f>0</f>
        <v>0</v>
      </c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2" customFormat="1" ht="14.4" customHeight="1">
      <c r="A41" s="33"/>
      <c r="B41" s="39"/>
      <c r="C41" s="33"/>
      <c r="D41" s="33"/>
      <c r="E41" s="145" t="s">
        <v>43</v>
      </c>
      <c r="F41" s="158">
        <f>ROUND((SUM(BI125:BI133)),  2)</f>
        <v>0</v>
      </c>
      <c r="G41" s="33"/>
      <c r="H41" s="33"/>
      <c r="I41" s="159">
        <v>0</v>
      </c>
      <c r="J41" s="158">
        <f>0</f>
        <v>0</v>
      </c>
      <c r="K41" s="33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6.96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5.44" customHeight="1">
      <c r="A43" s="33"/>
      <c r="B43" s="39"/>
      <c r="C43" s="160"/>
      <c r="D43" s="161" t="s">
        <v>44</v>
      </c>
      <c r="E43" s="162"/>
      <c r="F43" s="162"/>
      <c r="G43" s="163" t="s">
        <v>45</v>
      </c>
      <c r="H43" s="164" t="s">
        <v>46</v>
      </c>
      <c r="I43" s="162"/>
      <c r="J43" s="165">
        <f>SUM(J34:J41)</f>
        <v>295574.08000000002</v>
      </c>
      <c r="K43" s="166"/>
      <c r="L43" s="57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14.4" customHeight="1">
      <c r="A44" s="33"/>
      <c r="B44" s="39"/>
      <c r="C44" s="33"/>
      <c r="D44" s="33"/>
      <c r="E44" s="33"/>
      <c r="F44" s="33"/>
      <c r="G44" s="33"/>
      <c r="H44" s="33"/>
      <c r="I44" s="33"/>
      <c r="J44" s="33"/>
      <c r="K44" s="33"/>
      <c r="L44" s="57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47</v>
      </c>
      <c r="E50" s="168"/>
      <c r="F50" s="168"/>
      <c r="G50" s="167" t="s">
        <v>48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49</v>
      </c>
      <c r="E61" s="170"/>
      <c r="F61" s="171" t="s">
        <v>50</v>
      </c>
      <c r="G61" s="169" t="s">
        <v>49</v>
      </c>
      <c r="H61" s="170"/>
      <c r="I61" s="170"/>
      <c r="J61" s="172" t="s">
        <v>50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51</v>
      </c>
      <c r="E65" s="173"/>
      <c r="F65" s="173"/>
      <c r="G65" s="167" t="s">
        <v>52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49</v>
      </c>
      <c r="E76" s="170"/>
      <c r="F76" s="171" t="s">
        <v>50</v>
      </c>
      <c r="G76" s="169" t="s">
        <v>49</v>
      </c>
      <c r="H76" s="170"/>
      <c r="I76" s="170"/>
      <c r="J76" s="172" t="s">
        <v>50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hidden="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hidden="1" s="2" customFormat="1" ht="24.96" customHeight="1">
      <c r="A82" s="33"/>
      <c r="B82" s="34"/>
      <c r="C82" s="24" t="s">
        <v>238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hidden="1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hidden="1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hidden="1" s="2" customFormat="1" ht="16.5" customHeight="1">
      <c r="A85" s="33"/>
      <c r="B85" s="34"/>
      <c r="C85" s="35"/>
      <c r="D85" s="35"/>
      <c r="E85" s="178" t="str">
        <f>E7</f>
        <v>Cheb - Onkologie a zubní klinika rev.11.02.2025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hidden="1" s="1" customFormat="1" ht="12" customHeight="1">
      <c r="B86" s="22"/>
      <c r="C86" s="30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78" t="s">
        <v>232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0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3"/>
      <c r="B89" s="34"/>
      <c r="C89" s="35"/>
      <c r="D89" s="35"/>
      <c r="E89" s="179" t="s">
        <v>2075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hidden="1" s="2" customFormat="1" ht="12" customHeight="1">
      <c r="A90" s="33"/>
      <c r="B90" s="34"/>
      <c r="C90" s="30" t="s">
        <v>3648</v>
      </c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hidden="1" s="2" customFormat="1" ht="16.5" customHeight="1">
      <c r="A91" s="33"/>
      <c r="B91" s="34"/>
      <c r="C91" s="35"/>
      <c r="D91" s="35"/>
      <c r="E91" s="70" t="str">
        <f>E13</f>
        <v>I.1.2.6.2 - Kamerové systémy</v>
      </c>
      <c r="F91" s="35"/>
      <c r="G91" s="35"/>
      <c r="H91" s="35"/>
      <c r="I91" s="35"/>
      <c r="J91" s="35"/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hidden="1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hidden="1" s="2" customFormat="1" ht="12" customHeight="1">
      <c r="A93" s="33"/>
      <c r="B93" s="34"/>
      <c r="C93" s="30" t="s">
        <v>18</v>
      </c>
      <c r="D93" s="35"/>
      <c r="E93" s="35"/>
      <c r="F93" s="27" t="str">
        <f>F16</f>
        <v>Cheb</v>
      </c>
      <c r="G93" s="35"/>
      <c r="H93" s="35"/>
      <c r="I93" s="30" t="s">
        <v>20</v>
      </c>
      <c r="J93" s="73" t="str">
        <f>IF(J16="","",J16)</f>
        <v>10. 12. 2024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hidden="1" s="2" customFormat="1" ht="6.96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hidden="1" s="2" customFormat="1" ht="15.15" customHeight="1">
      <c r="A95" s="33"/>
      <c r="B95" s="34"/>
      <c r="C95" s="30" t="s">
        <v>22</v>
      </c>
      <c r="D95" s="35"/>
      <c r="E95" s="35"/>
      <c r="F95" s="27" t="str">
        <f>E19</f>
        <v>Karlovarská krajská nemocnice a.s.</v>
      </c>
      <c r="G95" s="35"/>
      <c r="H95" s="35"/>
      <c r="I95" s="30" t="s">
        <v>27</v>
      </c>
      <c r="J95" s="31" t="str">
        <f>E25</f>
        <v>M Projekt Cheb</v>
      </c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hidden="1" s="2" customFormat="1" ht="15.15" customHeight="1">
      <c r="A96" s="33"/>
      <c r="B96" s="34"/>
      <c r="C96" s="30" t="s">
        <v>26</v>
      </c>
      <c r="D96" s="35"/>
      <c r="E96" s="35"/>
      <c r="F96" s="27" t="str">
        <f>IF(E22="","",E22)</f>
        <v xml:space="preserve"> </v>
      </c>
      <c r="G96" s="35"/>
      <c r="H96" s="35"/>
      <c r="I96" s="30" t="s">
        <v>31</v>
      </c>
      <c r="J96" s="31" t="str">
        <f>E28</f>
        <v xml:space="preserve"> 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hidden="1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hidden="1" s="2" customFormat="1" ht="29.28" customHeight="1">
      <c r="A98" s="33"/>
      <c r="B98" s="34"/>
      <c r="C98" s="180" t="s">
        <v>239</v>
      </c>
      <c r="D98" s="181"/>
      <c r="E98" s="181"/>
      <c r="F98" s="181"/>
      <c r="G98" s="181"/>
      <c r="H98" s="181"/>
      <c r="I98" s="181"/>
      <c r="J98" s="182" t="s">
        <v>240</v>
      </c>
      <c r="K98" s="181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hidden="1" s="2" customFormat="1" ht="10.32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7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hidden="1" s="2" customFormat="1" ht="22.8" customHeight="1">
      <c r="A100" s="33"/>
      <c r="B100" s="34"/>
      <c r="C100" s="183" t="s">
        <v>241</v>
      </c>
      <c r="D100" s="35"/>
      <c r="E100" s="35"/>
      <c r="F100" s="35"/>
      <c r="G100" s="35"/>
      <c r="H100" s="35"/>
      <c r="I100" s="35"/>
      <c r="J100" s="104">
        <f>J125</f>
        <v>244276.09999999998</v>
      </c>
      <c r="K100" s="35"/>
      <c r="L100" s="57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242</v>
      </c>
    </row>
    <row r="101" hidden="1" s="9" customFormat="1" ht="24.96" customHeight="1">
      <c r="A101" s="9"/>
      <c r="B101" s="184"/>
      <c r="C101" s="185"/>
      <c r="D101" s="186" t="s">
        <v>3854</v>
      </c>
      <c r="E101" s="187"/>
      <c r="F101" s="187"/>
      <c r="G101" s="187"/>
      <c r="H101" s="187"/>
      <c r="I101" s="187"/>
      <c r="J101" s="188">
        <f>J126</f>
        <v>244276.09999999998</v>
      </c>
      <c r="K101" s="185"/>
      <c r="L101" s="18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7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hidden="1" s="2" customFormat="1" ht="6.96" customHeight="1">
      <c r="A103" s="33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7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hidden="1"/>
    <row r="105" hidden="1"/>
    <row r="106" hidden="1"/>
    <row r="107" s="2" customFormat="1" ht="6.96" customHeight="1">
      <c r="A107" s="33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24.96" customHeight="1">
      <c r="A108" s="33"/>
      <c r="B108" s="34"/>
      <c r="C108" s="24" t="s">
        <v>263</v>
      </c>
      <c r="D108" s="35"/>
      <c r="E108" s="35"/>
      <c r="F108" s="35"/>
      <c r="G108" s="35"/>
      <c r="H108" s="35"/>
      <c r="I108" s="35"/>
      <c r="J108" s="35"/>
      <c r="K108" s="35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6.96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12" customHeight="1">
      <c r="A110" s="33"/>
      <c r="B110" s="34"/>
      <c r="C110" s="30" t="s">
        <v>14</v>
      </c>
      <c r="D110" s="35"/>
      <c r="E110" s="35"/>
      <c r="F110" s="35"/>
      <c r="G110" s="35"/>
      <c r="H110" s="35"/>
      <c r="I110" s="35"/>
      <c r="J110" s="35"/>
      <c r="K110" s="35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16.5" customHeight="1">
      <c r="A111" s="33"/>
      <c r="B111" s="34"/>
      <c r="C111" s="35"/>
      <c r="D111" s="35"/>
      <c r="E111" s="178" t="str">
        <f>E7</f>
        <v>Cheb - Onkologie a zubní klinika rev.11.02.2025</v>
      </c>
      <c r="F111" s="30"/>
      <c r="G111" s="30"/>
      <c r="H111" s="30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1" customFormat="1" ht="12" customHeight="1">
      <c r="B112" s="22"/>
      <c r="C112" s="30" t="s">
        <v>231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78" t="s">
        <v>232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0" t="s">
        <v>233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3"/>
      <c r="B115" s="34"/>
      <c r="C115" s="35"/>
      <c r="D115" s="35"/>
      <c r="E115" s="179" t="s">
        <v>2075</v>
      </c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2" customHeight="1">
      <c r="A116" s="33"/>
      <c r="B116" s="34"/>
      <c r="C116" s="30" t="s">
        <v>3648</v>
      </c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6.5" customHeight="1">
      <c r="A117" s="33"/>
      <c r="B117" s="34"/>
      <c r="C117" s="35"/>
      <c r="D117" s="35"/>
      <c r="E117" s="70" t="str">
        <f>E13</f>
        <v>I.1.2.6.2 - Kamerové systémy</v>
      </c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6.96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2" customHeight="1">
      <c r="A119" s="33"/>
      <c r="B119" s="34"/>
      <c r="C119" s="30" t="s">
        <v>18</v>
      </c>
      <c r="D119" s="35"/>
      <c r="E119" s="35"/>
      <c r="F119" s="27" t="str">
        <f>F16</f>
        <v>Cheb</v>
      </c>
      <c r="G119" s="35"/>
      <c r="H119" s="35"/>
      <c r="I119" s="30" t="s">
        <v>20</v>
      </c>
      <c r="J119" s="73" t="str">
        <f>IF(J16="","",J16)</f>
        <v>10. 12. 2024</v>
      </c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6.96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5.15" customHeight="1">
      <c r="A121" s="33"/>
      <c r="B121" s="34"/>
      <c r="C121" s="30" t="s">
        <v>22</v>
      </c>
      <c r="D121" s="35"/>
      <c r="E121" s="35"/>
      <c r="F121" s="27" t="str">
        <f>E19</f>
        <v>Karlovarská krajská nemocnice a.s.</v>
      </c>
      <c r="G121" s="35"/>
      <c r="H121" s="35"/>
      <c r="I121" s="30" t="s">
        <v>27</v>
      </c>
      <c r="J121" s="31" t="str">
        <f>E25</f>
        <v>M Projekt Cheb</v>
      </c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5.15" customHeight="1">
      <c r="A122" s="33"/>
      <c r="B122" s="34"/>
      <c r="C122" s="30" t="s">
        <v>26</v>
      </c>
      <c r="D122" s="35"/>
      <c r="E122" s="35"/>
      <c r="F122" s="27" t="str">
        <f>IF(E22="","",E22)</f>
        <v xml:space="preserve"> </v>
      </c>
      <c r="G122" s="35"/>
      <c r="H122" s="35"/>
      <c r="I122" s="30" t="s">
        <v>31</v>
      </c>
      <c r="J122" s="31" t="str">
        <f>E28</f>
        <v xml:space="preserve"> </v>
      </c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0.32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11" customFormat="1" ht="29.28" customHeight="1">
      <c r="A124" s="195"/>
      <c r="B124" s="196"/>
      <c r="C124" s="197" t="s">
        <v>264</v>
      </c>
      <c r="D124" s="198" t="s">
        <v>59</v>
      </c>
      <c r="E124" s="198" t="s">
        <v>55</v>
      </c>
      <c r="F124" s="198" t="s">
        <v>56</v>
      </c>
      <c r="G124" s="198" t="s">
        <v>265</v>
      </c>
      <c r="H124" s="198" t="s">
        <v>266</v>
      </c>
      <c r="I124" s="198" t="s">
        <v>267</v>
      </c>
      <c r="J124" s="199" t="s">
        <v>240</v>
      </c>
      <c r="K124" s="200" t="s">
        <v>268</v>
      </c>
      <c r="L124" s="201"/>
      <c r="M124" s="94" t="s">
        <v>1</v>
      </c>
      <c r="N124" s="95" t="s">
        <v>38</v>
      </c>
      <c r="O124" s="95" t="s">
        <v>269</v>
      </c>
      <c r="P124" s="95" t="s">
        <v>270</v>
      </c>
      <c r="Q124" s="95" t="s">
        <v>271</v>
      </c>
      <c r="R124" s="95" t="s">
        <v>272</v>
      </c>
      <c r="S124" s="95" t="s">
        <v>273</v>
      </c>
      <c r="T124" s="96" t="s">
        <v>274</v>
      </c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</row>
    <row r="125" s="2" customFormat="1" ht="22.8" customHeight="1">
      <c r="A125" s="33"/>
      <c r="B125" s="34"/>
      <c r="C125" s="101" t="s">
        <v>275</v>
      </c>
      <c r="D125" s="35"/>
      <c r="E125" s="35"/>
      <c r="F125" s="35"/>
      <c r="G125" s="35"/>
      <c r="H125" s="35"/>
      <c r="I125" s="35"/>
      <c r="J125" s="202">
        <f>BK125</f>
        <v>244276.09999999998</v>
      </c>
      <c r="K125" s="35"/>
      <c r="L125" s="39"/>
      <c r="M125" s="97"/>
      <c r="N125" s="203"/>
      <c r="O125" s="98"/>
      <c r="P125" s="204">
        <f>P126</f>
        <v>0</v>
      </c>
      <c r="Q125" s="98"/>
      <c r="R125" s="204">
        <f>R126</f>
        <v>0</v>
      </c>
      <c r="S125" s="98"/>
      <c r="T125" s="205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73</v>
      </c>
      <c r="AU125" s="18" t="s">
        <v>242</v>
      </c>
      <c r="BK125" s="206">
        <f>BK126</f>
        <v>244276.09999999998</v>
      </c>
    </row>
    <row r="126" s="12" customFormat="1" ht="25.92" customHeight="1">
      <c r="A126" s="12"/>
      <c r="B126" s="207"/>
      <c r="C126" s="208"/>
      <c r="D126" s="209" t="s">
        <v>73</v>
      </c>
      <c r="E126" s="210" t="s">
        <v>81</v>
      </c>
      <c r="F126" s="210" t="s">
        <v>119</v>
      </c>
      <c r="G126" s="208"/>
      <c r="H126" s="208"/>
      <c r="I126" s="208"/>
      <c r="J126" s="211">
        <f>BK126</f>
        <v>244276.09999999998</v>
      </c>
      <c r="K126" s="208"/>
      <c r="L126" s="212"/>
      <c r="M126" s="213"/>
      <c r="N126" s="214"/>
      <c r="O126" s="214"/>
      <c r="P126" s="215">
        <f>SUM(P127:P133)</f>
        <v>0</v>
      </c>
      <c r="Q126" s="214"/>
      <c r="R126" s="215">
        <f>SUM(R127:R133)</f>
        <v>0</v>
      </c>
      <c r="S126" s="214"/>
      <c r="T126" s="216">
        <f>SUM(T127:T133)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7" t="s">
        <v>116</v>
      </c>
      <c r="AT126" s="218" t="s">
        <v>73</v>
      </c>
      <c r="AU126" s="218" t="s">
        <v>74</v>
      </c>
      <c r="AY126" s="217" t="s">
        <v>278</v>
      </c>
      <c r="BK126" s="219">
        <f>SUM(BK127:BK133)</f>
        <v>244276.09999999998</v>
      </c>
    </row>
    <row r="127" s="2" customFormat="1" ht="49.05" customHeight="1">
      <c r="A127" s="33"/>
      <c r="B127" s="34"/>
      <c r="C127" s="222" t="s">
        <v>81</v>
      </c>
      <c r="D127" s="222" t="s">
        <v>280</v>
      </c>
      <c r="E127" s="223" t="s">
        <v>3855</v>
      </c>
      <c r="F127" s="224" t="s">
        <v>3856</v>
      </c>
      <c r="G127" s="225" t="s">
        <v>1673</v>
      </c>
      <c r="H127" s="226">
        <v>18</v>
      </c>
      <c r="I127" s="227">
        <v>7323.8000000000002</v>
      </c>
      <c r="J127" s="227">
        <f>ROUND(I127*H127,2)</f>
        <v>131828.39999999999</v>
      </c>
      <c r="K127" s="228"/>
      <c r="L127" s="39"/>
      <c r="M127" s="229" t="s">
        <v>1</v>
      </c>
      <c r="N127" s="230" t="s">
        <v>39</v>
      </c>
      <c r="O127" s="231">
        <v>0</v>
      </c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33" t="s">
        <v>2319</v>
      </c>
      <c r="AT127" s="233" t="s">
        <v>280</v>
      </c>
      <c r="AU127" s="233" t="s">
        <v>81</v>
      </c>
      <c r="AY127" s="18" t="s">
        <v>278</v>
      </c>
      <c r="BE127" s="234">
        <f>IF(N127="základní",J127,0)</f>
        <v>131828.39999999999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8" t="s">
        <v>81</v>
      </c>
      <c r="BK127" s="234">
        <f>ROUND(I127*H127,2)</f>
        <v>131828.39999999999</v>
      </c>
      <c r="BL127" s="18" t="s">
        <v>2319</v>
      </c>
      <c r="BM127" s="233" t="s">
        <v>3857</v>
      </c>
    </row>
    <row r="128" s="2" customFormat="1" ht="24.15" customHeight="1">
      <c r="A128" s="33"/>
      <c r="B128" s="34"/>
      <c r="C128" s="222" t="s">
        <v>83</v>
      </c>
      <c r="D128" s="222" t="s">
        <v>280</v>
      </c>
      <c r="E128" s="223" t="s">
        <v>3858</v>
      </c>
      <c r="F128" s="224" t="s">
        <v>3859</v>
      </c>
      <c r="G128" s="225" t="s">
        <v>1673</v>
      </c>
      <c r="H128" s="226">
        <v>18</v>
      </c>
      <c r="I128" s="227">
        <v>245</v>
      </c>
      <c r="J128" s="227">
        <f>ROUND(I128*H128,2)</f>
        <v>4410</v>
      </c>
      <c r="K128" s="228"/>
      <c r="L128" s="39"/>
      <c r="M128" s="229" t="s">
        <v>1</v>
      </c>
      <c r="N128" s="230" t="s">
        <v>39</v>
      </c>
      <c r="O128" s="231">
        <v>0</v>
      </c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33" t="s">
        <v>2319</v>
      </c>
      <c r="AT128" s="233" t="s">
        <v>280</v>
      </c>
      <c r="AU128" s="233" t="s">
        <v>81</v>
      </c>
      <c r="AY128" s="18" t="s">
        <v>278</v>
      </c>
      <c r="BE128" s="234">
        <f>IF(N128="základní",J128,0)</f>
        <v>4410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8" t="s">
        <v>81</v>
      </c>
      <c r="BK128" s="234">
        <f>ROUND(I128*H128,2)</f>
        <v>4410</v>
      </c>
      <c r="BL128" s="18" t="s">
        <v>2319</v>
      </c>
      <c r="BM128" s="233" t="s">
        <v>3860</v>
      </c>
    </row>
    <row r="129" s="2" customFormat="1" ht="37.8" customHeight="1">
      <c r="A129" s="33"/>
      <c r="B129" s="34"/>
      <c r="C129" s="222" t="s">
        <v>91</v>
      </c>
      <c r="D129" s="222" t="s">
        <v>280</v>
      </c>
      <c r="E129" s="223" t="s">
        <v>3861</v>
      </c>
      <c r="F129" s="224" t="s">
        <v>3862</v>
      </c>
      <c r="G129" s="225" t="s">
        <v>1673</v>
      </c>
      <c r="H129" s="226">
        <v>2</v>
      </c>
      <c r="I129" s="227">
        <v>2453.1999999999998</v>
      </c>
      <c r="J129" s="227">
        <f>ROUND(I129*H129,2)</f>
        <v>4906.3999999999996</v>
      </c>
      <c r="K129" s="228"/>
      <c r="L129" s="39"/>
      <c r="M129" s="229" t="s">
        <v>1</v>
      </c>
      <c r="N129" s="230" t="s">
        <v>39</v>
      </c>
      <c r="O129" s="231">
        <v>0</v>
      </c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33" t="s">
        <v>2319</v>
      </c>
      <c r="AT129" s="233" t="s">
        <v>280</v>
      </c>
      <c r="AU129" s="233" t="s">
        <v>81</v>
      </c>
      <c r="AY129" s="18" t="s">
        <v>278</v>
      </c>
      <c r="BE129" s="234">
        <f>IF(N129="základní",J129,0)</f>
        <v>4906.3999999999996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8" t="s">
        <v>81</v>
      </c>
      <c r="BK129" s="234">
        <f>ROUND(I129*H129,2)</f>
        <v>4906.3999999999996</v>
      </c>
      <c r="BL129" s="18" t="s">
        <v>2319</v>
      </c>
      <c r="BM129" s="233" t="s">
        <v>3863</v>
      </c>
    </row>
    <row r="130" s="2" customFormat="1" ht="21.75" customHeight="1">
      <c r="A130" s="33"/>
      <c r="B130" s="34"/>
      <c r="C130" s="222" t="s">
        <v>116</v>
      </c>
      <c r="D130" s="222" t="s">
        <v>280</v>
      </c>
      <c r="E130" s="223" t="s">
        <v>3864</v>
      </c>
      <c r="F130" s="224" t="s">
        <v>3865</v>
      </c>
      <c r="G130" s="225" t="s">
        <v>1673</v>
      </c>
      <c r="H130" s="226">
        <v>1</v>
      </c>
      <c r="I130" s="227">
        <v>8500</v>
      </c>
      <c r="J130" s="227">
        <f>ROUND(I130*H130,2)</f>
        <v>8500</v>
      </c>
      <c r="K130" s="228"/>
      <c r="L130" s="39"/>
      <c r="M130" s="229" t="s">
        <v>1</v>
      </c>
      <c r="N130" s="230" t="s">
        <v>39</v>
      </c>
      <c r="O130" s="231">
        <v>0</v>
      </c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33" t="s">
        <v>2319</v>
      </c>
      <c r="AT130" s="233" t="s">
        <v>280</v>
      </c>
      <c r="AU130" s="233" t="s">
        <v>81</v>
      </c>
      <c r="AY130" s="18" t="s">
        <v>278</v>
      </c>
      <c r="BE130" s="234">
        <f>IF(N130="základní",J130,0)</f>
        <v>8500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8" t="s">
        <v>81</v>
      </c>
      <c r="BK130" s="234">
        <f>ROUND(I130*H130,2)</f>
        <v>8500</v>
      </c>
      <c r="BL130" s="18" t="s">
        <v>2319</v>
      </c>
      <c r="BM130" s="233" t="s">
        <v>3866</v>
      </c>
    </row>
    <row r="131" s="2" customFormat="1" ht="24.15" customHeight="1">
      <c r="A131" s="33"/>
      <c r="B131" s="34"/>
      <c r="C131" s="222" t="s">
        <v>298</v>
      </c>
      <c r="D131" s="222" t="s">
        <v>280</v>
      </c>
      <c r="E131" s="223" t="s">
        <v>3867</v>
      </c>
      <c r="F131" s="224" t="s">
        <v>3868</v>
      </c>
      <c r="G131" s="225" t="s">
        <v>1673</v>
      </c>
      <c r="H131" s="226">
        <v>18</v>
      </c>
      <c r="I131" s="227">
        <v>142.09999999999999</v>
      </c>
      <c r="J131" s="227">
        <f>ROUND(I131*H131,2)</f>
        <v>2557.8000000000002</v>
      </c>
      <c r="K131" s="228"/>
      <c r="L131" s="39"/>
      <c r="M131" s="229" t="s">
        <v>1</v>
      </c>
      <c r="N131" s="230" t="s">
        <v>39</v>
      </c>
      <c r="O131" s="231">
        <v>0</v>
      </c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33" t="s">
        <v>2319</v>
      </c>
      <c r="AT131" s="233" t="s">
        <v>280</v>
      </c>
      <c r="AU131" s="233" t="s">
        <v>81</v>
      </c>
      <c r="AY131" s="18" t="s">
        <v>278</v>
      </c>
      <c r="BE131" s="234">
        <f>IF(N131="základní",J131,0)</f>
        <v>2557.8000000000002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81</v>
      </c>
      <c r="BK131" s="234">
        <f>ROUND(I131*H131,2)</f>
        <v>2557.8000000000002</v>
      </c>
      <c r="BL131" s="18" t="s">
        <v>2319</v>
      </c>
      <c r="BM131" s="233" t="s">
        <v>3869</v>
      </c>
    </row>
    <row r="132" s="2" customFormat="1" ht="24.15" customHeight="1">
      <c r="A132" s="33"/>
      <c r="B132" s="34"/>
      <c r="C132" s="222" t="s">
        <v>304</v>
      </c>
      <c r="D132" s="222" t="s">
        <v>280</v>
      </c>
      <c r="E132" s="223" t="s">
        <v>3870</v>
      </c>
      <c r="F132" s="224" t="s">
        <v>3793</v>
      </c>
      <c r="G132" s="225" t="s">
        <v>1418</v>
      </c>
      <c r="H132" s="226">
        <v>1</v>
      </c>
      <c r="I132" s="227">
        <v>4650</v>
      </c>
      <c r="J132" s="227">
        <f>ROUND(I132*H132,2)</f>
        <v>4650</v>
      </c>
      <c r="K132" s="228"/>
      <c r="L132" s="39"/>
      <c r="M132" s="229" t="s">
        <v>1</v>
      </c>
      <c r="N132" s="230" t="s">
        <v>39</v>
      </c>
      <c r="O132" s="231">
        <v>0</v>
      </c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33" t="s">
        <v>2319</v>
      </c>
      <c r="AT132" s="233" t="s">
        <v>280</v>
      </c>
      <c r="AU132" s="233" t="s">
        <v>81</v>
      </c>
      <c r="AY132" s="18" t="s">
        <v>278</v>
      </c>
      <c r="BE132" s="234">
        <f>IF(N132="základní",J132,0)</f>
        <v>4650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8" t="s">
        <v>81</v>
      </c>
      <c r="BK132" s="234">
        <f>ROUND(I132*H132,2)</f>
        <v>4650</v>
      </c>
      <c r="BL132" s="18" t="s">
        <v>2319</v>
      </c>
      <c r="BM132" s="233" t="s">
        <v>3871</v>
      </c>
    </row>
    <row r="133" s="2" customFormat="1" ht="33" customHeight="1">
      <c r="A133" s="33"/>
      <c r="B133" s="34"/>
      <c r="C133" s="222" t="s">
        <v>310</v>
      </c>
      <c r="D133" s="222" t="s">
        <v>280</v>
      </c>
      <c r="E133" s="223" t="s">
        <v>3872</v>
      </c>
      <c r="F133" s="224" t="s">
        <v>3873</v>
      </c>
      <c r="G133" s="225" t="s">
        <v>1673</v>
      </c>
      <c r="H133" s="226">
        <v>1</v>
      </c>
      <c r="I133" s="227">
        <v>87423.5</v>
      </c>
      <c r="J133" s="227">
        <f>ROUND(I133*H133,2)</f>
        <v>87423.5</v>
      </c>
      <c r="K133" s="228"/>
      <c r="L133" s="39"/>
      <c r="M133" s="291" t="s">
        <v>1</v>
      </c>
      <c r="N133" s="292" t="s">
        <v>39</v>
      </c>
      <c r="O133" s="293">
        <v>0</v>
      </c>
      <c r="P133" s="293">
        <f>O133*H133</f>
        <v>0</v>
      </c>
      <c r="Q133" s="293">
        <v>0</v>
      </c>
      <c r="R133" s="293">
        <f>Q133*H133</f>
        <v>0</v>
      </c>
      <c r="S133" s="293">
        <v>0</v>
      </c>
      <c r="T133" s="294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33" t="s">
        <v>116</v>
      </c>
      <c r="AT133" s="233" t="s">
        <v>280</v>
      </c>
      <c r="AU133" s="233" t="s">
        <v>81</v>
      </c>
      <c r="AY133" s="18" t="s">
        <v>278</v>
      </c>
      <c r="BE133" s="234">
        <f>IF(N133="základní",J133,0)</f>
        <v>87423.5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8" t="s">
        <v>81</v>
      </c>
      <c r="BK133" s="234">
        <f>ROUND(I133*H133,2)</f>
        <v>87423.5</v>
      </c>
      <c r="BL133" s="18" t="s">
        <v>116</v>
      </c>
      <c r="BM133" s="233" t="s">
        <v>3874</v>
      </c>
    </row>
    <row r="134" s="2" customFormat="1" ht="6.96" customHeight="1">
      <c r="A134" s="33"/>
      <c r="B134" s="60"/>
      <c r="C134" s="61"/>
      <c r="D134" s="61"/>
      <c r="E134" s="61"/>
      <c r="F134" s="61"/>
      <c r="G134" s="61"/>
      <c r="H134" s="61"/>
      <c r="I134" s="61"/>
      <c r="J134" s="61"/>
      <c r="K134" s="61"/>
      <c r="L134" s="39"/>
      <c r="M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</sheetData>
  <sheetProtection sheet="1" autoFilter="0" formatColumns="0" formatRows="0" objects="1" scenarios="1" spinCount="100000" saltValue="U1enMiAUAl6N6WzCtlu0p2gd+L08aL5+Bw2An75porRaBz5fAYWnLPtOqYy0GZrJtt4dZdkZfmK2qICTuTKZvA==" hashValue="wQdcJlUk9rGA7sCT8Yy4MgyOAPVjewtGH3TcevL8SPpMruHwgvSYRmAJwZMgI3U0JA2Fp3GqgjamVMnywtKJFQ==" algorithmName="SHA-512" password="CC35"/>
  <autoFilter ref="C124:K13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83</v>
      </c>
    </row>
    <row r="4" s="1" customFormat="1" ht="24.96" customHeight="1">
      <c r="B4" s="21"/>
      <c r="D4" s="143" t="s">
        <v>230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Cheb - Onkologie a zubní klinika rev.11.02.2025</v>
      </c>
      <c r="F7" s="145"/>
      <c r="G7" s="145"/>
      <c r="H7" s="145"/>
      <c r="L7" s="21"/>
    </row>
    <row r="8">
      <c r="B8" s="21"/>
      <c r="D8" s="145" t="s">
        <v>231</v>
      </c>
      <c r="L8" s="21"/>
    </row>
    <row r="9" s="1" customFormat="1" ht="16.5" customHeight="1">
      <c r="B9" s="21"/>
      <c r="E9" s="146" t="s">
        <v>232</v>
      </c>
      <c r="F9" s="1"/>
      <c r="G9" s="1"/>
      <c r="H9" s="1"/>
      <c r="L9" s="21"/>
    </row>
    <row r="10" s="1" customFormat="1" ht="12" customHeight="1">
      <c r="B10" s="21"/>
      <c r="D10" s="145" t="s">
        <v>233</v>
      </c>
      <c r="L10" s="21"/>
    </row>
    <row r="11" s="2" customFormat="1" ht="16.5" customHeight="1">
      <c r="A11" s="33"/>
      <c r="B11" s="39"/>
      <c r="C11" s="33"/>
      <c r="D11" s="33"/>
      <c r="E11" s="147" t="s">
        <v>2075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9"/>
      <c r="C12" s="33"/>
      <c r="D12" s="145" t="s">
        <v>3648</v>
      </c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6.5" customHeight="1">
      <c r="A13" s="33"/>
      <c r="B13" s="39"/>
      <c r="C13" s="33"/>
      <c r="D13" s="33"/>
      <c r="E13" s="148" t="s">
        <v>3875</v>
      </c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>
      <c r="A14" s="33"/>
      <c r="B14" s="39"/>
      <c r="C14" s="33"/>
      <c r="D14" s="33"/>
      <c r="E14" s="33"/>
      <c r="F14" s="33"/>
      <c r="G14" s="33"/>
      <c r="H14" s="33"/>
      <c r="I14" s="33"/>
      <c r="J14" s="33"/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9"/>
      <c r="C15" s="33"/>
      <c r="D15" s="145" t="s">
        <v>16</v>
      </c>
      <c r="E15" s="33"/>
      <c r="F15" s="135" t="s">
        <v>1</v>
      </c>
      <c r="G15" s="33"/>
      <c r="H15" s="33"/>
      <c r="I15" s="145" t="s">
        <v>17</v>
      </c>
      <c r="J15" s="135" t="s">
        <v>1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18</v>
      </c>
      <c r="E16" s="33"/>
      <c r="F16" s="135" t="s">
        <v>19</v>
      </c>
      <c r="G16" s="33"/>
      <c r="H16" s="33"/>
      <c r="I16" s="145" t="s">
        <v>20</v>
      </c>
      <c r="J16" s="149" t="str">
        <f>'Rekapitulace stavby'!AN8</f>
        <v>10. 12. 2024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0.8" customHeight="1">
      <c r="A17" s="33"/>
      <c r="B17" s="39"/>
      <c r="C17" s="33"/>
      <c r="D17" s="33"/>
      <c r="E17" s="33"/>
      <c r="F17" s="33"/>
      <c r="G17" s="33"/>
      <c r="H17" s="33"/>
      <c r="I17" s="33"/>
      <c r="J17" s="33"/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9"/>
      <c r="C18" s="33"/>
      <c r="D18" s="145" t="s">
        <v>22</v>
      </c>
      <c r="E18" s="33"/>
      <c r="F18" s="33"/>
      <c r="G18" s="33"/>
      <c r="H18" s="33"/>
      <c r="I18" s="145" t="s">
        <v>23</v>
      </c>
      <c r="J18" s="135" t="s">
        <v>1</v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9"/>
      <c r="C19" s="33"/>
      <c r="D19" s="33"/>
      <c r="E19" s="135" t="s">
        <v>237</v>
      </c>
      <c r="F19" s="33"/>
      <c r="G19" s="33"/>
      <c r="H19" s="33"/>
      <c r="I19" s="145" t="s">
        <v>25</v>
      </c>
      <c r="J19" s="135" t="s">
        <v>1</v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9"/>
      <c r="C20" s="33"/>
      <c r="D20" s="33"/>
      <c r="E20" s="33"/>
      <c r="F20" s="33"/>
      <c r="G20" s="33"/>
      <c r="H20" s="33"/>
      <c r="I20" s="33"/>
      <c r="J20" s="33"/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9"/>
      <c r="C21" s="33"/>
      <c r="D21" s="145" t="s">
        <v>26</v>
      </c>
      <c r="E21" s="33"/>
      <c r="F21" s="33"/>
      <c r="G21" s="33"/>
      <c r="H21" s="33"/>
      <c r="I21" s="145" t="s">
        <v>23</v>
      </c>
      <c r="J21" s="135" t="str">
        <f>'Rekapitulace stavby'!AN13</f>
        <v/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9"/>
      <c r="C22" s="33"/>
      <c r="D22" s="33"/>
      <c r="E22" s="135" t="str">
        <f>'Rekapitulace stavby'!E14</f>
        <v xml:space="preserve"> </v>
      </c>
      <c r="F22" s="135"/>
      <c r="G22" s="135"/>
      <c r="H22" s="135"/>
      <c r="I22" s="145" t="s">
        <v>25</v>
      </c>
      <c r="J22" s="135" t="str">
        <f>'Rekapitulace stavby'!AN14</f>
        <v/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9"/>
      <c r="C23" s="33"/>
      <c r="D23" s="33"/>
      <c r="E23" s="33"/>
      <c r="F23" s="33"/>
      <c r="G23" s="33"/>
      <c r="H23" s="33"/>
      <c r="I23" s="33"/>
      <c r="J23" s="33"/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9"/>
      <c r="C24" s="33"/>
      <c r="D24" s="145" t="s">
        <v>27</v>
      </c>
      <c r="E24" s="33"/>
      <c r="F24" s="33"/>
      <c r="G24" s="33"/>
      <c r="H24" s="33"/>
      <c r="I24" s="145" t="s">
        <v>23</v>
      </c>
      <c r="J24" s="135" t="s">
        <v>28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8" customHeight="1">
      <c r="A25" s="33"/>
      <c r="B25" s="39"/>
      <c r="C25" s="33"/>
      <c r="D25" s="33"/>
      <c r="E25" s="135" t="s">
        <v>29</v>
      </c>
      <c r="F25" s="33"/>
      <c r="G25" s="33"/>
      <c r="H25" s="33"/>
      <c r="I25" s="145" t="s">
        <v>25</v>
      </c>
      <c r="J25" s="135" t="s">
        <v>1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6.96" customHeight="1">
      <c r="A26" s="33"/>
      <c r="B26" s="39"/>
      <c r="C26" s="33"/>
      <c r="D26" s="33"/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12" customHeight="1">
      <c r="A27" s="33"/>
      <c r="B27" s="39"/>
      <c r="C27" s="33"/>
      <c r="D27" s="145" t="s">
        <v>31</v>
      </c>
      <c r="E27" s="33"/>
      <c r="F27" s="33"/>
      <c r="G27" s="33"/>
      <c r="H27" s="33"/>
      <c r="I27" s="145" t="s">
        <v>23</v>
      </c>
      <c r="J27" s="135" t="str">
        <f>IF('Rekapitulace stavby'!AN19="","",'Rekapitulace stavby'!AN19)</f>
        <v/>
      </c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8" customHeight="1">
      <c r="A28" s="33"/>
      <c r="B28" s="39"/>
      <c r="C28" s="33"/>
      <c r="D28" s="33"/>
      <c r="E28" s="135" t="str">
        <f>IF('Rekapitulace stavby'!E20="","",'Rekapitulace stavby'!E20)</f>
        <v xml:space="preserve"> </v>
      </c>
      <c r="F28" s="33"/>
      <c r="G28" s="33"/>
      <c r="H28" s="33"/>
      <c r="I28" s="145" t="s">
        <v>25</v>
      </c>
      <c r="J28" s="135" t="str">
        <f>IF('Rekapitulace stavby'!AN20="","",'Rekapitulace stavby'!AN20)</f>
        <v/>
      </c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9"/>
      <c r="C29" s="33"/>
      <c r="D29" s="33"/>
      <c r="E29" s="33"/>
      <c r="F29" s="33"/>
      <c r="G29" s="33"/>
      <c r="H29" s="33"/>
      <c r="I29" s="33"/>
      <c r="J29" s="33"/>
      <c r="K29" s="3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2" customHeight="1">
      <c r="A30" s="33"/>
      <c r="B30" s="39"/>
      <c r="C30" s="33"/>
      <c r="D30" s="145" t="s">
        <v>32</v>
      </c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8" customFormat="1" ht="16.5" customHeight="1">
      <c r="A31" s="150"/>
      <c r="B31" s="151"/>
      <c r="C31" s="150"/>
      <c r="D31" s="150"/>
      <c r="E31" s="152" t="s">
        <v>1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3"/>
      <c r="B32" s="39"/>
      <c r="C32" s="33"/>
      <c r="D32" s="33"/>
      <c r="E32" s="33"/>
      <c r="F32" s="33"/>
      <c r="G32" s="33"/>
      <c r="H32" s="33"/>
      <c r="I32" s="33"/>
      <c r="J32" s="33"/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4"/>
      <c r="E33" s="154"/>
      <c r="F33" s="154"/>
      <c r="G33" s="154"/>
      <c r="H33" s="154"/>
      <c r="I33" s="154"/>
      <c r="J33" s="154"/>
      <c r="K33" s="154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25.44" customHeight="1">
      <c r="A34" s="33"/>
      <c r="B34" s="39"/>
      <c r="C34" s="33"/>
      <c r="D34" s="155" t="s">
        <v>34</v>
      </c>
      <c r="E34" s="33"/>
      <c r="F34" s="33"/>
      <c r="G34" s="33"/>
      <c r="H34" s="33"/>
      <c r="I34" s="33"/>
      <c r="J34" s="156">
        <f>ROUND(J125, 2)</f>
        <v>50272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6.96" customHeight="1">
      <c r="A35" s="33"/>
      <c r="B35" s="39"/>
      <c r="C35" s="33"/>
      <c r="D35" s="154"/>
      <c r="E35" s="154"/>
      <c r="F35" s="154"/>
      <c r="G35" s="154"/>
      <c r="H35" s="154"/>
      <c r="I35" s="154"/>
      <c r="J35" s="154"/>
      <c r="K35" s="154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33"/>
      <c r="F36" s="157" t="s">
        <v>36</v>
      </c>
      <c r="G36" s="33"/>
      <c r="H36" s="33"/>
      <c r="I36" s="157" t="s">
        <v>35</v>
      </c>
      <c r="J36" s="157" t="s">
        <v>37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14.4" customHeight="1">
      <c r="A37" s="33"/>
      <c r="B37" s="39"/>
      <c r="C37" s="33"/>
      <c r="D37" s="147" t="s">
        <v>38</v>
      </c>
      <c r="E37" s="145" t="s">
        <v>39</v>
      </c>
      <c r="F37" s="158">
        <f>ROUND((SUM(BE125:BE133)),  2)</f>
        <v>50272</v>
      </c>
      <c r="G37" s="33"/>
      <c r="H37" s="33"/>
      <c r="I37" s="159">
        <v>0.20999999999999999</v>
      </c>
      <c r="J37" s="158">
        <f>ROUND(((SUM(BE125:BE133))*I37),  2)</f>
        <v>10557.120000000001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39"/>
      <c r="C38" s="33"/>
      <c r="D38" s="33"/>
      <c r="E38" s="145" t="s">
        <v>40</v>
      </c>
      <c r="F38" s="158">
        <f>ROUND((SUM(BF125:BF133)),  2)</f>
        <v>0</v>
      </c>
      <c r="G38" s="33"/>
      <c r="H38" s="33"/>
      <c r="I38" s="159">
        <v>0.12</v>
      </c>
      <c r="J38" s="158">
        <f>ROUND(((SUM(BF125:BF133))*I38),  2)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41</v>
      </c>
      <c r="F39" s="158">
        <f>ROUND((SUM(BG125:BG133)),  2)</f>
        <v>0</v>
      </c>
      <c r="G39" s="33"/>
      <c r="H39" s="33"/>
      <c r="I39" s="159">
        <v>0.20999999999999999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9"/>
      <c r="C40" s="33"/>
      <c r="D40" s="33"/>
      <c r="E40" s="145" t="s">
        <v>42</v>
      </c>
      <c r="F40" s="158">
        <f>ROUND((SUM(BH125:BH133)),  2)</f>
        <v>0</v>
      </c>
      <c r="G40" s="33"/>
      <c r="H40" s="33"/>
      <c r="I40" s="159">
        <v>0.12</v>
      </c>
      <c r="J40" s="158">
        <f>0</f>
        <v>0</v>
      </c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2" customFormat="1" ht="14.4" customHeight="1">
      <c r="A41" s="33"/>
      <c r="B41" s="39"/>
      <c r="C41" s="33"/>
      <c r="D41" s="33"/>
      <c r="E41" s="145" t="s">
        <v>43</v>
      </c>
      <c r="F41" s="158">
        <f>ROUND((SUM(BI125:BI133)),  2)</f>
        <v>0</v>
      </c>
      <c r="G41" s="33"/>
      <c r="H41" s="33"/>
      <c r="I41" s="159">
        <v>0</v>
      </c>
      <c r="J41" s="158">
        <f>0</f>
        <v>0</v>
      </c>
      <c r="K41" s="33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6.96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5.44" customHeight="1">
      <c r="A43" s="33"/>
      <c r="B43" s="39"/>
      <c r="C43" s="160"/>
      <c r="D43" s="161" t="s">
        <v>44</v>
      </c>
      <c r="E43" s="162"/>
      <c r="F43" s="162"/>
      <c r="G43" s="163" t="s">
        <v>45</v>
      </c>
      <c r="H43" s="164" t="s">
        <v>46</v>
      </c>
      <c r="I43" s="162"/>
      <c r="J43" s="165">
        <f>SUM(J34:J41)</f>
        <v>60829.120000000003</v>
      </c>
      <c r="K43" s="166"/>
      <c r="L43" s="57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14.4" customHeight="1">
      <c r="A44" s="33"/>
      <c r="B44" s="39"/>
      <c r="C44" s="33"/>
      <c r="D44" s="33"/>
      <c r="E44" s="33"/>
      <c r="F44" s="33"/>
      <c r="G44" s="33"/>
      <c r="H44" s="33"/>
      <c r="I44" s="33"/>
      <c r="J44" s="33"/>
      <c r="K44" s="33"/>
      <c r="L44" s="57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47</v>
      </c>
      <c r="E50" s="168"/>
      <c r="F50" s="168"/>
      <c r="G50" s="167" t="s">
        <v>48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49</v>
      </c>
      <c r="E61" s="170"/>
      <c r="F61" s="171" t="s">
        <v>50</v>
      </c>
      <c r="G61" s="169" t="s">
        <v>49</v>
      </c>
      <c r="H61" s="170"/>
      <c r="I61" s="170"/>
      <c r="J61" s="172" t="s">
        <v>50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51</v>
      </c>
      <c r="E65" s="173"/>
      <c r="F65" s="173"/>
      <c r="G65" s="167" t="s">
        <v>52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49</v>
      </c>
      <c r="E76" s="170"/>
      <c r="F76" s="171" t="s">
        <v>50</v>
      </c>
      <c r="G76" s="169" t="s">
        <v>49</v>
      </c>
      <c r="H76" s="170"/>
      <c r="I76" s="170"/>
      <c r="J76" s="172" t="s">
        <v>50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hidden="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hidden="1" s="2" customFormat="1" ht="24.96" customHeight="1">
      <c r="A82" s="33"/>
      <c r="B82" s="34"/>
      <c r="C82" s="24" t="s">
        <v>238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hidden="1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hidden="1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hidden="1" s="2" customFormat="1" ht="16.5" customHeight="1">
      <c r="A85" s="33"/>
      <c r="B85" s="34"/>
      <c r="C85" s="35"/>
      <c r="D85" s="35"/>
      <c r="E85" s="178" t="str">
        <f>E7</f>
        <v>Cheb - Onkologie a zubní klinika rev.11.02.2025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hidden="1" s="1" customFormat="1" ht="12" customHeight="1">
      <c r="B86" s="22"/>
      <c r="C86" s="30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78" t="s">
        <v>232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0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3"/>
      <c r="B89" s="34"/>
      <c r="C89" s="35"/>
      <c r="D89" s="35"/>
      <c r="E89" s="179" t="s">
        <v>2075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hidden="1" s="2" customFormat="1" ht="12" customHeight="1">
      <c r="A90" s="33"/>
      <c r="B90" s="34"/>
      <c r="C90" s="30" t="s">
        <v>3648</v>
      </c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hidden="1" s="2" customFormat="1" ht="16.5" customHeight="1">
      <c r="A91" s="33"/>
      <c r="B91" s="34"/>
      <c r="C91" s="35"/>
      <c r="D91" s="35"/>
      <c r="E91" s="70" t="str">
        <f>E13</f>
        <v>I.1.2.6.3 - IP Domácí telefon</v>
      </c>
      <c r="F91" s="35"/>
      <c r="G91" s="35"/>
      <c r="H91" s="35"/>
      <c r="I91" s="35"/>
      <c r="J91" s="35"/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hidden="1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hidden="1" s="2" customFormat="1" ht="12" customHeight="1">
      <c r="A93" s="33"/>
      <c r="B93" s="34"/>
      <c r="C93" s="30" t="s">
        <v>18</v>
      </c>
      <c r="D93" s="35"/>
      <c r="E93" s="35"/>
      <c r="F93" s="27" t="str">
        <f>F16</f>
        <v>Cheb</v>
      </c>
      <c r="G93" s="35"/>
      <c r="H93" s="35"/>
      <c r="I93" s="30" t="s">
        <v>20</v>
      </c>
      <c r="J93" s="73" t="str">
        <f>IF(J16="","",J16)</f>
        <v>10. 12. 2024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hidden="1" s="2" customFormat="1" ht="6.96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hidden="1" s="2" customFormat="1" ht="15.15" customHeight="1">
      <c r="A95" s="33"/>
      <c r="B95" s="34"/>
      <c r="C95" s="30" t="s">
        <v>22</v>
      </c>
      <c r="D95" s="35"/>
      <c r="E95" s="35"/>
      <c r="F95" s="27" t="str">
        <f>E19</f>
        <v>Karlovarská krajská nemocnice a.s.</v>
      </c>
      <c r="G95" s="35"/>
      <c r="H95" s="35"/>
      <c r="I95" s="30" t="s">
        <v>27</v>
      </c>
      <c r="J95" s="31" t="str">
        <f>E25</f>
        <v>M Projekt Cheb</v>
      </c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hidden="1" s="2" customFormat="1" ht="15.15" customHeight="1">
      <c r="A96" s="33"/>
      <c r="B96" s="34"/>
      <c r="C96" s="30" t="s">
        <v>26</v>
      </c>
      <c r="D96" s="35"/>
      <c r="E96" s="35"/>
      <c r="F96" s="27" t="str">
        <f>IF(E22="","",E22)</f>
        <v xml:space="preserve"> </v>
      </c>
      <c r="G96" s="35"/>
      <c r="H96" s="35"/>
      <c r="I96" s="30" t="s">
        <v>31</v>
      </c>
      <c r="J96" s="31" t="str">
        <f>E28</f>
        <v xml:space="preserve"> 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hidden="1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hidden="1" s="2" customFormat="1" ht="29.28" customHeight="1">
      <c r="A98" s="33"/>
      <c r="B98" s="34"/>
      <c r="C98" s="180" t="s">
        <v>239</v>
      </c>
      <c r="D98" s="181"/>
      <c r="E98" s="181"/>
      <c r="F98" s="181"/>
      <c r="G98" s="181"/>
      <c r="H98" s="181"/>
      <c r="I98" s="181"/>
      <c r="J98" s="182" t="s">
        <v>240</v>
      </c>
      <c r="K98" s="181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hidden="1" s="2" customFormat="1" ht="10.32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7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hidden="1" s="2" customFormat="1" ht="22.8" customHeight="1">
      <c r="A100" s="33"/>
      <c r="B100" s="34"/>
      <c r="C100" s="183" t="s">
        <v>241</v>
      </c>
      <c r="D100" s="35"/>
      <c r="E100" s="35"/>
      <c r="F100" s="35"/>
      <c r="G100" s="35"/>
      <c r="H100" s="35"/>
      <c r="I100" s="35"/>
      <c r="J100" s="104">
        <f>J125</f>
        <v>50272</v>
      </c>
      <c r="K100" s="35"/>
      <c r="L100" s="57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242</v>
      </c>
    </row>
    <row r="101" hidden="1" s="9" customFormat="1" ht="24.96" customHeight="1">
      <c r="A101" s="9"/>
      <c r="B101" s="184"/>
      <c r="C101" s="185"/>
      <c r="D101" s="186" t="s">
        <v>3876</v>
      </c>
      <c r="E101" s="187"/>
      <c r="F101" s="187"/>
      <c r="G101" s="187"/>
      <c r="H101" s="187"/>
      <c r="I101" s="187"/>
      <c r="J101" s="188">
        <f>J126</f>
        <v>50272</v>
      </c>
      <c r="K101" s="185"/>
      <c r="L101" s="18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7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hidden="1" s="2" customFormat="1" ht="6.96" customHeight="1">
      <c r="A103" s="33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7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hidden="1"/>
    <row r="105" hidden="1"/>
    <row r="106" hidden="1"/>
    <row r="107" s="2" customFormat="1" ht="6.96" customHeight="1">
      <c r="A107" s="33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24.96" customHeight="1">
      <c r="A108" s="33"/>
      <c r="B108" s="34"/>
      <c r="C108" s="24" t="s">
        <v>263</v>
      </c>
      <c r="D108" s="35"/>
      <c r="E108" s="35"/>
      <c r="F108" s="35"/>
      <c r="G108" s="35"/>
      <c r="H108" s="35"/>
      <c r="I108" s="35"/>
      <c r="J108" s="35"/>
      <c r="K108" s="35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6.96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12" customHeight="1">
      <c r="A110" s="33"/>
      <c r="B110" s="34"/>
      <c r="C110" s="30" t="s">
        <v>14</v>
      </c>
      <c r="D110" s="35"/>
      <c r="E110" s="35"/>
      <c r="F110" s="35"/>
      <c r="G110" s="35"/>
      <c r="H110" s="35"/>
      <c r="I110" s="35"/>
      <c r="J110" s="35"/>
      <c r="K110" s="35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16.5" customHeight="1">
      <c r="A111" s="33"/>
      <c r="B111" s="34"/>
      <c r="C111" s="35"/>
      <c r="D111" s="35"/>
      <c r="E111" s="178" t="str">
        <f>E7</f>
        <v>Cheb - Onkologie a zubní klinika rev.11.02.2025</v>
      </c>
      <c r="F111" s="30"/>
      <c r="G111" s="30"/>
      <c r="H111" s="30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1" customFormat="1" ht="12" customHeight="1">
      <c r="B112" s="22"/>
      <c r="C112" s="30" t="s">
        <v>231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78" t="s">
        <v>232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0" t="s">
        <v>233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3"/>
      <c r="B115" s="34"/>
      <c r="C115" s="35"/>
      <c r="D115" s="35"/>
      <c r="E115" s="179" t="s">
        <v>2075</v>
      </c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2" customHeight="1">
      <c r="A116" s="33"/>
      <c r="B116" s="34"/>
      <c r="C116" s="30" t="s">
        <v>3648</v>
      </c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6.5" customHeight="1">
      <c r="A117" s="33"/>
      <c r="B117" s="34"/>
      <c r="C117" s="35"/>
      <c r="D117" s="35"/>
      <c r="E117" s="70" t="str">
        <f>E13</f>
        <v>I.1.2.6.3 - IP Domácí telefon</v>
      </c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6.96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2" customHeight="1">
      <c r="A119" s="33"/>
      <c r="B119" s="34"/>
      <c r="C119" s="30" t="s">
        <v>18</v>
      </c>
      <c r="D119" s="35"/>
      <c r="E119" s="35"/>
      <c r="F119" s="27" t="str">
        <f>F16</f>
        <v>Cheb</v>
      </c>
      <c r="G119" s="35"/>
      <c r="H119" s="35"/>
      <c r="I119" s="30" t="s">
        <v>20</v>
      </c>
      <c r="J119" s="73" t="str">
        <f>IF(J16="","",J16)</f>
        <v>10. 12. 2024</v>
      </c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6.96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5.15" customHeight="1">
      <c r="A121" s="33"/>
      <c r="B121" s="34"/>
      <c r="C121" s="30" t="s">
        <v>22</v>
      </c>
      <c r="D121" s="35"/>
      <c r="E121" s="35"/>
      <c r="F121" s="27" t="str">
        <f>E19</f>
        <v>Karlovarská krajská nemocnice a.s.</v>
      </c>
      <c r="G121" s="35"/>
      <c r="H121" s="35"/>
      <c r="I121" s="30" t="s">
        <v>27</v>
      </c>
      <c r="J121" s="31" t="str">
        <f>E25</f>
        <v>M Projekt Cheb</v>
      </c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5.15" customHeight="1">
      <c r="A122" s="33"/>
      <c r="B122" s="34"/>
      <c r="C122" s="30" t="s">
        <v>26</v>
      </c>
      <c r="D122" s="35"/>
      <c r="E122" s="35"/>
      <c r="F122" s="27" t="str">
        <f>IF(E22="","",E22)</f>
        <v xml:space="preserve"> </v>
      </c>
      <c r="G122" s="35"/>
      <c r="H122" s="35"/>
      <c r="I122" s="30" t="s">
        <v>31</v>
      </c>
      <c r="J122" s="31" t="str">
        <f>E28</f>
        <v xml:space="preserve"> </v>
      </c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0.32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11" customFormat="1" ht="29.28" customHeight="1">
      <c r="A124" s="195"/>
      <c r="B124" s="196"/>
      <c r="C124" s="197" t="s">
        <v>264</v>
      </c>
      <c r="D124" s="198" t="s">
        <v>59</v>
      </c>
      <c r="E124" s="198" t="s">
        <v>55</v>
      </c>
      <c r="F124" s="198" t="s">
        <v>56</v>
      </c>
      <c r="G124" s="198" t="s">
        <v>265</v>
      </c>
      <c r="H124" s="198" t="s">
        <v>266</v>
      </c>
      <c r="I124" s="198" t="s">
        <v>267</v>
      </c>
      <c r="J124" s="199" t="s">
        <v>240</v>
      </c>
      <c r="K124" s="200" t="s">
        <v>268</v>
      </c>
      <c r="L124" s="201"/>
      <c r="M124" s="94" t="s">
        <v>1</v>
      </c>
      <c r="N124" s="95" t="s">
        <v>38</v>
      </c>
      <c r="O124" s="95" t="s">
        <v>269</v>
      </c>
      <c r="P124" s="95" t="s">
        <v>270</v>
      </c>
      <c r="Q124" s="95" t="s">
        <v>271</v>
      </c>
      <c r="R124" s="95" t="s">
        <v>272</v>
      </c>
      <c r="S124" s="95" t="s">
        <v>273</v>
      </c>
      <c r="T124" s="96" t="s">
        <v>274</v>
      </c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</row>
    <row r="125" s="2" customFormat="1" ht="22.8" customHeight="1">
      <c r="A125" s="33"/>
      <c r="B125" s="34"/>
      <c r="C125" s="101" t="s">
        <v>275</v>
      </c>
      <c r="D125" s="35"/>
      <c r="E125" s="35"/>
      <c r="F125" s="35"/>
      <c r="G125" s="35"/>
      <c r="H125" s="35"/>
      <c r="I125" s="35"/>
      <c r="J125" s="202">
        <f>BK125</f>
        <v>50272</v>
      </c>
      <c r="K125" s="35"/>
      <c r="L125" s="39"/>
      <c r="M125" s="97"/>
      <c r="N125" s="203"/>
      <c r="O125" s="98"/>
      <c r="P125" s="204">
        <f>P126</f>
        <v>0</v>
      </c>
      <c r="Q125" s="98"/>
      <c r="R125" s="204">
        <f>R126</f>
        <v>0</v>
      </c>
      <c r="S125" s="98"/>
      <c r="T125" s="205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73</v>
      </c>
      <c r="AU125" s="18" t="s">
        <v>242</v>
      </c>
      <c r="BK125" s="206">
        <f>BK126</f>
        <v>50272</v>
      </c>
    </row>
    <row r="126" s="12" customFormat="1" ht="25.92" customHeight="1">
      <c r="A126" s="12"/>
      <c r="B126" s="207"/>
      <c r="C126" s="208"/>
      <c r="D126" s="209" t="s">
        <v>73</v>
      </c>
      <c r="E126" s="210" t="s">
        <v>81</v>
      </c>
      <c r="F126" s="210" t="s">
        <v>122</v>
      </c>
      <c r="G126" s="208"/>
      <c r="H126" s="208"/>
      <c r="I126" s="208"/>
      <c r="J126" s="211">
        <f>BK126</f>
        <v>50272</v>
      </c>
      <c r="K126" s="208"/>
      <c r="L126" s="212"/>
      <c r="M126" s="213"/>
      <c r="N126" s="214"/>
      <c r="O126" s="214"/>
      <c r="P126" s="215">
        <f>SUM(P127:P133)</f>
        <v>0</v>
      </c>
      <c r="Q126" s="214"/>
      <c r="R126" s="215">
        <f>SUM(R127:R133)</f>
        <v>0</v>
      </c>
      <c r="S126" s="214"/>
      <c r="T126" s="216">
        <f>SUM(T127:T133)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7" t="s">
        <v>116</v>
      </c>
      <c r="AT126" s="218" t="s">
        <v>73</v>
      </c>
      <c r="AU126" s="218" t="s">
        <v>74</v>
      </c>
      <c r="AY126" s="217" t="s">
        <v>278</v>
      </c>
      <c r="BK126" s="219">
        <f>SUM(BK127:BK133)</f>
        <v>50272</v>
      </c>
    </row>
    <row r="127" s="2" customFormat="1" ht="37.8" customHeight="1">
      <c r="A127" s="33"/>
      <c r="B127" s="34"/>
      <c r="C127" s="222" t="s">
        <v>81</v>
      </c>
      <c r="D127" s="222" t="s">
        <v>280</v>
      </c>
      <c r="E127" s="223" t="s">
        <v>3877</v>
      </c>
      <c r="F127" s="224" t="s">
        <v>3878</v>
      </c>
      <c r="G127" s="225" t="s">
        <v>1673</v>
      </c>
      <c r="H127" s="226">
        <v>4</v>
      </c>
      <c r="I127" s="227">
        <v>4335</v>
      </c>
      <c r="J127" s="227">
        <f>ROUND(I127*H127,2)</f>
        <v>17340</v>
      </c>
      <c r="K127" s="228"/>
      <c r="L127" s="39"/>
      <c r="M127" s="229" t="s">
        <v>1</v>
      </c>
      <c r="N127" s="230" t="s">
        <v>39</v>
      </c>
      <c r="O127" s="231">
        <v>0</v>
      </c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33" t="s">
        <v>2319</v>
      </c>
      <c r="AT127" s="233" t="s">
        <v>280</v>
      </c>
      <c r="AU127" s="233" t="s">
        <v>81</v>
      </c>
      <c r="AY127" s="18" t="s">
        <v>278</v>
      </c>
      <c r="BE127" s="234">
        <f>IF(N127="základní",J127,0)</f>
        <v>17340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8" t="s">
        <v>81</v>
      </c>
      <c r="BK127" s="234">
        <f>ROUND(I127*H127,2)</f>
        <v>17340</v>
      </c>
      <c r="BL127" s="18" t="s">
        <v>2319</v>
      </c>
      <c r="BM127" s="233" t="s">
        <v>3879</v>
      </c>
    </row>
    <row r="128" s="2" customFormat="1" ht="33" customHeight="1">
      <c r="A128" s="33"/>
      <c r="B128" s="34"/>
      <c r="C128" s="222" t="s">
        <v>83</v>
      </c>
      <c r="D128" s="222" t="s">
        <v>280</v>
      </c>
      <c r="E128" s="223" t="s">
        <v>3880</v>
      </c>
      <c r="F128" s="224" t="s">
        <v>3881</v>
      </c>
      <c r="G128" s="225" t="s">
        <v>1673</v>
      </c>
      <c r="H128" s="226">
        <v>4</v>
      </c>
      <c r="I128" s="227">
        <v>1800</v>
      </c>
      <c r="J128" s="227">
        <f>ROUND(I128*H128,2)</f>
        <v>7200</v>
      </c>
      <c r="K128" s="228"/>
      <c r="L128" s="39"/>
      <c r="M128" s="229" t="s">
        <v>1</v>
      </c>
      <c r="N128" s="230" t="s">
        <v>39</v>
      </c>
      <c r="O128" s="231">
        <v>0</v>
      </c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33" t="s">
        <v>2319</v>
      </c>
      <c r="AT128" s="233" t="s">
        <v>280</v>
      </c>
      <c r="AU128" s="233" t="s">
        <v>81</v>
      </c>
      <c r="AY128" s="18" t="s">
        <v>278</v>
      </c>
      <c r="BE128" s="234">
        <f>IF(N128="základní",J128,0)</f>
        <v>7200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8" t="s">
        <v>81</v>
      </c>
      <c r="BK128" s="234">
        <f>ROUND(I128*H128,2)</f>
        <v>7200</v>
      </c>
      <c r="BL128" s="18" t="s">
        <v>2319</v>
      </c>
      <c r="BM128" s="233" t="s">
        <v>3882</v>
      </c>
    </row>
    <row r="129" s="2" customFormat="1" ht="24.15" customHeight="1">
      <c r="A129" s="33"/>
      <c r="B129" s="34"/>
      <c r="C129" s="222" t="s">
        <v>91</v>
      </c>
      <c r="D129" s="222" t="s">
        <v>280</v>
      </c>
      <c r="E129" s="223" t="s">
        <v>3883</v>
      </c>
      <c r="F129" s="224" t="s">
        <v>3884</v>
      </c>
      <c r="G129" s="225" t="s">
        <v>1673</v>
      </c>
      <c r="H129" s="226">
        <v>4</v>
      </c>
      <c r="I129" s="227">
        <v>1275</v>
      </c>
      <c r="J129" s="227">
        <f>ROUND(I129*H129,2)</f>
        <v>5100</v>
      </c>
      <c r="K129" s="228"/>
      <c r="L129" s="39"/>
      <c r="M129" s="229" t="s">
        <v>1</v>
      </c>
      <c r="N129" s="230" t="s">
        <v>39</v>
      </c>
      <c r="O129" s="231">
        <v>0</v>
      </c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33" t="s">
        <v>2319</v>
      </c>
      <c r="AT129" s="233" t="s">
        <v>280</v>
      </c>
      <c r="AU129" s="233" t="s">
        <v>81</v>
      </c>
      <c r="AY129" s="18" t="s">
        <v>278</v>
      </c>
      <c r="BE129" s="234">
        <f>IF(N129="základní",J129,0)</f>
        <v>5100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8" t="s">
        <v>81</v>
      </c>
      <c r="BK129" s="234">
        <f>ROUND(I129*H129,2)</f>
        <v>5100</v>
      </c>
      <c r="BL129" s="18" t="s">
        <v>2319</v>
      </c>
      <c r="BM129" s="233" t="s">
        <v>3885</v>
      </c>
    </row>
    <row r="130" s="2" customFormat="1" ht="33" customHeight="1">
      <c r="A130" s="33"/>
      <c r="B130" s="34"/>
      <c r="C130" s="222" t="s">
        <v>116</v>
      </c>
      <c r="D130" s="222" t="s">
        <v>280</v>
      </c>
      <c r="E130" s="223" t="s">
        <v>3886</v>
      </c>
      <c r="F130" s="224" t="s">
        <v>3887</v>
      </c>
      <c r="G130" s="225" t="s">
        <v>1673</v>
      </c>
      <c r="H130" s="226">
        <v>4</v>
      </c>
      <c r="I130" s="227">
        <v>1403</v>
      </c>
      <c r="J130" s="227">
        <f>ROUND(I130*H130,2)</f>
        <v>5612</v>
      </c>
      <c r="K130" s="228"/>
      <c r="L130" s="39"/>
      <c r="M130" s="229" t="s">
        <v>1</v>
      </c>
      <c r="N130" s="230" t="s">
        <v>39</v>
      </c>
      <c r="O130" s="231">
        <v>0</v>
      </c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33" t="s">
        <v>2319</v>
      </c>
      <c r="AT130" s="233" t="s">
        <v>280</v>
      </c>
      <c r="AU130" s="233" t="s">
        <v>81</v>
      </c>
      <c r="AY130" s="18" t="s">
        <v>278</v>
      </c>
      <c r="BE130" s="234">
        <f>IF(N130="základní",J130,0)</f>
        <v>5612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8" t="s">
        <v>81</v>
      </c>
      <c r="BK130" s="234">
        <f>ROUND(I130*H130,2)</f>
        <v>5612</v>
      </c>
      <c r="BL130" s="18" t="s">
        <v>2319</v>
      </c>
      <c r="BM130" s="233" t="s">
        <v>3888</v>
      </c>
    </row>
    <row r="131" s="2" customFormat="1" ht="24.15" customHeight="1">
      <c r="A131" s="33"/>
      <c r="B131" s="34"/>
      <c r="C131" s="222" t="s">
        <v>298</v>
      </c>
      <c r="D131" s="222" t="s">
        <v>280</v>
      </c>
      <c r="E131" s="223" t="s">
        <v>3889</v>
      </c>
      <c r="F131" s="224" t="s">
        <v>3890</v>
      </c>
      <c r="G131" s="225" t="s">
        <v>1673</v>
      </c>
      <c r="H131" s="226">
        <v>4</v>
      </c>
      <c r="I131" s="227">
        <v>3230</v>
      </c>
      <c r="J131" s="227">
        <f>ROUND(I131*H131,2)</f>
        <v>12920</v>
      </c>
      <c r="K131" s="228"/>
      <c r="L131" s="39"/>
      <c r="M131" s="229" t="s">
        <v>1</v>
      </c>
      <c r="N131" s="230" t="s">
        <v>39</v>
      </c>
      <c r="O131" s="231">
        <v>0</v>
      </c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33" t="s">
        <v>2319</v>
      </c>
      <c r="AT131" s="233" t="s">
        <v>280</v>
      </c>
      <c r="AU131" s="233" t="s">
        <v>81</v>
      </c>
      <c r="AY131" s="18" t="s">
        <v>278</v>
      </c>
      <c r="BE131" s="234">
        <f>IF(N131="základní",J131,0)</f>
        <v>12920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81</v>
      </c>
      <c r="BK131" s="234">
        <f>ROUND(I131*H131,2)</f>
        <v>12920</v>
      </c>
      <c r="BL131" s="18" t="s">
        <v>2319</v>
      </c>
      <c r="BM131" s="233" t="s">
        <v>3891</v>
      </c>
    </row>
    <row r="132" s="2" customFormat="1" ht="24.15" customHeight="1">
      <c r="A132" s="33"/>
      <c r="B132" s="34"/>
      <c r="C132" s="222" t="s">
        <v>304</v>
      </c>
      <c r="D132" s="222" t="s">
        <v>280</v>
      </c>
      <c r="E132" s="223" t="s">
        <v>3892</v>
      </c>
      <c r="F132" s="224" t="s">
        <v>3893</v>
      </c>
      <c r="G132" s="225" t="s">
        <v>1673</v>
      </c>
      <c r="H132" s="226">
        <v>1</v>
      </c>
      <c r="I132" s="227">
        <v>850</v>
      </c>
      <c r="J132" s="227">
        <f>ROUND(I132*H132,2)</f>
        <v>850</v>
      </c>
      <c r="K132" s="228"/>
      <c r="L132" s="39"/>
      <c r="M132" s="229" t="s">
        <v>1</v>
      </c>
      <c r="N132" s="230" t="s">
        <v>39</v>
      </c>
      <c r="O132" s="231">
        <v>0</v>
      </c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33" t="s">
        <v>2319</v>
      </c>
      <c r="AT132" s="233" t="s">
        <v>280</v>
      </c>
      <c r="AU132" s="233" t="s">
        <v>81</v>
      </c>
      <c r="AY132" s="18" t="s">
        <v>278</v>
      </c>
      <c r="BE132" s="234">
        <f>IF(N132="základní",J132,0)</f>
        <v>850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8" t="s">
        <v>81</v>
      </c>
      <c r="BK132" s="234">
        <f>ROUND(I132*H132,2)</f>
        <v>850</v>
      </c>
      <c r="BL132" s="18" t="s">
        <v>2319</v>
      </c>
      <c r="BM132" s="233" t="s">
        <v>3894</v>
      </c>
    </row>
    <row r="133" s="2" customFormat="1" ht="24.15" customHeight="1">
      <c r="A133" s="33"/>
      <c r="B133" s="34"/>
      <c r="C133" s="222" t="s">
        <v>310</v>
      </c>
      <c r="D133" s="222" t="s">
        <v>280</v>
      </c>
      <c r="E133" s="223" t="s">
        <v>3895</v>
      </c>
      <c r="F133" s="224" t="s">
        <v>3793</v>
      </c>
      <c r="G133" s="225" t="s">
        <v>1418</v>
      </c>
      <c r="H133" s="226">
        <v>1</v>
      </c>
      <c r="I133" s="227">
        <v>1250</v>
      </c>
      <c r="J133" s="227">
        <f>ROUND(I133*H133,2)</f>
        <v>1250</v>
      </c>
      <c r="K133" s="228"/>
      <c r="L133" s="39"/>
      <c r="M133" s="291" t="s">
        <v>1</v>
      </c>
      <c r="N133" s="292" t="s">
        <v>39</v>
      </c>
      <c r="O133" s="293">
        <v>0</v>
      </c>
      <c r="P133" s="293">
        <f>O133*H133</f>
        <v>0</v>
      </c>
      <c r="Q133" s="293">
        <v>0</v>
      </c>
      <c r="R133" s="293">
        <f>Q133*H133</f>
        <v>0</v>
      </c>
      <c r="S133" s="293">
        <v>0</v>
      </c>
      <c r="T133" s="294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33" t="s">
        <v>2319</v>
      </c>
      <c r="AT133" s="233" t="s">
        <v>280</v>
      </c>
      <c r="AU133" s="233" t="s">
        <v>81</v>
      </c>
      <c r="AY133" s="18" t="s">
        <v>278</v>
      </c>
      <c r="BE133" s="234">
        <f>IF(N133="základní",J133,0)</f>
        <v>1250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8" t="s">
        <v>81</v>
      </c>
      <c r="BK133" s="234">
        <f>ROUND(I133*H133,2)</f>
        <v>1250</v>
      </c>
      <c r="BL133" s="18" t="s">
        <v>2319</v>
      </c>
      <c r="BM133" s="233" t="s">
        <v>3896</v>
      </c>
    </row>
    <row r="134" s="2" customFormat="1" ht="6.96" customHeight="1">
      <c r="A134" s="33"/>
      <c r="B134" s="60"/>
      <c r="C134" s="61"/>
      <c r="D134" s="61"/>
      <c r="E134" s="61"/>
      <c r="F134" s="61"/>
      <c r="G134" s="61"/>
      <c r="H134" s="61"/>
      <c r="I134" s="61"/>
      <c r="J134" s="61"/>
      <c r="K134" s="61"/>
      <c r="L134" s="39"/>
      <c r="M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</sheetData>
  <sheetProtection sheet="1" autoFilter="0" formatColumns="0" formatRows="0" objects="1" scenarios="1" spinCount="100000" saltValue="QnKQ7/pn3D2bTrO3SJDQ+sLBNNhkb42fWoKY1AWkOZP3ylsoEixREp1nf+vNfRd1chziFPKkFD6CMyqT8YfQTA==" hashValue="pFv+SS+ujWXw2dX9G9DP5n2ZER/TNBXEfU/Ma4/lCqBGPgyjvbydTP+ZoQ5kXFFZtgFSNGPBBOJMjBy52ahHOA==" algorithmName="SHA-512" password="CC35"/>
  <autoFilter ref="C124:K13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83</v>
      </c>
    </row>
    <row r="4" s="1" customFormat="1" ht="24.96" customHeight="1">
      <c r="B4" s="21"/>
      <c r="D4" s="143" t="s">
        <v>230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Cheb - Onkologie a zubní klinika rev.11.02.2025</v>
      </c>
      <c r="F7" s="145"/>
      <c r="G7" s="145"/>
      <c r="H7" s="145"/>
      <c r="L7" s="21"/>
    </row>
    <row r="8">
      <c r="B8" s="21"/>
      <c r="D8" s="145" t="s">
        <v>231</v>
      </c>
      <c r="L8" s="21"/>
    </row>
    <row r="9" s="1" customFormat="1" ht="16.5" customHeight="1">
      <c r="B9" s="21"/>
      <c r="E9" s="146" t="s">
        <v>232</v>
      </c>
      <c r="F9" s="1"/>
      <c r="G9" s="1"/>
      <c r="H9" s="1"/>
      <c r="L9" s="21"/>
    </row>
    <row r="10" s="1" customFormat="1" ht="12" customHeight="1">
      <c r="B10" s="21"/>
      <c r="D10" s="145" t="s">
        <v>233</v>
      </c>
      <c r="L10" s="21"/>
    </row>
    <row r="11" s="2" customFormat="1" ht="16.5" customHeight="1">
      <c r="A11" s="33"/>
      <c r="B11" s="39"/>
      <c r="C11" s="33"/>
      <c r="D11" s="33"/>
      <c r="E11" s="147" t="s">
        <v>2075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9"/>
      <c r="C12" s="33"/>
      <c r="D12" s="145" t="s">
        <v>3648</v>
      </c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6.5" customHeight="1">
      <c r="A13" s="33"/>
      <c r="B13" s="39"/>
      <c r="C13" s="33"/>
      <c r="D13" s="33"/>
      <c r="E13" s="148" t="s">
        <v>3897</v>
      </c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>
      <c r="A14" s="33"/>
      <c r="B14" s="39"/>
      <c r="C14" s="33"/>
      <c r="D14" s="33"/>
      <c r="E14" s="33"/>
      <c r="F14" s="33"/>
      <c r="G14" s="33"/>
      <c r="H14" s="33"/>
      <c r="I14" s="33"/>
      <c r="J14" s="33"/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9"/>
      <c r="C15" s="33"/>
      <c r="D15" s="145" t="s">
        <v>16</v>
      </c>
      <c r="E15" s="33"/>
      <c r="F15" s="135" t="s">
        <v>1</v>
      </c>
      <c r="G15" s="33"/>
      <c r="H15" s="33"/>
      <c r="I15" s="145" t="s">
        <v>17</v>
      </c>
      <c r="J15" s="135" t="s">
        <v>1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18</v>
      </c>
      <c r="E16" s="33"/>
      <c r="F16" s="135" t="s">
        <v>19</v>
      </c>
      <c r="G16" s="33"/>
      <c r="H16" s="33"/>
      <c r="I16" s="145" t="s">
        <v>20</v>
      </c>
      <c r="J16" s="149" t="str">
        <f>'Rekapitulace stavby'!AN8</f>
        <v>10. 12. 2024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0.8" customHeight="1">
      <c r="A17" s="33"/>
      <c r="B17" s="39"/>
      <c r="C17" s="33"/>
      <c r="D17" s="33"/>
      <c r="E17" s="33"/>
      <c r="F17" s="33"/>
      <c r="G17" s="33"/>
      <c r="H17" s="33"/>
      <c r="I17" s="33"/>
      <c r="J17" s="33"/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9"/>
      <c r="C18" s="33"/>
      <c r="D18" s="145" t="s">
        <v>22</v>
      </c>
      <c r="E18" s="33"/>
      <c r="F18" s="33"/>
      <c r="G18" s="33"/>
      <c r="H18" s="33"/>
      <c r="I18" s="145" t="s">
        <v>23</v>
      </c>
      <c r="J18" s="135" t="s">
        <v>1</v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9"/>
      <c r="C19" s="33"/>
      <c r="D19" s="33"/>
      <c r="E19" s="135" t="s">
        <v>237</v>
      </c>
      <c r="F19" s="33"/>
      <c r="G19" s="33"/>
      <c r="H19" s="33"/>
      <c r="I19" s="145" t="s">
        <v>25</v>
      </c>
      <c r="J19" s="135" t="s">
        <v>1</v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9"/>
      <c r="C20" s="33"/>
      <c r="D20" s="33"/>
      <c r="E20" s="33"/>
      <c r="F20" s="33"/>
      <c r="G20" s="33"/>
      <c r="H20" s="33"/>
      <c r="I20" s="33"/>
      <c r="J20" s="33"/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9"/>
      <c r="C21" s="33"/>
      <c r="D21" s="145" t="s">
        <v>26</v>
      </c>
      <c r="E21" s="33"/>
      <c r="F21" s="33"/>
      <c r="G21" s="33"/>
      <c r="H21" s="33"/>
      <c r="I21" s="145" t="s">
        <v>23</v>
      </c>
      <c r="J21" s="135" t="str">
        <f>'Rekapitulace stavby'!AN13</f>
        <v/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9"/>
      <c r="C22" s="33"/>
      <c r="D22" s="33"/>
      <c r="E22" s="135" t="str">
        <f>'Rekapitulace stavby'!E14</f>
        <v xml:space="preserve"> </v>
      </c>
      <c r="F22" s="135"/>
      <c r="G22" s="135"/>
      <c r="H22" s="135"/>
      <c r="I22" s="145" t="s">
        <v>25</v>
      </c>
      <c r="J22" s="135" t="str">
        <f>'Rekapitulace stavby'!AN14</f>
        <v/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9"/>
      <c r="C23" s="33"/>
      <c r="D23" s="33"/>
      <c r="E23" s="33"/>
      <c r="F23" s="33"/>
      <c r="G23" s="33"/>
      <c r="H23" s="33"/>
      <c r="I23" s="33"/>
      <c r="J23" s="33"/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9"/>
      <c r="C24" s="33"/>
      <c r="D24" s="145" t="s">
        <v>27</v>
      </c>
      <c r="E24" s="33"/>
      <c r="F24" s="33"/>
      <c r="G24" s="33"/>
      <c r="H24" s="33"/>
      <c r="I24" s="145" t="s">
        <v>23</v>
      </c>
      <c r="J24" s="135" t="s">
        <v>28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8" customHeight="1">
      <c r="A25" s="33"/>
      <c r="B25" s="39"/>
      <c r="C25" s="33"/>
      <c r="D25" s="33"/>
      <c r="E25" s="135" t="s">
        <v>29</v>
      </c>
      <c r="F25" s="33"/>
      <c r="G25" s="33"/>
      <c r="H25" s="33"/>
      <c r="I25" s="145" t="s">
        <v>25</v>
      </c>
      <c r="J25" s="135" t="s">
        <v>1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6.96" customHeight="1">
      <c r="A26" s="33"/>
      <c r="B26" s="39"/>
      <c r="C26" s="33"/>
      <c r="D26" s="33"/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12" customHeight="1">
      <c r="A27" s="33"/>
      <c r="B27" s="39"/>
      <c r="C27" s="33"/>
      <c r="D27" s="145" t="s">
        <v>31</v>
      </c>
      <c r="E27" s="33"/>
      <c r="F27" s="33"/>
      <c r="G27" s="33"/>
      <c r="H27" s="33"/>
      <c r="I27" s="145" t="s">
        <v>23</v>
      </c>
      <c r="J27" s="135" t="str">
        <f>IF('Rekapitulace stavby'!AN19="","",'Rekapitulace stavby'!AN19)</f>
        <v/>
      </c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8" customHeight="1">
      <c r="A28" s="33"/>
      <c r="B28" s="39"/>
      <c r="C28" s="33"/>
      <c r="D28" s="33"/>
      <c r="E28" s="135" t="str">
        <f>IF('Rekapitulace stavby'!E20="","",'Rekapitulace stavby'!E20)</f>
        <v xml:space="preserve"> </v>
      </c>
      <c r="F28" s="33"/>
      <c r="G28" s="33"/>
      <c r="H28" s="33"/>
      <c r="I28" s="145" t="s">
        <v>25</v>
      </c>
      <c r="J28" s="135" t="str">
        <f>IF('Rekapitulace stavby'!AN20="","",'Rekapitulace stavby'!AN20)</f>
        <v/>
      </c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9"/>
      <c r="C29" s="33"/>
      <c r="D29" s="33"/>
      <c r="E29" s="33"/>
      <c r="F29" s="33"/>
      <c r="G29" s="33"/>
      <c r="H29" s="33"/>
      <c r="I29" s="33"/>
      <c r="J29" s="33"/>
      <c r="K29" s="3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2" customHeight="1">
      <c r="A30" s="33"/>
      <c r="B30" s="39"/>
      <c r="C30" s="33"/>
      <c r="D30" s="145" t="s">
        <v>32</v>
      </c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8" customFormat="1" ht="16.5" customHeight="1">
      <c r="A31" s="150"/>
      <c r="B31" s="151"/>
      <c r="C31" s="150"/>
      <c r="D31" s="150"/>
      <c r="E31" s="152" t="s">
        <v>1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3"/>
      <c r="B32" s="39"/>
      <c r="C32" s="33"/>
      <c r="D32" s="33"/>
      <c r="E32" s="33"/>
      <c r="F32" s="33"/>
      <c r="G32" s="33"/>
      <c r="H32" s="33"/>
      <c r="I32" s="33"/>
      <c r="J32" s="33"/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4"/>
      <c r="E33" s="154"/>
      <c r="F33" s="154"/>
      <c r="G33" s="154"/>
      <c r="H33" s="154"/>
      <c r="I33" s="154"/>
      <c r="J33" s="154"/>
      <c r="K33" s="154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25.44" customHeight="1">
      <c r="A34" s="33"/>
      <c r="B34" s="39"/>
      <c r="C34" s="33"/>
      <c r="D34" s="155" t="s">
        <v>34</v>
      </c>
      <c r="E34" s="33"/>
      <c r="F34" s="33"/>
      <c r="G34" s="33"/>
      <c r="H34" s="33"/>
      <c r="I34" s="33"/>
      <c r="J34" s="156">
        <f>ROUND(J125, 2)</f>
        <v>471945.20000000001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6.96" customHeight="1">
      <c r="A35" s="33"/>
      <c r="B35" s="39"/>
      <c r="C35" s="33"/>
      <c r="D35" s="154"/>
      <c r="E35" s="154"/>
      <c r="F35" s="154"/>
      <c r="G35" s="154"/>
      <c r="H35" s="154"/>
      <c r="I35" s="154"/>
      <c r="J35" s="154"/>
      <c r="K35" s="154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33"/>
      <c r="F36" s="157" t="s">
        <v>36</v>
      </c>
      <c r="G36" s="33"/>
      <c r="H36" s="33"/>
      <c r="I36" s="157" t="s">
        <v>35</v>
      </c>
      <c r="J36" s="157" t="s">
        <v>37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14.4" customHeight="1">
      <c r="A37" s="33"/>
      <c r="B37" s="39"/>
      <c r="C37" s="33"/>
      <c r="D37" s="147" t="s">
        <v>38</v>
      </c>
      <c r="E37" s="145" t="s">
        <v>39</v>
      </c>
      <c r="F37" s="158">
        <f>ROUND((SUM(BE125:BE132)),  2)</f>
        <v>471945.20000000001</v>
      </c>
      <c r="G37" s="33"/>
      <c r="H37" s="33"/>
      <c r="I37" s="159">
        <v>0.20999999999999999</v>
      </c>
      <c r="J37" s="158">
        <f>ROUND(((SUM(BE125:BE132))*I37),  2)</f>
        <v>99108.490000000005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39"/>
      <c r="C38" s="33"/>
      <c r="D38" s="33"/>
      <c r="E38" s="145" t="s">
        <v>40</v>
      </c>
      <c r="F38" s="158">
        <f>ROUND((SUM(BF125:BF132)),  2)</f>
        <v>0</v>
      </c>
      <c r="G38" s="33"/>
      <c r="H38" s="33"/>
      <c r="I38" s="159">
        <v>0.12</v>
      </c>
      <c r="J38" s="158">
        <f>ROUND(((SUM(BF125:BF132))*I38),  2)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41</v>
      </c>
      <c r="F39" s="158">
        <f>ROUND((SUM(BG125:BG132)),  2)</f>
        <v>0</v>
      </c>
      <c r="G39" s="33"/>
      <c r="H39" s="33"/>
      <c r="I39" s="159">
        <v>0.20999999999999999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9"/>
      <c r="C40" s="33"/>
      <c r="D40" s="33"/>
      <c r="E40" s="145" t="s">
        <v>42</v>
      </c>
      <c r="F40" s="158">
        <f>ROUND((SUM(BH125:BH132)),  2)</f>
        <v>0</v>
      </c>
      <c r="G40" s="33"/>
      <c r="H40" s="33"/>
      <c r="I40" s="159">
        <v>0.12</v>
      </c>
      <c r="J40" s="158">
        <f>0</f>
        <v>0</v>
      </c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2" customFormat="1" ht="14.4" customHeight="1">
      <c r="A41" s="33"/>
      <c r="B41" s="39"/>
      <c r="C41" s="33"/>
      <c r="D41" s="33"/>
      <c r="E41" s="145" t="s">
        <v>43</v>
      </c>
      <c r="F41" s="158">
        <f>ROUND((SUM(BI125:BI132)),  2)</f>
        <v>0</v>
      </c>
      <c r="G41" s="33"/>
      <c r="H41" s="33"/>
      <c r="I41" s="159">
        <v>0</v>
      </c>
      <c r="J41" s="158">
        <f>0</f>
        <v>0</v>
      </c>
      <c r="K41" s="33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6.96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5.44" customHeight="1">
      <c r="A43" s="33"/>
      <c r="B43" s="39"/>
      <c r="C43" s="160"/>
      <c r="D43" s="161" t="s">
        <v>44</v>
      </c>
      <c r="E43" s="162"/>
      <c r="F43" s="162"/>
      <c r="G43" s="163" t="s">
        <v>45</v>
      </c>
      <c r="H43" s="164" t="s">
        <v>46</v>
      </c>
      <c r="I43" s="162"/>
      <c r="J43" s="165">
        <f>SUM(J34:J41)</f>
        <v>571053.69000000006</v>
      </c>
      <c r="K43" s="166"/>
      <c r="L43" s="57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14.4" customHeight="1">
      <c r="A44" s="33"/>
      <c r="B44" s="39"/>
      <c r="C44" s="33"/>
      <c r="D44" s="33"/>
      <c r="E44" s="33"/>
      <c r="F44" s="33"/>
      <c r="G44" s="33"/>
      <c r="H44" s="33"/>
      <c r="I44" s="33"/>
      <c r="J44" s="33"/>
      <c r="K44" s="33"/>
      <c r="L44" s="57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47</v>
      </c>
      <c r="E50" s="168"/>
      <c r="F50" s="168"/>
      <c r="G50" s="167" t="s">
        <v>48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49</v>
      </c>
      <c r="E61" s="170"/>
      <c r="F61" s="171" t="s">
        <v>50</v>
      </c>
      <c r="G61" s="169" t="s">
        <v>49</v>
      </c>
      <c r="H61" s="170"/>
      <c r="I61" s="170"/>
      <c r="J61" s="172" t="s">
        <v>50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51</v>
      </c>
      <c r="E65" s="173"/>
      <c r="F65" s="173"/>
      <c r="G65" s="167" t="s">
        <v>52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49</v>
      </c>
      <c r="E76" s="170"/>
      <c r="F76" s="171" t="s">
        <v>50</v>
      </c>
      <c r="G76" s="169" t="s">
        <v>49</v>
      </c>
      <c r="H76" s="170"/>
      <c r="I76" s="170"/>
      <c r="J76" s="172" t="s">
        <v>50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hidden="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hidden="1" s="2" customFormat="1" ht="24.96" customHeight="1">
      <c r="A82" s="33"/>
      <c r="B82" s="34"/>
      <c r="C82" s="24" t="s">
        <v>238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hidden="1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hidden="1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hidden="1" s="2" customFormat="1" ht="16.5" customHeight="1">
      <c r="A85" s="33"/>
      <c r="B85" s="34"/>
      <c r="C85" s="35"/>
      <c r="D85" s="35"/>
      <c r="E85" s="178" t="str">
        <f>E7</f>
        <v>Cheb - Onkologie a zubní klinika rev.11.02.2025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hidden="1" s="1" customFormat="1" ht="12" customHeight="1">
      <c r="B86" s="22"/>
      <c r="C86" s="30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78" t="s">
        <v>232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0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3"/>
      <c r="B89" s="34"/>
      <c r="C89" s="35"/>
      <c r="D89" s="35"/>
      <c r="E89" s="179" t="s">
        <v>2075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hidden="1" s="2" customFormat="1" ht="12" customHeight="1">
      <c r="A90" s="33"/>
      <c r="B90" s="34"/>
      <c r="C90" s="30" t="s">
        <v>3648</v>
      </c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hidden="1" s="2" customFormat="1" ht="16.5" customHeight="1">
      <c r="A91" s="33"/>
      <c r="B91" s="34"/>
      <c r="C91" s="35"/>
      <c r="D91" s="35"/>
      <c r="E91" s="70" t="str">
        <f>E13</f>
        <v>I.1.2.6.4 - Aktivní prvky</v>
      </c>
      <c r="F91" s="35"/>
      <c r="G91" s="35"/>
      <c r="H91" s="35"/>
      <c r="I91" s="35"/>
      <c r="J91" s="35"/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hidden="1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hidden="1" s="2" customFormat="1" ht="12" customHeight="1">
      <c r="A93" s="33"/>
      <c r="B93" s="34"/>
      <c r="C93" s="30" t="s">
        <v>18</v>
      </c>
      <c r="D93" s="35"/>
      <c r="E93" s="35"/>
      <c r="F93" s="27" t="str">
        <f>F16</f>
        <v>Cheb</v>
      </c>
      <c r="G93" s="35"/>
      <c r="H93" s="35"/>
      <c r="I93" s="30" t="s">
        <v>20</v>
      </c>
      <c r="J93" s="73" t="str">
        <f>IF(J16="","",J16)</f>
        <v>10. 12. 2024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hidden="1" s="2" customFormat="1" ht="6.96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hidden="1" s="2" customFormat="1" ht="15.15" customHeight="1">
      <c r="A95" s="33"/>
      <c r="B95" s="34"/>
      <c r="C95" s="30" t="s">
        <v>22</v>
      </c>
      <c r="D95" s="35"/>
      <c r="E95" s="35"/>
      <c r="F95" s="27" t="str">
        <f>E19</f>
        <v>Karlovarská krajská nemocnice a.s.</v>
      </c>
      <c r="G95" s="35"/>
      <c r="H95" s="35"/>
      <c r="I95" s="30" t="s">
        <v>27</v>
      </c>
      <c r="J95" s="31" t="str">
        <f>E25</f>
        <v>M Projekt Cheb</v>
      </c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hidden="1" s="2" customFormat="1" ht="15.15" customHeight="1">
      <c r="A96" s="33"/>
      <c r="B96" s="34"/>
      <c r="C96" s="30" t="s">
        <v>26</v>
      </c>
      <c r="D96" s="35"/>
      <c r="E96" s="35"/>
      <c r="F96" s="27" t="str">
        <f>IF(E22="","",E22)</f>
        <v xml:space="preserve"> </v>
      </c>
      <c r="G96" s="35"/>
      <c r="H96" s="35"/>
      <c r="I96" s="30" t="s">
        <v>31</v>
      </c>
      <c r="J96" s="31" t="str">
        <f>E28</f>
        <v xml:space="preserve"> 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hidden="1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hidden="1" s="2" customFormat="1" ht="29.28" customHeight="1">
      <c r="A98" s="33"/>
      <c r="B98" s="34"/>
      <c r="C98" s="180" t="s">
        <v>239</v>
      </c>
      <c r="D98" s="181"/>
      <c r="E98" s="181"/>
      <c r="F98" s="181"/>
      <c r="G98" s="181"/>
      <c r="H98" s="181"/>
      <c r="I98" s="181"/>
      <c r="J98" s="182" t="s">
        <v>240</v>
      </c>
      <c r="K98" s="181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hidden="1" s="2" customFormat="1" ht="10.32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7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hidden="1" s="2" customFormat="1" ht="22.8" customHeight="1">
      <c r="A100" s="33"/>
      <c r="B100" s="34"/>
      <c r="C100" s="183" t="s">
        <v>241</v>
      </c>
      <c r="D100" s="35"/>
      <c r="E100" s="35"/>
      <c r="F100" s="35"/>
      <c r="G100" s="35"/>
      <c r="H100" s="35"/>
      <c r="I100" s="35"/>
      <c r="J100" s="104">
        <f>J125</f>
        <v>471945.20000000001</v>
      </c>
      <c r="K100" s="35"/>
      <c r="L100" s="57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242</v>
      </c>
    </row>
    <row r="101" hidden="1" s="9" customFormat="1" ht="24.96" customHeight="1">
      <c r="A101" s="9"/>
      <c r="B101" s="184"/>
      <c r="C101" s="185"/>
      <c r="D101" s="186" t="s">
        <v>3898</v>
      </c>
      <c r="E101" s="187"/>
      <c r="F101" s="187"/>
      <c r="G101" s="187"/>
      <c r="H101" s="187"/>
      <c r="I101" s="187"/>
      <c r="J101" s="188">
        <f>J126</f>
        <v>471945.20000000001</v>
      </c>
      <c r="K101" s="185"/>
      <c r="L101" s="18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7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hidden="1" s="2" customFormat="1" ht="6.96" customHeight="1">
      <c r="A103" s="33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7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hidden="1"/>
    <row r="105" hidden="1"/>
    <row r="106" hidden="1"/>
    <row r="107" s="2" customFormat="1" ht="6.96" customHeight="1">
      <c r="A107" s="33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24.96" customHeight="1">
      <c r="A108" s="33"/>
      <c r="B108" s="34"/>
      <c r="C108" s="24" t="s">
        <v>263</v>
      </c>
      <c r="D108" s="35"/>
      <c r="E108" s="35"/>
      <c r="F108" s="35"/>
      <c r="G108" s="35"/>
      <c r="H108" s="35"/>
      <c r="I108" s="35"/>
      <c r="J108" s="35"/>
      <c r="K108" s="35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6.96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12" customHeight="1">
      <c r="A110" s="33"/>
      <c r="B110" s="34"/>
      <c r="C110" s="30" t="s">
        <v>14</v>
      </c>
      <c r="D110" s="35"/>
      <c r="E110" s="35"/>
      <c r="F110" s="35"/>
      <c r="G110" s="35"/>
      <c r="H110" s="35"/>
      <c r="I110" s="35"/>
      <c r="J110" s="35"/>
      <c r="K110" s="35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16.5" customHeight="1">
      <c r="A111" s="33"/>
      <c r="B111" s="34"/>
      <c r="C111" s="35"/>
      <c r="D111" s="35"/>
      <c r="E111" s="178" t="str">
        <f>E7</f>
        <v>Cheb - Onkologie a zubní klinika rev.11.02.2025</v>
      </c>
      <c r="F111" s="30"/>
      <c r="G111" s="30"/>
      <c r="H111" s="30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1" customFormat="1" ht="12" customHeight="1">
      <c r="B112" s="22"/>
      <c r="C112" s="30" t="s">
        <v>231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78" t="s">
        <v>232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0" t="s">
        <v>233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3"/>
      <c r="B115" s="34"/>
      <c r="C115" s="35"/>
      <c r="D115" s="35"/>
      <c r="E115" s="179" t="s">
        <v>2075</v>
      </c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2" customHeight="1">
      <c r="A116" s="33"/>
      <c r="B116" s="34"/>
      <c r="C116" s="30" t="s">
        <v>3648</v>
      </c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6.5" customHeight="1">
      <c r="A117" s="33"/>
      <c r="B117" s="34"/>
      <c r="C117" s="35"/>
      <c r="D117" s="35"/>
      <c r="E117" s="70" t="str">
        <f>E13</f>
        <v>I.1.2.6.4 - Aktivní prvky</v>
      </c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6.96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2" customHeight="1">
      <c r="A119" s="33"/>
      <c r="B119" s="34"/>
      <c r="C119" s="30" t="s">
        <v>18</v>
      </c>
      <c r="D119" s="35"/>
      <c r="E119" s="35"/>
      <c r="F119" s="27" t="str">
        <f>F16</f>
        <v>Cheb</v>
      </c>
      <c r="G119" s="35"/>
      <c r="H119" s="35"/>
      <c r="I119" s="30" t="s">
        <v>20</v>
      </c>
      <c r="J119" s="73" t="str">
        <f>IF(J16="","",J16)</f>
        <v>10. 12. 2024</v>
      </c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6.96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5.15" customHeight="1">
      <c r="A121" s="33"/>
      <c r="B121" s="34"/>
      <c r="C121" s="30" t="s">
        <v>22</v>
      </c>
      <c r="D121" s="35"/>
      <c r="E121" s="35"/>
      <c r="F121" s="27" t="str">
        <f>E19</f>
        <v>Karlovarská krajská nemocnice a.s.</v>
      </c>
      <c r="G121" s="35"/>
      <c r="H121" s="35"/>
      <c r="I121" s="30" t="s">
        <v>27</v>
      </c>
      <c r="J121" s="31" t="str">
        <f>E25</f>
        <v>M Projekt Cheb</v>
      </c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5.15" customHeight="1">
      <c r="A122" s="33"/>
      <c r="B122" s="34"/>
      <c r="C122" s="30" t="s">
        <v>26</v>
      </c>
      <c r="D122" s="35"/>
      <c r="E122" s="35"/>
      <c r="F122" s="27" t="str">
        <f>IF(E22="","",E22)</f>
        <v xml:space="preserve"> </v>
      </c>
      <c r="G122" s="35"/>
      <c r="H122" s="35"/>
      <c r="I122" s="30" t="s">
        <v>31</v>
      </c>
      <c r="J122" s="31" t="str">
        <f>E28</f>
        <v xml:space="preserve"> </v>
      </c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0.32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11" customFormat="1" ht="29.28" customHeight="1">
      <c r="A124" s="195"/>
      <c r="B124" s="196"/>
      <c r="C124" s="197" t="s">
        <v>264</v>
      </c>
      <c r="D124" s="198" t="s">
        <v>59</v>
      </c>
      <c r="E124" s="198" t="s">
        <v>55</v>
      </c>
      <c r="F124" s="198" t="s">
        <v>56</v>
      </c>
      <c r="G124" s="198" t="s">
        <v>265</v>
      </c>
      <c r="H124" s="198" t="s">
        <v>266</v>
      </c>
      <c r="I124" s="198" t="s">
        <v>267</v>
      </c>
      <c r="J124" s="199" t="s">
        <v>240</v>
      </c>
      <c r="K124" s="200" t="s">
        <v>268</v>
      </c>
      <c r="L124" s="201"/>
      <c r="M124" s="94" t="s">
        <v>1</v>
      </c>
      <c r="N124" s="95" t="s">
        <v>38</v>
      </c>
      <c r="O124" s="95" t="s">
        <v>269</v>
      </c>
      <c r="P124" s="95" t="s">
        <v>270</v>
      </c>
      <c r="Q124" s="95" t="s">
        <v>271</v>
      </c>
      <c r="R124" s="95" t="s">
        <v>272</v>
      </c>
      <c r="S124" s="95" t="s">
        <v>273</v>
      </c>
      <c r="T124" s="96" t="s">
        <v>274</v>
      </c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</row>
    <row r="125" s="2" customFormat="1" ht="22.8" customHeight="1">
      <c r="A125" s="33"/>
      <c r="B125" s="34"/>
      <c r="C125" s="101" t="s">
        <v>275</v>
      </c>
      <c r="D125" s="35"/>
      <c r="E125" s="35"/>
      <c r="F125" s="35"/>
      <c r="G125" s="35"/>
      <c r="H125" s="35"/>
      <c r="I125" s="35"/>
      <c r="J125" s="202">
        <f>BK125</f>
        <v>471945.20000000001</v>
      </c>
      <c r="K125" s="35"/>
      <c r="L125" s="39"/>
      <c r="M125" s="97"/>
      <c r="N125" s="203"/>
      <c r="O125" s="98"/>
      <c r="P125" s="204">
        <f>P126</f>
        <v>0</v>
      </c>
      <c r="Q125" s="98"/>
      <c r="R125" s="204">
        <f>R126</f>
        <v>0</v>
      </c>
      <c r="S125" s="98"/>
      <c r="T125" s="205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73</v>
      </c>
      <c r="AU125" s="18" t="s">
        <v>242</v>
      </c>
      <c r="BK125" s="206">
        <f>BK126</f>
        <v>471945.20000000001</v>
      </c>
    </row>
    <row r="126" s="12" customFormat="1" ht="25.92" customHeight="1">
      <c r="A126" s="12"/>
      <c r="B126" s="207"/>
      <c r="C126" s="208"/>
      <c r="D126" s="209" t="s">
        <v>73</v>
      </c>
      <c r="E126" s="210" t="s">
        <v>81</v>
      </c>
      <c r="F126" s="210" t="s">
        <v>125</v>
      </c>
      <c r="G126" s="208"/>
      <c r="H126" s="208"/>
      <c r="I126" s="208"/>
      <c r="J126" s="211">
        <f>BK126</f>
        <v>471945.20000000001</v>
      </c>
      <c r="K126" s="208"/>
      <c r="L126" s="212"/>
      <c r="M126" s="213"/>
      <c r="N126" s="214"/>
      <c r="O126" s="214"/>
      <c r="P126" s="215">
        <f>SUM(P127:P132)</f>
        <v>0</v>
      </c>
      <c r="Q126" s="214"/>
      <c r="R126" s="215">
        <f>SUM(R127:R132)</f>
        <v>0</v>
      </c>
      <c r="S126" s="214"/>
      <c r="T126" s="216">
        <f>SUM(T127:T132)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7" t="s">
        <v>116</v>
      </c>
      <c r="AT126" s="218" t="s">
        <v>73</v>
      </c>
      <c r="AU126" s="218" t="s">
        <v>74</v>
      </c>
      <c r="AY126" s="217" t="s">
        <v>278</v>
      </c>
      <c r="BK126" s="219">
        <f>SUM(BK127:BK132)</f>
        <v>471945.20000000001</v>
      </c>
    </row>
    <row r="127" s="2" customFormat="1" ht="55.5" customHeight="1">
      <c r="A127" s="33"/>
      <c r="B127" s="34"/>
      <c r="C127" s="222" t="s">
        <v>81</v>
      </c>
      <c r="D127" s="222" t="s">
        <v>280</v>
      </c>
      <c r="E127" s="223" t="s">
        <v>3899</v>
      </c>
      <c r="F127" s="224" t="s">
        <v>3900</v>
      </c>
      <c r="G127" s="225" t="s">
        <v>1673</v>
      </c>
      <c r="H127" s="226">
        <v>4</v>
      </c>
      <c r="I127" s="227">
        <v>90000</v>
      </c>
      <c r="J127" s="227">
        <f>ROUND(I127*H127,2)</f>
        <v>360000</v>
      </c>
      <c r="K127" s="228"/>
      <c r="L127" s="39"/>
      <c r="M127" s="229" t="s">
        <v>1</v>
      </c>
      <c r="N127" s="230" t="s">
        <v>39</v>
      </c>
      <c r="O127" s="231">
        <v>0</v>
      </c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33" t="s">
        <v>116</v>
      </c>
      <c r="AT127" s="233" t="s">
        <v>280</v>
      </c>
      <c r="AU127" s="233" t="s">
        <v>81</v>
      </c>
      <c r="AY127" s="18" t="s">
        <v>278</v>
      </c>
      <c r="BE127" s="234">
        <f>IF(N127="základní",J127,0)</f>
        <v>360000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8" t="s">
        <v>81</v>
      </c>
      <c r="BK127" s="234">
        <f>ROUND(I127*H127,2)</f>
        <v>360000</v>
      </c>
      <c r="BL127" s="18" t="s">
        <v>116</v>
      </c>
      <c r="BM127" s="233" t="s">
        <v>3901</v>
      </c>
    </row>
    <row r="128" s="2" customFormat="1" ht="33" customHeight="1">
      <c r="A128" s="33"/>
      <c r="B128" s="34"/>
      <c r="C128" s="222" t="s">
        <v>83</v>
      </c>
      <c r="D128" s="222" t="s">
        <v>280</v>
      </c>
      <c r="E128" s="223" t="s">
        <v>3902</v>
      </c>
      <c r="F128" s="224" t="s">
        <v>3903</v>
      </c>
      <c r="G128" s="225" t="s">
        <v>1673</v>
      </c>
      <c r="H128" s="226">
        <v>16</v>
      </c>
      <c r="I128" s="227">
        <v>2302.3000000000002</v>
      </c>
      <c r="J128" s="227">
        <f>ROUND(I128*H128,2)</f>
        <v>36836.800000000003</v>
      </c>
      <c r="K128" s="228"/>
      <c r="L128" s="39"/>
      <c r="M128" s="229" t="s">
        <v>1</v>
      </c>
      <c r="N128" s="230" t="s">
        <v>39</v>
      </c>
      <c r="O128" s="231">
        <v>0</v>
      </c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33" t="s">
        <v>2319</v>
      </c>
      <c r="AT128" s="233" t="s">
        <v>280</v>
      </c>
      <c r="AU128" s="233" t="s">
        <v>81</v>
      </c>
      <c r="AY128" s="18" t="s">
        <v>278</v>
      </c>
      <c r="BE128" s="234">
        <f>IF(N128="základní",J128,0)</f>
        <v>36836.800000000003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8" t="s">
        <v>81</v>
      </c>
      <c r="BK128" s="234">
        <f>ROUND(I128*H128,2)</f>
        <v>36836.800000000003</v>
      </c>
      <c r="BL128" s="18" t="s">
        <v>2319</v>
      </c>
      <c r="BM128" s="233" t="s">
        <v>3904</v>
      </c>
    </row>
    <row r="129" s="2" customFormat="1" ht="16.5" customHeight="1">
      <c r="A129" s="33"/>
      <c r="B129" s="34"/>
      <c r="C129" s="222" t="s">
        <v>91</v>
      </c>
      <c r="D129" s="222" t="s">
        <v>280</v>
      </c>
      <c r="E129" s="223" t="s">
        <v>3905</v>
      </c>
      <c r="F129" s="224" t="s">
        <v>3906</v>
      </c>
      <c r="G129" s="225" t="s">
        <v>1673</v>
      </c>
      <c r="H129" s="226">
        <v>4</v>
      </c>
      <c r="I129" s="227">
        <v>3002.0999999999999</v>
      </c>
      <c r="J129" s="227">
        <f>ROUND(I129*H129,2)</f>
        <v>12008.4</v>
      </c>
      <c r="K129" s="228"/>
      <c r="L129" s="39"/>
      <c r="M129" s="229" t="s">
        <v>1</v>
      </c>
      <c r="N129" s="230" t="s">
        <v>39</v>
      </c>
      <c r="O129" s="231">
        <v>0</v>
      </c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33" t="s">
        <v>2319</v>
      </c>
      <c r="AT129" s="233" t="s">
        <v>280</v>
      </c>
      <c r="AU129" s="233" t="s">
        <v>81</v>
      </c>
      <c r="AY129" s="18" t="s">
        <v>278</v>
      </c>
      <c r="BE129" s="234">
        <f>IF(N129="základní",J129,0)</f>
        <v>12008.4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8" t="s">
        <v>81</v>
      </c>
      <c r="BK129" s="234">
        <f>ROUND(I129*H129,2)</f>
        <v>12008.4</v>
      </c>
      <c r="BL129" s="18" t="s">
        <v>2319</v>
      </c>
      <c r="BM129" s="233" t="s">
        <v>3907</v>
      </c>
    </row>
    <row r="130" s="2" customFormat="1" ht="37.8" customHeight="1">
      <c r="A130" s="33"/>
      <c r="B130" s="34"/>
      <c r="C130" s="222" t="s">
        <v>116</v>
      </c>
      <c r="D130" s="222" t="s">
        <v>280</v>
      </c>
      <c r="E130" s="223" t="s">
        <v>3908</v>
      </c>
      <c r="F130" s="224" t="s">
        <v>3909</v>
      </c>
      <c r="G130" s="225" t="s">
        <v>1673</v>
      </c>
      <c r="H130" s="226">
        <v>2</v>
      </c>
      <c r="I130" s="227">
        <v>25000</v>
      </c>
      <c r="J130" s="227">
        <f>ROUND(I130*H130,2)</f>
        <v>50000</v>
      </c>
      <c r="K130" s="228"/>
      <c r="L130" s="39"/>
      <c r="M130" s="229" t="s">
        <v>1</v>
      </c>
      <c r="N130" s="230" t="s">
        <v>39</v>
      </c>
      <c r="O130" s="231">
        <v>0</v>
      </c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33" t="s">
        <v>2319</v>
      </c>
      <c r="AT130" s="233" t="s">
        <v>280</v>
      </c>
      <c r="AU130" s="233" t="s">
        <v>81</v>
      </c>
      <c r="AY130" s="18" t="s">
        <v>278</v>
      </c>
      <c r="BE130" s="234">
        <f>IF(N130="základní",J130,0)</f>
        <v>50000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8" t="s">
        <v>81</v>
      </c>
      <c r="BK130" s="234">
        <f>ROUND(I130*H130,2)</f>
        <v>50000</v>
      </c>
      <c r="BL130" s="18" t="s">
        <v>2319</v>
      </c>
      <c r="BM130" s="233" t="s">
        <v>3910</v>
      </c>
    </row>
    <row r="131" s="2" customFormat="1" ht="16.5" customHeight="1">
      <c r="A131" s="33"/>
      <c r="B131" s="34"/>
      <c r="C131" s="222" t="s">
        <v>298</v>
      </c>
      <c r="D131" s="222" t="s">
        <v>280</v>
      </c>
      <c r="E131" s="223" t="s">
        <v>3911</v>
      </c>
      <c r="F131" s="224" t="s">
        <v>3912</v>
      </c>
      <c r="G131" s="225" t="s">
        <v>1673</v>
      </c>
      <c r="H131" s="226">
        <v>1</v>
      </c>
      <c r="I131" s="227">
        <v>9100</v>
      </c>
      <c r="J131" s="227">
        <f>ROUND(I131*H131,2)</f>
        <v>9100</v>
      </c>
      <c r="K131" s="228"/>
      <c r="L131" s="39"/>
      <c r="M131" s="229" t="s">
        <v>1</v>
      </c>
      <c r="N131" s="230" t="s">
        <v>39</v>
      </c>
      <c r="O131" s="231">
        <v>0</v>
      </c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33" t="s">
        <v>2319</v>
      </c>
      <c r="AT131" s="233" t="s">
        <v>280</v>
      </c>
      <c r="AU131" s="233" t="s">
        <v>81</v>
      </c>
      <c r="AY131" s="18" t="s">
        <v>278</v>
      </c>
      <c r="BE131" s="234">
        <f>IF(N131="základní",J131,0)</f>
        <v>9100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81</v>
      </c>
      <c r="BK131" s="234">
        <f>ROUND(I131*H131,2)</f>
        <v>9100</v>
      </c>
      <c r="BL131" s="18" t="s">
        <v>2319</v>
      </c>
      <c r="BM131" s="233" t="s">
        <v>3913</v>
      </c>
    </row>
    <row r="132" s="2" customFormat="1" ht="24.15" customHeight="1">
      <c r="A132" s="33"/>
      <c r="B132" s="34"/>
      <c r="C132" s="222" t="s">
        <v>304</v>
      </c>
      <c r="D132" s="222" t="s">
        <v>280</v>
      </c>
      <c r="E132" s="223" t="s">
        <v>3914</v>
      </c>
      <c r="F132" s="224" t="s">
        <v>3793</v>
      </c>
      <c r="G132" s="225" t="s">
        <v>1418</v>
      </c>
      <c r="H132" s="226">
        <v>1</v>
      </c>
      <c r="I132" s="227">
        <v>4000</v>
      </c>
      <c r="J132" s="227">
        <f>ROUND(I132*H132,2)</f>
        <v>4000</v>
      </c>
      <c r="K132" s="228"/>
      <c r="L132" s="39"/>
      <c r="M132" s="291" t="s">
        <v>1</v>
      </c>
      <c r="N132" s="292" t="s">
        <v>39</v>
      </c>
      <c r="O132" s="293">
        <v>0</v>
      </c>
      <c r="P132" s="293">
        <f>O132*H132</f>
        <v>0</v>
      </c>
      <c r="Q132" s="293">
        <v>0</v>
      </c>
      <c r="R132" s="293">
        <f>Q132*H132</f>
        <v>0</v>
      </c>
      <c r="S132" s="293">
        <v>0</v>
      </c>
      <c r="T132" s="294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33" t="s">
        <v>2319</v>
      </c>
      <c r="AT132" s="233" t="s">
        <v>280</v>
      </c>
      <c r="AU132" s="233" t="s">
        <v>81</v>
      </c>
      <c r="AY132" s="18" t="s">
        <v>278</v>
      </c>
      <c r="BE132" s="234">
        <f>IF(N132="základní",J132,0)</f>
        <v>4000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8" t="s">
        <v>81</v>
      </c>
      <c r="BK132" s="234">
        <f>ROUND(I132*H132,2)</f>
        <v>4000</v>
      </c>
      <c r="BL132" s="18" t="s">
        <v>2319</v>
      </c>
      <c r="BM132" s="233" t="s">
        <v>3915</v>
      </c>
    </row>
    <row r="133" s="2" customFormat="1" ht="6.96" customHeight="1">
      <c r="A133" s="33"/>
      <c r="B133" s="60"/>
      <c r="C133" s="61"/>
      <c r="D133" s="61"/>
      <c r="E133" s="61"/>
      <c r="F133" s="61"/>
      <c r="G133" s="61"/>
      <c r="H133" s="61"/>
      <c r="I133" s="61"/>
      <c r="J133" s="61"/>
      <c r="K133" s="61"/>
      <c r="L133" s="39"/>
      <c r="M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</sheetData>
  <sheetProtection sheet="1" autoFilter="0" formatColumns="0" formatRows="0" objects="1" scenarios="1" spinCount="100000" saltValue="kXQ+nPHVm87j/uT9ZGrPC7dfiOsz1jpmWhWFLJB7T+21LUihpxRud5DzG3njr7AP1D3oTGSRYblf4nUE29qMBg==" hashValue="AyXz2y7ng/mb33df9JuU5WM+f6t0m6vtI0ehUPaIZWw+54Qy6xmp6kXeDn78cBOjYsZ/c/KsRiYwr8PXG3epZw==" algorithmName="SHA-512" password="CC35"/>
  <autoFilter ref="C124:K13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83</v>
      </c>
    </row>
    <row r="4" s="1" customFormat="1" ht="24.96" customHeight="1">
      <c r="B4" s="21"/>
      <c r="D4" s="143" t="s">
        <v>230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Cheb - Onkologie a zubní klinika rev.11.02.2025</v>
      </c>
      <c r="F7" s="145"/>
      <c r="G7" s="145"/>
      <c r="H7" s="145"/>
      <c r="L7" s="21"/>
    </row>
    <row r="8">
      <c r="B8" s="21"/>
      <c r="D8" s="145" t="s">
        <v>231</v>
      </c>
      <c r="L8" s="21"/>
    </row>
    <row r="9" s="1" customFormat="1" ht="16.5" customHeight="1">
      <c r="B9" s="21"/>
      <c r="E9" s="146" t="s">
        <v>232</v>
      </c>
      <c r="F9" s="1"/>
      <c r="G9" s="1"/>
      <c r="H9" s="1"/>
      <c r="L9" s="21"/>
    </row>
    <row r="10" s="1" customFormat="1" ht="12" customHeight="1">
      <c r="B10" s="21"/>
      <c r="D10" s="145" t="s">
        <v>233</v>
      </c>
      <c r="L10" s="21"/>
    </row>
    <row r="11" s="2" customFormat="1" ht="16.5" customHeight="1">
      <c r="A11" s="33"/>
      <c r="B11" s="39"/>
      <c r="C11" s="33"/>
      <c r="D11" s="33"/>
      <c r="E11" s="147" t="s">
        <v>2075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9"/>
      <c r="C12" s="33"/>
      <c r="D12" s="145" t="s">
        <v>3648</v>
      </c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6.5" customHeight="1">
      <c r="A13" s="33"/>
      <c r="B13" s="39"/>
      <c r="C13" s="33"/>
      <c r="D13" s="33"/>
      <c r="E13" s="148" t="s">
        <v>3916</v>
      </c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>
      <c r="A14" s="33"/>
      <c r="B14" s="39"/>
      <c r="C14" s="33"/>
      <c r="D14" s="33"/>
      <c r="E14" s="33"/>
      <c r="F14" s="33"/>
      <c r="G14" s="33"/>
      <c r="H14" s="33"/>
      <c r="I14" s="33"/>
      <c r="J14" s="33"/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9"/>
      <c r="C15" s="33"/>
      <c r="D15" s="145" t="s">
        <v>16</v>
      </c>
      <c r="E15" s="33"/>
      <c r="F15" s="135" t="s">
        <v>1</v>
      </c>
      <c r="G15" s="33"/>
      <c r="H15" s="33"/>
      <c r="I15" s="145" t="s">
        <v>17</v>
      </c>
      <c r="J15" s="135" t="s">
        <v>1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18</v>
      </c>
      <c r="E16" s="33"/>
      <c r="F16" s="135" t="s">
        <v>19</v>
      </c>
      <c r="G16" s="33"/>
      <c r="H16" s="33"/>
      <c r="I16" s="145" t="s">
        <v>20</v>
      </c>
      <c r="J16" s="149" t="str">
        <f>'Rekapitulace stavby'!AN8</f>
        <v>10. 12. 2024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0.8" customHeight="1">
      <c r="A17" s="33"/>
      <c r="B17" s="39"/>
      <c r="C17" s="33"/>
      <c r="D17" s="33"/>
      <c r="E17" s="33"/>
      <c r="F17" s="33"/>
      <c r="G17" s="33"/>
      <c r="H17" s="33"/>
      <c r="I17" s="33"/>
      <c r="J17" s="33"/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9"/>
      <c r="C18" s="33"/>
      <c r="D18" s="145" t="s">
        <v>22</v>
      </c>
      <c r="E18" s="33"/>
      <c r="F18" s="33"/>
      <c r="G18" s="33"/>
      <c r="H18" s="33"/>
      <c r="I18" s="145" t="s">
        <v>23</v>
      </c>
      <c r="J18" s="135" t="s">
        <v>1</v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9"/>
      <c r="C19" s="33"/>
      <c r="D19" s="33"/>
      <c r="E19" s="135" t="s">
        <v>237</v>
      </c>
      <c r="F19" s="33"/>
      <c r="G19" s="33"/>
      <c r="H19" s="33"/>
      <c r="I19" s="145" t="s">
        <v>25</v>
      </c>
      <c r="J19" s="135" t="s">
        <v>1</v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9"/>
      <c r="C20" s="33"/>
      <c r="D20" s="33"/>
      <c r="E20" s="33"/>
      <c r="F20" s="33"/>
      <c r="G20" s="33"/>
      <c r="H20" s="33"/>
      <c r="I20" s="33"/>
      <c r="J20" s="33"/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9"/>
      <c r="C21" s="33"/>
      <c r="D21" s="145" t="s">
        <v>26</v>
      </c>
      <c r="E21" s="33"/>
      <c r="F21" s="33"/>
      <c r="G21" s="33"/>
      <c r="H21" s="33"/>
      <c r="I21" s="145" t="s">
        <v>23</v>
      </c>
      <c r="J21" s="135" t="str">
        <f>'Rekapitulace stavby'!AN13</f>
        <v/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9"/>
      <c r="C22" s="33"/>
      <c r="D22" s="33"/>
      <c r="E22" s="135" t="str">
        <f>'Rekapitulace stavby'!E14</f>
        <v xml:space="preserve"> </v>
      </c>
      <c r="F22" s="135"/>
      <c r="G22" s="135"/>
      <c r="H22" s="135"/>
      <c r="I22" s="145" t="s">
        <v>25</v>
      </c>
      <c r="J22" s="135" t="str">
        <f>'Rekapitulace stavby'!AN14</f>
        <v/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9"/>
      <c r="C23" s="33"/>
      <c r="D23" s="33"/>
      <c r="E23" s="33"/>
      <c r="F23" s="33"/>
      <c r="G23" s="33"/>
      <c r="H23" s="33"/>
      <c r="I23" s="33"/>
      <c r="J23" s="33"/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9"/>
      <c r="C24" s="33"/>
      <c r="D24" s="145" t="s">
        <v>27</v>
      </c>
      <c r="E24" s="33"/>
      <c r="F24" s="33"/>
      <c r="G24" s="33"/>
      <c r="H24" s="33"/>
      <c r="I24" s="145" t="s">
        <v>23</v>
      </c>
      <c r="J24" s="135" t="s">
        <v>28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8" customHeight="1">
      <c r="A25" s="33"/>
      <c r="B25" s="39"/>
      <c r="C25" s="33"/>
      <c r="D25" s="33"/>
      <c r="E25" s="135" t="s">
        <v>29</v>
      </c>
      <c r="F25" s="33"/>
      <c r="G25" s="33"/>
      <c r="H25" s="33"/>
      <c r="I25" s="145" t="s">
        <v>25</v>
      </c>
      <c r="J25" s="135" t="s">
        <v>1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6.96" customHeight="1">
      <c r="A26" s="33"/>
      <c r="B26" s="39"/>
      <c r="C26" s="33"/>
      <c r="D26" s="33"/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12" customHeight="1">
      <c r="A27" s="33"/>
      <c r="B27" s="39"/>
      <c r="C27" s="33"/>
      <c r="D27" s="145" t="s">
        <v>31</v>
      </c>
      <c r="E27" s="33"/>
      <c r="F27" s="33"/>
      <c r="G27" s="33"/>
      <c r="H27" s="33"/>
      <c r="I27" s="145" t="s">
        <v>23</v>
      </c>
      <c r="J27" s="135" t="str">
        <f>IF('Rekapitulace stavby'!AN19="","",'Rekapitulace stavby'!AN19)</f>
        <v/>
      </c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8" customHeight="1">
      <c r="A28" s="33"/>
      <c r="B28" s="39"/>
      <c r="C28" s="33"/>
      <c r="D28" s="33"/>
      <c r="E28" s="135" t="str">
        <f>IF('Rekapitulace stavby'!E20="","",'Rekapitulace stavby'!E20)</f>
        <v xml:space="preserve"> </v>
      </c>
      <c r="F28" s="33"/>
      <c r="G28" s="33"/>
      <c r="H28" s="33"/>
      <c r="I28" s="145" t="s">
        <v>25</v>
      </c>
      <c r="J28" s="135" t="str">
        <f>IF('Rekapitulace stavby'!AN20="","",'Rekapitulace stavby'!AN20)</f>
        <v/>
      </c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9"/>
      <c r="C29" s="33"/>
      <c r="D29" s="33"/>
      <c r="E29" s="33"/>
      <c r="F29" s="33"/>
      <c r="G29" s="33"/>
      <c r="H29" s="33"/>
      <c r="I29" s="33"/>
      <c r="J29" s="33"/>
      <c r="K29" s="3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2" customHeight="1">
      <c r="A30" s="33"/>
      <c r="B30" s="39"/>
      <c r="C30" s="33"/>
      <c r="D30" s="145" t="s">
        <v>32</v>
      </c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8" customFormat="1" ht="16.5" customHeight="1">
      <c r="A31" s="150"/>
      <c r="B31" s="151"/>
      <c r="C31" s="150"/>
      <c r="D31" s="150"/>
      <c r="E31" s="152" t="s">
        <v>1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3"/>
      <c r="B32" s="39"/>
      <c r="C32" s="33"/>
      <c r="D32" s="33"/>
      <c r="E32" s="33"/>
      <c r="F32" s="33"/>
      <c r="G32" s="33"/>
      <c r="H32" s="33"/>
      <c r="I32" s="33"/>
      <c r="J32" s="33"/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4"/>
      <c r="E33" s="154"/>
      <c r="F33" s="154"/>
      <c r="G33" s="154"/>
      <c r="H33" s="154"/>
      <c r="I33" s="154"/>
      <c r="J33" s="154"/>
      <c r="K33" s="154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25.44" customHeight="1">
      <c r="A34" s="33"/>
      <c r="B34" s="39"/>
      <c r="C34" s="33"/>
      <c r="D34" s="155" t="s">
        <v>34</v>
      </c>
      <c r="E34" s="33"/>
      <c r="F34" s="33"/>
      <c r="G34" s="33"/>
      <c r="H34" s="33"/>
      <c r="I34" s="33"/>
      <c r="J34" s="156">
        <f>ROUND(J125, 2)</f>
        <v>77071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6.96" customHeight="1">
      <c r="A35" s="33"/>
      <c r="B35" s="39"/>
      <c r="C35" s="33"/>
      <c r="D35" s="154"/>
      <c r="E35" s="154"/>
      <c r="F35" s="154"/>
      <c r="G35" s="154"/>
      <c r="H35" s="154"/>
      <c r="I35" s="154"/>
      <c r="J35" s="154"/>
      <c r="K35" s="154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33"/>
      <c r="F36" s="157" t="s">
        <v>36</v>
      </c>
      <c r="G36" s="33"/>
      <c r="H36" s="33"/>
      <c r="I36" s="157" t="s">
        <v>35</v>
      </c>
      <c r="J36" s="157" t="s">
        <v>37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14.4" customHeight="1">
      <c r="A37" s="33"/>
      <c r="B37" s="39"/>
      <c r="C37" s="33"/>
      <c r="D37" s="147" t="s">
        <v>38</v>
      </c>
      <c r="E37" s="145" t="s">
        <v>39</v>
      </c>
      <c r="F37" s="158">
        <f>ROUND((SUM(BE125:BE131)),  2)</f>
        <v>77071</v>
      </c>
      <c r="G37" s="33"/>
      <c r="H37" s="33"/>
      <c r="I37" s="159">
        <v>0.20999999999999999</v>
      </c>
      <c r="J37" s="158">
        <f>ROUND(((SUM(BE125:BE131))*I37),  2)</f>
        <v>16184.91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39"/>
      <c r="C38" s="33"/>
      <c r="D38" s="33"/>
      <c r="E38" s="145" t="s">
        <v>40</v>
      </c>
      <c r="F38" s="158">
        <f>ROUND((SUM(BF125:BF131)),  2)</f>
        <v>0</v>
      </c>
      <c r="G38" s="33"/>
      <c r="H38" s="33"/>
      <c r="I38" s="159">
        <v>0.12</v>
      </c>
      <c r="J38" s="158">
        <f>ROUND(((SUM(BF125:BF131))*I38),  2)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41</v>
      </c>
      <c r="F39" s="158">
        <f>ROUND((SUM(BG125:BG131)),  2)</f>
        <v>0</v>
      </c>
      <c r="G39" s="33"/>
      <c r="H39" s="33"/>
      <c r="I39" s="159">
        <v>0.20999999999999999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9"/>
      <c r="C40" s="33"/>
      <c r="D40" s="33"/>
      <c r="E40" s="145" t="s">
        <v>42</v>
      </c>
      <c r="F40" s="158">
        <f>ROUND((SUM(BH125:BH131)),  2)</f>
        <v>0</v>
      </c>
      <c r="G40" s="33"/>
      <c r="H40" s="33"/>
      <c r="I40" s="159">
        <v>0.12</v>
      </c>
      <c r="J40" s="158">
        <f>0</f>
        <v>0</v>
      </c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2" customFormat="1" ht="14.4" customHeight="1">
      <c r="A41" s="33"/>
      <c r="B41" s="39"/>
      <c r="C41" s="33"/>
      <c r="D41" s="33"/>
      <c r="E41" s="145" t="s">
        <v>43</v>
      </c>
      <c r="F41" s="158">
        <f>ROUND((SUM(BI125:BI131)),  2)</f>
        <v>0</v>
      </c>
      <c r="G41" s="33"/>
      <c r="H41" s="33"/>
      <c r="I41" s="159">
        <v>0</v>
      </c>
      <c r="J41" s="158">
        <f>0</f>
        <v>0</v>
      </c>
      <c r="K41" s="33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6.96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5.44" customHeight="1">
      <c r="A43" s="33"/>
      <c r="B43" s="39"/>
      <c r="C43" s="160"/>
      <c r="D43" s="161" t="s">
        <v>44</v>
      </c>
      <c r="E43" s="162"/>
      <c r="F43" s="162"/>
      <c r="G43" s="163" t="s">
        <v>45</v>
      </c>
      <c r="H43" s="164" t="s">
        <v>46</v>
      </c>
      <c r="I43" s="162"/>
      <c r="J43" s="165">
        <f>SUM(J34:J41)</f>
        <v>93255.910000000003</v>
      </c>
      <c r="K43" s="166"/>
      <c r="L43" s="57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14.4" customHeight="1">
      <c r="A44" s="33"/>
      <c r="B44" s="39"/>
      <c r="C44" s="33"/>
      <c r="D44" s="33"/>
      <c r="E44" s="33"/>
      <c r="F44" s="33"/>
      <c r="G44" s="33"/>
      <c r="H44" s="33"/>
      <c r="I44" s="33"/>
      <c r="J44" s="33"/>
      <c r="K44" s="33"/>
      <c r="L44" s="57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47</v>
      </c>
      <c r="E50" s="168"/>
      <c r="F50" s="168"/>
      <c r="G50" s="167" t="s">
        <v>48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49</v>
      </c>
      <c r="E61" s="170"/>
      <c r="F61" s="171" t="s">
        <v>50</v>
      </c>
      <c r="G61" s="169" t="s">
        <v>49</v>
      </c>
      <c r="H61" s="170"/>
      <c r="I61" s="170"/>
      <c r="J61" s="172" t="s">
        <v>50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51</v>
      </c>
      <c r="E65" s="173"/>
      <c r="F65" s="173"/>
      <c r="G65" s="167" t="s">
        <v>52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49</v>
      </c>
      <c r="E76" s="170"/>
      <c r="F76" s="171" t="s">
        <v>50</v>
      </c>
      <c r="G76" s="169" t="s">
        <v>49</v>
      </c>
      <c r="H76" s="170"/>
      <c r="I76" s="170"/>
      <c r="J76" s="172" t="s">
        <v>50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hidden="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hidden="1" s="2" customFormat="1" ht="24.96" customHeight="1">
      <c r="A82" s="33"/>
      <c r="B82" s="34"/>
      <c r="C82" s="24" t="s">
        <v>238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hidden="1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hidden="1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hidden="1" s="2" customFormat="1" ht="16.5" customHeight="1">
      <c r="A85" s="33"/>
      <c r="B85" s="34"/>
      <c r="C85" s="35"/>
      <c r="D85" s="35"/>
      <c r="E85" s="178" t="str">
        <f>E7</f>
        <v>Cheb - Onkologie a zubní klinika rev.11.02.2025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hidden="1" s="1" customFormat="1" ht="12" customHeight="1">
      <c r="B86" s="22"/>
      <c r="C86" s="30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78" t="s">
        <v>232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0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3"/>
      <c r="B89" s="34"/>
      <c r="C89" s="35"/>
      <c r="D89" s="35"/>
      <c r="E89" s="179" t="s">
        <v>2075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hidden="1" s="2" customFormat="1" ht="12" customHeight="1">
      <c r="A90" s="33"/>
      <c r="B90" s="34"/>
      <c r="C90" s="30" t="s">
        <v>3648</v>
      </c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hidden="1" s="2" customFormat="1" ht="16.5" customHeight="1">
      <c r="A91" s="33"/>
      <c r="B91" s="34"/>
      <c r="C91" s="35"/>
      <c r="D91" s="35"/>
      <c r="E91" s="70" t="str">
        <f>E13</f>
        <v>I.1.2.6.5 - Access point WIFI</v>
      </c>
      <c r="F91" s="35"/>
      <c r="G91" s="35"/>
      <c r="H91" s="35"/>
      <c r="I91" s="35"/>
      <c r="J91" s="35"/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hidden="1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hidden="1" s="2" customFormat="1" ht="12" customHeight="1">
      <c r="A93" s="33"/>
      <c r="B93" s="34"/>
      <c r="C93" s="30" t="s">
        <v>18</v>
      </c>
      <c r="D93" s="35"/>
      <c r="E93" s="35"/>
      <c r="F93" s="27" t="str">
        <f>F16</f>
        <v>Cheb</v>
      </c>
      <c r="G93" s="35"/>
      <c r="H93" s="35"/>
      <c r="I93" s="30" t="s">
        <v>20</v>
      </c>
      <c r="J93" s="73" t="str">
        <f>IF(J16="","",J16)</f>
        <v>10. 12. 2024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hidden="1" s="2" customFormat="1" ht="6.96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hidden="1" s="2" customFormat="1" ht="15.15" customHeight="1">
      <c r="A95" s="33"/>
      <c r="B95" s="34"/>
      <c r="C95" s="30" t="s">
        <v>22</v>
      </c>
      <c r="D95" s="35"/>
      <c r="E95" s="35"/>
      <c r="F95" s="27" t="str">
        <f>E19</f>
        <v>Karlovarská krajská nemocnice a.s.</v>
      </c>
      <c r="G95" s="35"/>
      <c r="H95" s="35"/>
      <c r="I95" s="30" t="s">
        <v>27</v>
      </c>
      <c r="J95" s="31" t="str">
        <f>E25</f>
        <v>M Projekt Cheb</v>
      </c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hidden="1" s="2" customFormat="1" ht="15.15" customHeight="1">
      <c r="A96" s="33"/>
      <c r="B96" s="34"/>
      <c r="C96" s="30" t="s">
        <v>26</v>
      </c>
      <c r="D96" s="35"/>
      <c r="E96" s="35"/>
      <c r="F96" s="27" t="str">
        <f>IF(E22="","",E22)</f>
        <v xml:space="preserve"> </v>
      </c>
      <c r="G96" s="35"/>
      <c r="H96" s="35"/>
      <c r="I96" s="30" t="s">
        <v>31</v>
      </c>
      <c r="J96" s="31" t="str">
        <f>E28</f>
        <v xml:space="preserve"> 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hidden="1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hidden="1" s="2" customFormat="1" ht="29.28" customHeight="1">
      <c r="A98" s="33"/>
      <c r="B98" s="34"/>
      <c r="C98" s="180" t="s">
        <v>239</v>
      </c>
      <c r="D98" s="181"/>
      <c r="E98" s="181"/>
      <c r="F98" s="181"/>
      <c r="G98" s="181"/>
      <c r="H98" s="181"/>
      <c r="I98" s="181"/>
      <c r="J98" s="182" t="s">
        <v>240</v>
      </c>
      <c r="K98" s="181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hidden="1" s="2" customFormat="1" ht="10.32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7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hidden="1" s="2" customFormat="1" ht="22.8" customHeight="1">
      <c r="A100" s="33"/>
      <c r="B100" s="34"/>
      <c r="C100" s="183" t="s">
        <v>241</v>
      </c>
      <c r="D100" s="35"/>
      <c r="E100" s="35"/>
      <c r="F100" s="35"/>
      <c r="G100" s="35"/>
      <c r="H100" s="35"/>
      <c r="I100" s="35"/>
      <c r="J100" s="104">
        <f>J125</f>
        <v>77071</v>
      </c>
      <c r="K100" s="35"/>
      <c r="L100" s="57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242</v>
      </c>
    </row>
    <row r="101" hidden="1" s="9" customFormat="1" ht="24.96" customHeight="1">
      <c r="A101" s="9"/>
      <c r="B101" s="184"/>
      <c r="C101" s="185"/>
      <c r="D101" s="186" t="s">
        <v>3917</v>
      </c>
      <c r="E101" s="187"/>
      <c r="F101" s="187"/>
      <c r="G101" s="187"/>
      <c r="H101" s="187"/>
      <c r="I101" s="187"/>
      <c r="J101" s="188">
        <f>J126</f>
        <v>77071</v>
      </c>
      <c r="K101" s="185"/>
      <c r="L101" s="18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7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hidden="1" s="2" customFormat="1" ht="6.96" customHeight="1">
      <c r="A103" s="33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7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hidden="1"/>
    <row r="105" hidden="1"/>
    <row r="106" hidden="1"/>
    <row r="107" s="2" customFormat="1" ht="6.96" customHeight="1">
      <c r="A107" s="33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24.96" customHeight="1">
      <c r="A108" s="33"/>
      <c r="B108" s="34"/>
      <c r="C108" s="24" t="s">
        <v>263</v>
      </c>
      <c r="D108" s="35"/>
      <c r="E108" s="35"/>
      <c r="F108" s="35"/>
      <c r="G108" s="35"/>
      <c r="H108" s="35"/>
      <c r="I108" s="35"/>
      <c r="J108" s="35"/>
      <c r="K108" s="35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6.96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12" customHeight="1">
      <c r="A110" s="33"/>
      <c r="B110" s="34"/>
      <c r="C110" s="30" t="s">
        <v>14</v>
      </c>
      <c r="D110" s="35"/>
      <c r="E110" s="35"/>
      <c r="F110" s="35"/>
      <c r="G110" s="35"/>
      <c r="H110" s="35"/>
      <c r="I110" s="35"/>
      <c r="J110" s="35"/>
      <c r="K110" s="35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16.5" customHeight="1">
      <c r="A111" s="33"/>
      <c r="B111" s="34"/>
      <c r="C111" s="35"/>
      <c r="D111" s="35"/>
      <c r="E111" s="178" t="str">
        <f>E7</f>
        <v>Cheb - Onkologie a zubní klinika rev.11.02.2025</v>
      </c>
      <c r="F111" s="30"/>
      <c r="G111" s="30"/>
      <c r="H111" s="30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1" customFormat="1" ht="12" customHeight="1">
      <c r="B112" s="22"/>
      <c r="C112" s="30" t="s">
        <v>231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78" t="s">
        <v>232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0" t="s">
        <v>233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3"/>
      <c r="B115" s="34"/>
      <c r="C115" s="35"/>
      <c r="D115" s="35"/>
      <c r="E115" s="179" t="s">
        <v>2075</v>
      </c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2" customHeight="1">
      <c r="A116" s="33"/>
      <c r="B116" s="34"/>
      <c r="C116" s="30" t="s">
        <v>3648</v>
      </c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6.5" customHeight="1">
      <c r="A117" s="33"/>
      <c r="B117" s="34"/>
      <c r="C117" s="35"/>
      <c r="D117" s="35"/>
      <c r="E117" s="70" t="str">
        <f>E13</f>
        <v>I.1.2.6.5 - Access point WIFI</v>
      </c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6.96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2" customHeight="1">
      <c r="A119" s="33"/>
      <c r="B119" s="34"/>
      <c r="C119" s="30" t="s">
        <v>18</v>
      </c>
      <c r="D119" s="35"/>
      <c r="E119" s="35"/>
      <c r="F119" s="27" t="str">
        <f>F16</f>
        <v>Cheb</v>
      </c>
      <c r="G119" s="35"/>
      <c r="H119" s="35"/>
      <c r="I119" s="30" t="s">
        <v>20</v>
      </c>
      <c r="J119" s="73" t="str">
        <f>IF(J16="","",J16)</f>
        <v>10. 12. 2024</v>
      </c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6.96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5.15" customHeight="1">
      <c r="A121" s="33"/>
      <c r="B121" s="34"/>
      <c r="C121" s="30" t="s">
        <v>22</v>
      </c>
      <c r="D121" s="35"/>
      <c r="E121" s="35"/>
      <c r="F121" s="27" t="str">
        <f>E19</f>
        <v>Karlovarská krajská nemocnice a.s.</v>
      </c>
      <c r="G121" s="35"/>
      <c r="H121" s="35"/>
      <c r="I121" s="30" t="s">
        <v>27</v>
      </c>
      <c r="J121" s="31" t="str">
        <f>E25</f>
        <v>M Projekt Cheb</v>
      </c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5.15" customHeight="1">
      <c r="A122" s="33"/>
      <c r="B122" s="34"/>
      <c r="C122" s="30" t="s">
        <v>26</v>
      </c>
      <c r="D122" s="35"/>
      <c r="E122" s="35"/>
      <c r="F122" s="27" t="str">
        <f>IF(E22="","",E22)</f>
        <v xml:space="preserve"> </v>
      </c>
      <c r="G122" s="35"/>
      <c r="H122" s="35"/>
      <c r="I122" s="30" t="s">
        <v>31</v>
      </c>
      <c r="J122" s="31" t="str">
        <f>E28</f>
        <v xml:space="preserve"> </v>
      </c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0.32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11" customFormat="1" ht="29.28" customHeight="1">
      <c r="A124" s="195"/>
      <c r="B124" s="196"/>
      <c r="C124" s="197" t="s">
        <v>264</v>
      </c>
      <c r="D124" s="198" t="s">
        <v>59</v>
      </c>
      <c r="E124" s="198" t="s">
        <v>55</v>
      </c>
      <c r="F124" s="198" t="s">
        <v>56</v>
      </c>
      <c r="G124" s="198" t="s">
        <v>265</v>
      </c>
      <c r="H124" s="198" t="s">
        <v>266</v>
      </c>
      <c r="I124" s="198" t="s">
        <v>267</v>
      </c>
      <c r="J124" s="199" t="s">
        <v>240</v>
      </c>
      <c r="K124" s="200" t="s">
        <v>268</v>
      </c>
      <c r="L124" s="201"/>
      <c r="M124" s="94" t="s">
        <v>1</v>
      </c>
      <c r="N124" s="95" t="s">
        <v>38</v>
      </c>
      <c r="O124" s="95" t="s">
        <v>269</v>
      </c>
      <c r="P124" s="95" t="s">
        <v>270</v>
      </c>
      <c r="Q124" s="95" t="s">
        <v>271</v>
      </c>
      <c r="R124" s="95" t="s">
        <v>272</v>
      </c>
      <c r="S124" s="95" t="s">
        <v>273</v>
      </c>
      <c r="T124" s="96" t="s">
        <v>274</v>
      </c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</row>
    <row r="125" s="2" customFormat="1" ht="22.8" customHeight="1">
      <c r="A125" s="33"/>
      <c r="B125" s="34"/>
      <c r="C125" s="101" t="s">
        <v>275</v>
      </c>
      <c r="D125" s="35"/>
      <c r="E125" s="35"/>
      <c r="F125" s="35"/>
      <c r="G125" s="35"/>
      <c r="H125" s="35"/>
      <c r="I125" s="35"/>
      <c r="J125" s="202">
        <f>BK125</f>
        <v>77071</v>
      </c>
      <c r="K125" s="35"/>
      <c r="L125" s="39"/>
      <c r="M125" s="97"/>
      <c r="N125" s="203"/>
      <c r="O125" s="98"/>
      <c r="P125" s="204">
        <f>P126</f>
        <v>0</v>
      </c>
      <c r="Q125" s="98"/>
      <c r="R125" s="204">
        <f>R126</f>
        <v>0</v>
      </c>
      <c r="S125" s="98"/>
      <c r="T125" s="205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73</v>
      </c>
      <c r="AU125" s="18" t="s">
        <v>242</v>
      </c>
      <c r="BK125" s="206">
        <f>BK126</f>
        <v>77071</v>
      </c>
    </row>
    <row r="126" s="12" customFormat="1" ht="25.92" customHeight="1">
      <c r="A126" s="12"/>
      <c r="B126" s="207"/>
      <c r="C126" s="208"/>
      <c r="D126" s="209" t="s">
        <v>73</v>
      </c>
      <c r="E126" s="210" t="s">
        <v>81</v>
      </c>
      <c r="F126" s="210" t="s">
        <v>128</v>
      </c>
      <c r="G126" s="208"/>
      <c r="H126" s="208"/>
      <c r="I126" s="208"/>
      <c r="J126" s="211">
        <f>BK126</f>
        <v>77071</v>
      </c>
      <c r="K126" s="208"/>
      <c r="L126" s="212"/>
      <c r="M126" s="213"/>
      <c r="N126" s="214"/>
      <c r="O126" s="214"/>
      <c r="P126" s="215">
        <f>SUM(P127:P131)</f>
        <v>0</v>
      </c>
      <c r="Q126" s="214"/>
      <c r="R126" s="215">
        <f>SUM(R127:R131)</f>
        <v>0</v>
      </c>
      <c r="S126" s="214"/>
      <c r="T126" s="216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7" t="s">
        <v>116</v>
      </c>
      <c r="AT126" s="218" t="s">
        <v>73</v>
      </c>
      <c r="AU126" s="218" t="s">
        <v>74</v>
      </c>
      <c r="AY126" s="217" t="s">
        <v>278</v>
      </c>
      <c r="BK126" s="219">
        <f>SUM(BK127:BK131)</f>
        <v>77071</v>
      </c>
    </row>
    <row r="127" s="2" customFormat="1" ht="66.75" customHeight="1">
      <c r="A127" s="33"/>
      <c r="B127" s="34"/>
      <c r="C127" s="222" t="s">
        <v>81</v>
      </c>
      <c r="D127" s="222" t="s">
        <v>280</v>
      </c>
      <c r="E127" s="223" t="s">
        <v>3918</v>
      </c>
      <c r="F127" s="224" t="s">
        <v>3919</v>
      </c>
      <c r="G127" s="225" t="s">
        <v>1673</v>
      </c>
      <c r="H127" s="226">
        <v>10</v>
      </c>
      <c r="I127" s="227">
        <v>6500</v>
      </c>
      <c r="J127" s="227">
        <f>ROUND(I127*H127,2)</f>
        <v>65000</v>
      </c>
      <c r="K127" s="228"/>
      <c r="L127" s="39"/>
      <c r="M127" s="229" t="s">
        <v>1</v>
      </c>
      <c r="N127" s="230" t="s">
        <v>39</v>
      </c>
      <c r="O127" s="231">
        <v>0</v>
      </c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33" t="s">
        <v>2319</v>
      </c>
      <c r="AT127" s="233" t="s">
        <v>280</v>
      </c>
      <c r="AU127" s="233" t="s">
        <v>81</v>
      </c>
      <c r="AY127" s="18" t="s">
        <v>278</v>
      </c>
      <c r="BE127" s="234">
        <f>IF(N127="základní",J127,0)</f>
        <v>65000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8" t="s">
        <v>81</v>
      </c>
      <c r="BK127" s="234">
        <f>ROUND(I127*H127,2)</f>
        <v>65000</v>
      </c>
      <c r="BL127" s="18" t="s">
        <v>2319</v>
      </c>
      <c r="BM127" s="233" t="s">
        <v>3920</v>
      </c>
    </row>
    <row r="128" s="2" customFormat="1" ht="16.5" customHeight="1">
      <c r="A128" s="33"/>
      <c r="B128" s="34"/>
      <c r="C128" s="222" t="s">
        <v>83</v>
      </c>
      <c r="D128" s="222" t="s">
        <v>280</v>
      </c>
      <c r="E128" s="223" t="s">
        <v>3921</v>
      </c>
      <c r="F128" s="224" t="s">
        <v>3922</v>
      </c>
      <c r="G128" s="225" t="s">
        <v>1673</v>
      </c>
      <c r="H128" s="226">
        <v>10</v>
      </c>
      <c r="I128" s="227">
        <v>420</v>
      </c>
      <c r="J128" s="227">
        <f>ROUND(I128*H128,2)</f>
        <v>4200</v>
      </c>
      <c r="K128" s="228"/>
      <c r="L128" s="39"/>
      <c r="M128" s="229" t="s">
        <v>1</v>
      </c>
      <c r="N128" s="230" t="s">
        <v>39</v>
      </c>
      <c r="O128" s="231">
        <v>0</v>
      </c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33" t="s">
        <v>2319</v>
      </c>
      <c r="AT128" s="233" t="s">
        <v>280</v>
      </c>
      <c r="AU128" s="233" t="s">
        <v>81</v>
      </c>
      <c r="AY128" s="18" t="s">
        <v>278</v>
      </c>
      <c r="BE128" s="234">
        <f>IF(N128="základní",J128,0)</f>
        <v>4200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8" t="s">
        <v>81</v>
      </c>
      <c r="BK128" s="234">
        <f>ROUND(I128*H128,2)</f>
        <v>4200</v>
      </c>
      <c r="BL128" s="18" t="s">
        <v>2319</v>
      </c>
      <c r="BM128" s="233" t="s">
        <v>3923</v>
      </c>
    </row>
    <row r="129" s="2" customFormat="1" ht="24.15" customHeight="1">
      <c r="A129" s="33"/>
      <c r="B129" s="34"/>
      <c r="C129" s="222" t="s">
        <v>91</v>
      </c>
      <c r="D129" s="222" t="s">
        <v>280</v>
      </c>
      <c r="E129" s="223" t="s">
        <v>3924</v>
      </c>
      <c r="F129" s="224" t="s">
        <v>3925</v>
      </c>
      <c r="G129" s="225" t="s">
        <v>1673</v>
      </c>
      <c r="H129" s="226">
        <v>1</v>
      </c>
      <c r="I129" s="227">
        <v>4250</v>
      </c>
      <c r="J129" s="227">
        <f>ROUND(I129*H129,2)</f>
        <v>4250</v>
      </c>
      <c r="K129" s="228"/>
      <c r="L129" s="39"/>
      <c r="M129" s="229" t="s">
        <v>1</v>
      </c>
      <c r="N129" s="230" t="s">
        <v>39</v>
      </c>
      <c r="O129" s="231">
        <v>0</v>
      </c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33" t="s">
        <v>2319</v>
      </c>
      <c r="AT129" s="233" t="s">
        <v>280</v>
      </c>
      <c r="AU129" s="233" t="s">
        <v>81</v>
      </c>
      <c r="AY129" s="18" t="s">
        <v>278</v>
      </c>
      <c r="BE129" s="234">
        <f>IF(N129="základní",J129,0)</f>
        <v>4250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8" t="s">
        <v>81</v>
      </c>
      <c r="BK129" s="234">
        <f>ROUND(I129*H129,2)</f>
        <v>4250</v>
      </c>
      <c r="BL129" s="18" t="s">
        <v>2319</v>
      </c>
      <c r="BM129" s="233" t="s">
        <v>3926</v>
      </c>
    </row>
    <row r="130" s="2" customFormat="1" ht="24.15" customHeight="1">
      <c r="A130" s="33"/>
      <c r="B130" s="34"/>
      <c r="C130" s="222" t="s">
        <v>116</v>
      </c>
      <c r="D130" s="222" t="s">
        <v>280</v>
      </c>
      <c r="E130" s="223" t="s">
        <v>3867</v>
      </c>
      <c r="F130" s="224" t="s">
        <v>3868</v>
      </c>
      <c r="G130" s="225" t="s">
        <v>1673</v>
      </c>
      <c r="H130" s="226">
        <v>10</v>
      </c>
      <c r="I130" s="227">
        <v>142.09999999999999</v>
      </c>
      <c r="J130" s="227">
        <f>ROUND(I130*H130,2)</f>
        <v>1421</v>
      </c>
      <c r="K130" s="228"/>
      <c r="L130" s="39"/>
      <c r="M130" s="229" t="s">
        <v>1</v>
      </c>
      <c r="N130" s="230" t="s">
        <v>39</v>
      </c>
      <c r="O130" s="231">
        <v>0</v>
      </c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33" t="s">
        <v>2319</v>
      </c>
      <c r="AT130" s="233" t="s">
        <v>280</v>
      </c>
      <c r="AU130" s="233" t="s">
        <v>81</v>
      </c>
      <c r="AY130" s="18" t="s">
        <v>278</v>
      </c>
      <c r="BE130" s="234">
        <f>IF(N130="základní",J130,0)</f>
        <v>1421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8" t="s">
        <v>81</v>
      </c>
      <c r="BK130" s="234">
        <f>ROUND(I130*H130,2)</f>
        <v>1421</v>
      </c>
      <c r="BL130" s="18" t="s">
        <v>2319</v>
      </c>
      <c r="BM130" s="233" t="s">
        <v>3927</v>
      </c>
    </row>
    <row r="131" s="2" customFormat="1" ht="24.15" customHeight="1">
      <c r="A131" s="33"/>
      <c r="B131" s="34"/>
      <c r="C131" s="222" t="s">
        <v>298</v>
      </c>
      <c r="D131" s="222" t="s">
        <v>280</v>
      </c>
      <c r="E131" s="223" t="s">
        <v>3928</v>
      </c>
      <c r="F131" s="224" t="s">
        <v>3793</v>
      </c>
      <c r="G131" s="225" t="s">
        <v>1418</v>
      </c>
      <c r="H131" s="226">
        <v>1</v>
      </c>
      <c r="I131" s="227">
        <v>2200</v>
      </c>
      <c r="J131" s="227">
        <f>ROUND(I131*H131,2)</f>
        <v>2200</v>
      </c>
      <c r="K131" s="228"/>
      <c r="L131" s="39"/>
      <c r="M131" s="291" t="s">
        <v>1</v>
      </c>
      <c r="N131" s="292" t="s">
        <v>39</v>
      </c>
      <c r="O131" s="293">
        <v>0</v>
      </c>
      <c r="P131" s="293">
        <f>O131*H131</f>
        <v>0</v>
      </c>
      <c r="Q131" s="293">
        <v>0</v>
      </c>
      <c r="R131" s="293">
        <f>Q131*H131</f>
        <v>0</v>
      </c>
      <c r="S131" s="293">
        <v>0</v>
      </c>
      <c r="T131" s="294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33" t="s">
        <v>2319</v>
      </c>
      <c r="AT131" s="233" t="s">
        <v>280</v>
      </c>
      <c r="AU131" s="233" t="s">
        <v>81</v>
      </c>
      <c r="AY131" s="18" t="s">
        <v>278</v>
      </c>
      <c r="BE131" s="234">
        <f>IF(N131="základní",J131,0)</f>
        <v>2200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81</v>
      </c>
      <c r="BK131" s="234">
        <f>ROUND(I131*H131,2)</f>
        <v>2200</v>
      </c>
      <c r="BL131" s="18" t="s">
        <v>2319</v>
      </c>
      <c r="BM131" s="233" t="s">
        <v>3929</v>
      </c>
    </row>
    <row r="132" s="2" customFormat="1" ht="6.96" customHeight="1">
      <c r="A132" s="33"/>
      <c r="B132" s="60"/>
      <c r="C132" s="61"/>
      <c r="D132" s="61"/>
      <c r="E132" s="61"/>
      <c r="F132" s="61"/>
      <c r="G132" s="61"/>
      <c r="H132" s="61"/>
      <c r="I132" s="61"/>
      <c r="J132" s="61"/>
      <c r="K132" s="61"/>
      <c r="L132" s="39"/>
      <c r="M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</sheetData>
  <sheetProtection sheet="1" autoFilter="0" formatColumns="0" formatRows="0" objects="1" scenarios="1" spinCount="100000" saltValue="Sz7F294pf+uwfN7JLjRvIhL67ppSVQVHmdoqQhK+ByU2WAvbup5hSupz6POV5bVq3X8E0NurKg/u1khe64WYfg==" hashValue="nlzjACO7ETF/aX80GGrtn6c2C1qd10eWYW3X3xG+2RnR/5p16CmrjIJiakRmrQx5oK13UcGxeXqKiOegFqu3XQ==" algorithmName="SHA-512" password="CC35"/>
  <autoFilter ref="C124:K13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83</v>
      </c>
    </row>
    <row r="4" s="1" customFormat="1" ht="24.96" customHeight="1">
      <c r="B4" s="21"/>
      <c r="D4" s="143" t="s">
        <v>230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Cheb - Onkologie a zubní klinika rev.11.02.2025</v>
      </c>
      <c r="F7" s="145"/>
      <c r="G7" s="145"/>
      <c r="H7" s="145"/>
      <c r="L7" s="21"/>
    </row>
    <row r="8">
      <c r="B8" s="21"/>
      <c r="D8" s="145" t="s">
        <v>231</v>
      </c>
      <c r="L8" s="21"/>
    </row>
    <row r="9" s="1" customFormat="1" ht="16.5" customHeight="1">
      <c r="B9" s="21"/>
      <c r="E9" s="146" t="s">
        <v>232</v>
      </c>
      <c r="F9" s="1"/>
      <c r="G9" s="1"/>
      <c r="H9" s="1"/>
      <c r="L9" s="21"/>
    </row>
    <row r="10" s="1" customFormat="1" ht="12" customHeight="1">
      <c r="B10" s="21"/>
      <c r="D10" s="145" t="s">
        <v>233</v>
      </c>
      <c r="L10" s="21"/>
    </row>
    <row r="11" s="2" customFormat="1" ht="16.5" customHeight="1">
      <c r="A11" s="33"/>
      <c r="B11" s="39"/>
      <c r="C11" s="33"/>
      <c r="D11" s="33"/>
      <c r="E11" s="147" t="s">
        <v>2075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9"/>
      <c r="C12" s="33"/>
      <c r="D12" s="145" t="s">
        <v>3648</v>
      </c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6.5" customHeight="1">
      <c r="A13" s="33"/>
      <c r="B13" s="39"/>
      <c r="C13" s="33"/>
      <c r="D13" s="33"/>
      <c r="E13" s="148" t="s">
        <v>3930</v>
      </c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>
      <c r="A14" s="33"/>
      <c r="B14" s="39"/>
      <c r="C14" s="33"/>
      <c r="D14" s="33"/>
      <c r="E14" s="33"/>
      <c r="F14" s="33"/>
      <c r="G14" s="33"/>
      <c r="H14" s="33"/>
      <c r="I14" s="33"/>
      <c r="J14" s="33"/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9"/>
      <c r="C15" s="33"/>
      <c r="D15" s="145" t="s">
        <v>16</v>
      </c>
      <c r="E15" s="33"/>
      <c r="F15" s="135" t="s">
        <v>1</v>
      </c>
      <c r="G15" s="33"/>
      <c r="H15" s="33"/>
      <c r="I15" s="145" t="s">
        <v>17</v>
      </c>
      <c r="J15" s="135" t="s">
        <v>1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18</v>
      </c>
      <c r="E16" s="33"/>
      <c r="F16" s="135" t="s">
        <v>19</v>
      </c>
      <c r="G16" s="33"/>
      <c r="H16" s="33"/>
      <c r="I16" s="145" t="s">
        <v>20</v>
      </c>
      <c r="J16" s="149" t="str">
        <f>'Rekapitulace stavby'!AN8</f>
        <v>10. 12. 2024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0.8" customHeight="1">
      <c r="A17" s="33"/>
      <c r="B17" s="39"/>
      <c r="C17" s="33"/>
      <c r="D17" s="33"/>
      <c r="E17" s="33"/>
      <c r="F17" s="33"/>
      <c r="G17" s="33"/>
      <c r="H17" s="33"/>
      <c r="I17" s="33"/>
      <c r="J17" s="33"/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9"/>
      <c r="C18" s="33"/>
      <c r="D18" s="145" t="s">
        <v>22</v>
      </c>
      <c r="E18" s="33"/>
      <c r="F18" s="33"/>
      <c r="G18" s="33"/>
      <c r="H18" s="33"/>
      <c r="I18" s="145" t="s">
        <v>23</v>
      </c>
      <c r="J18" s="135" t="s">
        <v>1</v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9"/>
      <c r="C19" s="33"/>
      <c r="D19" s="33"/>
      <c r="E19" s="135" t="s">
        <v>237</v>
      </c>
      <c r="F19" s="33"/>
      <c r="G19" s="33"/>
      <c r="H19" s="33"/>
      <c r="I19" s="145" t="s">
        <v>25</v>
      </c>
      <c r="J19" s="135" t="s">
        <v>1</v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9"/>
      <c r="C20" s="33"/>
      <c r="D20" s="33"/>
      <c r="E20" s="33"/>
      <c r="F20" s="33"/>
      <c r="G20" s="33"/>
      <c r="H20" s="33"/>
      <c r="I20" s="33"/>
      <c r="J20" s="33"/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9"/>
      <c r="C21" s="33"/>
      <c r="D21" s="145" t="s">
        <v>26</v>
      </c>
      <c r="E21" s="33"/>
      <c r="F21" s="33"/>
      <c r="G21" s="33"/>
      <c r="H21" s="33"/>
      <c r="I21" s="145" t="s">
        <v>23</v>
      </c>
      <c r="J21" s="135" t="str">
        <f>'Rekapitulace stavby'!AN13</f>
        <v/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9"/>
      <c r="C22" s="33"/>
      <c r="D22" s="33"/>
      <c r="E22" s="135" t="str">
        <f>'Rekapitulace stavby'!E14</f>
        <v xml:space="preserve"> </v>
      </c>
      <c r="F22" s="135"/>
      <c r="G22" s="135"/>
      <c r="H22" s="135"/>
      <c r="I22" s="145" t="s">
        <v>25</v>
      </c>
      <c r="J22" s="135" t="str">
        <f>'Rekapitulace stavby'!AN14</f>
        <v/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9"/>
      <c r="C23" s="33"/>
      <c r="D23" s="33"/>
      <c r="E23" s="33"/>
      <c r="F23" s="33"/>
      <c r="G23" s="33"/>
      <c r="H23" s="33"/>
      <c r="I23" s="33"/>
      <c r="J23" s="33"/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9"/>
      <c r="C24" s="33"/>
      <c r="D24" s="145" t="s">
        <v>27</v>
      </c>
      <c r="E24" s="33"/>
      <c r="F24" s="33"/>
      <c r="G24" s="33"/>
      <c r="H24" s="33"/>
      <c r="I24" s="145" t="s">
        <v>23</v>
      </c>
      <c r="J24" s="135" t="s">
        <v>28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8" customHeight="1">
      <c r="A25" s="33"/>
      <c r="B25" s="39"/>
      <c r="C25" s="33"/>
      <c r="D25" s="33"/>
      <c r="E25" s="135" t="s">
        <v>29</v>
      </c>
      <c r="F25" s="33"/>
      <c r="G25" s="33"/>
      <c r="H25" s="33"/>
      <c r="I25" s="145" t="s">
        <v>25</v>
      </c>
      <c r="J25" s="135" t="s">
        <v>1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6.96" customHeight="1">
      <c r="A26" s="33"/>
      <c r="B26" s="39"/>
      <c r="C26" s="33"/>
      <c r="D26" s="33"/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12" customHeight="1">
      <c r="A27" s="33"/>
      <c r="B27" s="39"/>
      <c r="C27" s="33"/>
      <c r="D27" s="145" t="s">
        <v>31</v>
      </c>
      <c r="E27" s="33"/>
      <c r="F27" s="33"/>
      <c r="G27" s="33"/>
      <c r="H27" s="33"/>
      <c r="I27" s="145" t="s">
        <v>23</v>
      </c>
      <c r="J27" s="135" t="str">
        <f>IF('Rekapitulace stavby'!AN19="","",'Rekapitulace stavby'!AN19)</f>
        <v/>
      </c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8" customHeight="1">
      <c r="A28" s="33"/>
      <c r="B28" s="39"/>
      <c r="C28" s="33"/>
      <c r="D28" s="33"/>
      <c r="E28" s="135" t="str">
        <f>IF('Rekapitulace stavby'!E20="","",'Rekapitulace stavby'!E20)</f>
        <v xml:space="preserve"> </v>
      </c>
      <c r="F28" s="33"/>
      <c r="G28" s="33"/>
      <c r="H28" s="33"/>
      <c r="I28" s="145" t="s">
        <v>25</v>
      </c>
      <c r="J28" s="135" t="str">
        <f>IF('Rekapitulace stavby'!AN20="","",'Rekapitulace stavby'!AN20)</f>
        <v/>
      </c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9"/>
      <c r="C29" s="33"/>
      <c r="D29" s="33"/>
      <c r="E29" s="33"/>
      <c r="F29" s="33"/>
      <c r="G29" s="33"/>
      <c r="H29" s="33"/>
      <c r="I29" s="33"/>
      <c r="J29" s="33"/>
      <c r="K29" s="3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2" customHeight="1">
      <c r="A30" s="33"/>
      <c r="B30" s="39"/>
      <c r="C30" s="33"/>
      <c r="D30" s="145" t="s">
        <v>32</v>
      </c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8" customFormat="1" ht="16.5" customHeight="1">
      <c r="A31" s="150"/>
      <c r="B31" s="151"/>
      <c r="C31" s="150"/>
      <c r="D31" s="150"/>
      <c r="E31" s="152" t="s">
        <v>1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3"/>
      <c r="B32" s="39"/>
      <c r="C32" s="33"/>
      <c r="D32" s="33"/>
      <c r="E32" s="33"/>
      <c r="F32" s="33"/>
      <c r="G32" s="33"/>
      <c r="H32" s="33"/>
      <c r="I32" s="33"/>
      <c r="J32" s="33"/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4"/>
      <c r="E33" s="154"/>
      <c r="F33" s="154"/>
      <c r="G33" s="154"/>
      <c r="H33" s="154"/>
      <c r="I33" s="154"/>
      <c r="J33" s="154"/>
      <c r="K33" s="154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25.44" customHeight="1">
      <c r="A34" s="33"/>
      <c r="B34" s="39"/>
      <c r="C34" s="33"/>
      <c r="D34" s="155" t="s">
        <v>34</v>
      </c>
      <c r="E34" s="33"/>
      <c r="F34" s="33"/>
      <c r="G34" s="33"/>
      <c r="H34" s="33"/>
      <c r="I34" s="33"/>
      <c r="J34" s="156">
        <f>ROUND(J125, 2)</f>
        <v>267348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6.96" customHeight="1">
      <c r="A35" s="33"/>
      <c r="B35" s="39"/>
      <c r="C35" s="33"/>
      <c r="D35" s="154"/>
      <c r="E35" s="154"/>
      <c r="F35" s="154"/>
      <c r="G35" s="154"/>
      <c r="H35" s="154"/>
      <c r="I35" s="154"/>
      <c r="J35" s="154"/>
      <c r="K35" s="154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33"/>
      <c r="F36" s="157" t="s">
        <v>36</v>
      </c>
      <c r="G36" s="33"/>
      <c r="H36" s="33"/>
      <c r="I36" s="157" t="s">
        <v>35</v>
      </c>
      <c r="J36" s="157" t="s">
        <v>37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14.4" customHeight="1">
      <c r="A37" s="33"/>
      <c r="B37" s="39"/>
      <c r="C37" s="33"/>
      <c r="D37" s="147" t="s">
        <v>38</v>
      </c>
      <c r="E37" s="145" t="s">
        <v>39</v>
      </c>
      <c r="F37" s="158">
        <f>ROUND((SUM(BE125:BE140)),  2)</f>
        <v>267348</v>
      </c>
      <c r="G37" s="33"/>
      <c r="H37" s="33"/>
      <c r="I37" s="159">
        <v>0.20999999999999999</v>
      </c>
      <c r="J37" s="158">
        <f>ROUND(((SUM(BE125:BE140))*I37),  2)</f>
        <v>56143.080000000002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39"/>
      <c r="C38" s="33"/>
      <c r="D38" s="33"/>
      <c r="E38" s="145" t="s">
        <v>40</v>
      </c>
      <c r="F38" s="158">
        <f>ROUND((SUM(BF125:BF140)),  2)</f>
        <v>0</v>
      </c>
      <c r="G38" s="33"/>
      <c r="H38" s="33"/>
      <c r="I38" s="159">
        <v>0.12</v>
      </c>
      <c r="J38" s="158">
        <f>ROUND(((SUM(BF125:BF140))*I38),  2)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41</v>
      </c>
      <c r="F39" s="158">
        <f>ROUND((SUM(BG125:BG140)),  2)</f>
        <v>0</v>
      </c>
      <c r="G39" s="33"/>
      <c r="H39" s="33"/>
      <c r="I39" s="159">
        <v>0.20999999999999999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9"/>
      <c r="C40" s="33"/>
      <c r="D40" s="33"/>
      <c r="E40" s="145" t="s">
        <v>42</v>
      </c>
      <c r="F40" s="158">
        <f>ROUND((SUM(BH125:BH140)),  2)</f>
        <v>0</v>
      </c>
      <c r="G40" s="33"/>
      <c r="H40" s="33"/>
      <c r="I40" s="159">
        <v>0.12</v>
      </c>
      <c r="J40" s="158">
        <f>0</f>
        <v>0</v>
      </c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2" customFormat="1" ht="14.4" customHeight="1">
      <c r="A41" s="33"/>
      <c r="B41" s="39"/>
      <c r="C41" s="33"/>
      <c r="D41" s="33"/>
      <c r="E41" s="145" t="s">
        <v>43</v>
      </c>
      <c r="F41" s="158">
        <f>ROUND((SUM(BI125:BI140)),  2)</f>
        <v>0</v>
      </c>
      <c r="G41" s="33"/>
      <c r="H41" s="33"/>
      <c r="I41" s="159">
        <v>0</v>
      </c>
      <c r="J41" s="158">
        <f>0</f>
        <v>0</v>
      </c>
      <c r="K41" s="33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6.96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5.44" customHeight="1">
      <c r="A43" s="33"/>
      <c r="B43" s="39"/>
      <c r="C43" s="160"/>
      <c r="D43" s="161" t="s">
        <v>44</v>
      </c>
      <c r="E43" s="162"/>
      <c r="F43" s="162"/>
      <c r="G43" s="163" t="s">
        <v>45</v>
      </c>
      <c r="H43" s="164" t="s">
        <v>46</v>
      </c>
      <c r="I43" s="162"/>
      <c r="J43" s="165">
        <f>SUM(J34:J41)</f>
        <v>323491.08000000002</v>
      </c>
      <c r="K43" s="166"/>
      <c r="L43" s="57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14.4" customHeight="1">
      <c r="A44" s="33"/>
      <c r="B44" s="39"/>
      <c r="C44" s="33"/>
      <c r="D44" s="33"/>
      <c r="E44" s="33"/>
      <c r="F44" s="33"/>
      <c r="G44" s="33"/>
      <c r="H44" s="33"/>
      <c r="I44" s="33"/>
      <c r="J44" s="33"/>
      <c r="K44" s="33"/>
      <c r="L44" s="57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47</v>
      </c>
      <c r="E50" s="168"/>
      <c r="F50" s="168"/>
      <c r="G50" s="167" t="s">
        <v>48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49</v>
      </c>
      <c r="E61" s="170"/>
      <c r="F61" s="171" t="s">
        <v>50</v>
      </c>
      <c r="G61" s="169" t="s">
        <v>49</v>
      </c>
      <c r="H61" s="170"/>
      <c r="I61" s="170"/>
      <c r="J61" s="172" t="s">
        <v>50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51</v>
      </c>
      <c r="E65" s="173"/>
      <c r="F65" s="173"/>
      <c r="G65" s="167" t="s">
        <v>52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49</v>
      </c>
      <c r="E76" s="170"/>
      <c r="F76" s="171" t="s">
        <v>50</v>
      </c>
      <c r="G76" s="169" t="s">
        <v>49</v>
      </c>
      <c r="H76" s="170"/>
      <c r="I76" s="170"/>
      <c r="J76" s="172" t="s">
        <v>50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hidden="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hidden="1" s="2" customFormat="1" ht="24.96" customHeight="1">
      <c r="A82" s="33"/>
      <c r="B82" s="34"/>
      <c r="C82" s="24" t="s">
        <v>238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hidden="1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hidden="1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hidden="1" s="2" customFormat="1" ht="16.5" customHeight="1">
      <c r="A85" s="33"/>
      <c r="B85" s="34"/>
      <c r="C85" s="35"/>
      <c r="D85" s="35"/>
      <c r="E85" s="178" t="str">
        <f>E7</f>
        <v>Cheb - Onkologie a zubní klinika rev.11.02.2025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hidden="1" s="1" customFormat="1" ht="12" customHeight="1">
      <c r="B86" s="22"/>
      <c r="C86" s="30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78" t="s">
        <v>232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0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3"/>
      <c r="B89" s="34"/>
      <c r="C89" s="35"/>
      <c r="D89" s="35"/>
      <c r="E89" s="179" t="s">
        <v>2075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hidden="1" s="2" customFormat="1" ht="12" customHeight="1">
      <c r="A90" s="33"/>
      <c r="B90" s="34"/>
      <c r="C90" s="30" t="s">
        <v>3648</v>
      </c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hidden="1" s="2" customFormat="1" ht="16.5" customHeight="1">
      <c r="A91" s="33"/>
      <c r="B91" s="34"/>
      <c r="C91" s="35"/>
      <c r="D91" s="35"/>
      <c r="E91" s="70" t="str">
        <f>E13</f>
        <v>I.1.2.6.6 - IP Jednotný čas</v>
      </c>
      <c r="F91" s="35"/>
      <c r="G91" s="35"/>
      <c r="H91" s="35"/>
      <c r="I91" s="35"/>
      <c r="J91" s="35"/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hidden="1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hidden="1" s="2" customFormat="1" ht="12" customHeight="1">
      <c r="A93" s="33"/>
      <c r="B93" s="34"/>
      <c r="C93" s="30" t="s">
        <v>18</v>
      </c>
      <c r="D93" s="35"/>
      <c r="E93" s="35"/>
      <c r="F93" s="27" t="str">
        <f>F16</f>
        <v>Cheb</v>
      </c>
      <c r="G93" s="35"/>
      <c r="H93" s="35"/>
      <c r="I93" s="30" t="s">
        <v>20</v>
      </c>
      <c r="J93" s="73" t="str">
        <f>IF(J16="","",J16)</f>
        <v>10. 12. 2024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hidden="1" s="2" customFormat="1" ht="6.96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hidden="1" s="2" customFormat="1" ht="15.15" customHeight="1">
      <c r="A95" s="33"/>
      <c r="B95" s="34"/>
      <c r="C95" s="30" t="s">
        <v>22</v>
      </c>
      <c r="D95" s="35"/>
      <c r="E95" s="35"/>
      <c r="F95" s="27" t="str">
        <f>E19</f>
        <v>Karlovarská krajská nemocnice a.s.</v>
      </c>
      <c r="G95" s="35"/>
      <c r="H95" s="35"/>
      <c r="I95" s="30" t="s">
        <v>27</v>
      </c>
      <c r="J95" s="31" t="str">
        <f>E25</f>
        <v>M Projekt Cheb</v>
      </c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hidden="1" s="2" customFormat="1" ht="15.15" customHeight="1">
      <c r="A96" s="33"/>
      <c r="B96" s="34"/>
      <c r="C96" s="30" t="s">
        <v>26</v>
      </c>
      <c r="D96" s="35"/>
      <c r="E96" s="35"/>
      <c r="F96" s="27" t="str">
        <f>IF(E22="","",E22)</f>
        <v xml:space="preserve"> </v>
      </c>
      <c r="G96" s="35"/>
      <c r="H96" s="35"/>
      <c r="I96" s="30" t="s">
        <v>31</v>
      </c>
      <c r="J96" s="31" t="str">
        <f>E28</f>
        <v xml:space="preserve"> 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hidden="1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hidden="1" s="2" customFormat="1" ht="29.28" customHeight="1">
      <c r="A98" s="33"/>
      <c r="B98" s="34"/>
      <c r="C98" s="180" t="s">
        <v>239</v>
      </c>
      <c r="D98" s="181"/>
      <c r="E98" s="181"/>
      <c r="F98" s="181"/>
      <c r="G98" s="181"/>
      <c r="H98" s="181"/>
      <c r="I98" s="181"/>
      <c r="J98" s="182" t="s">
        <v>240</v>
      </c>
      <c r="K98" s="181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hidden="1" s="2" customFormat="1" ht="10.32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7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hidden="1" s="2" customFormat="1" ht="22.8" customHeight="1">
      <c r="A100" s="33"/>
      <c r="B100" s="34"/>
      <c r="C100" s="183" t="s">
        <v>241</v>
      </c>
      <c r="D100" s="35"/>
      <c r="E100" s="35"/>
      <c r="F100" s="35"/>
      <c r="G100" s="35"/>
      <c r="H100" s="35"/>
      <c r="I100" s="35"/>
      <c r="J100" s="104">
        <f>J125</f>
        <v>267348</v>
      </c>
      <c r="K100" s="35"/>
      <c r="L100" s="57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242</v>
      </c>
    </row>
    <row r="101" hidden="1" s="9" customFormat="1" ht="24.96" customHeight="1">
      <c r="A101" s="9"/>
      <c r="B101" s="184"/>
      <c r="C101" s="185"/>
      <c r="D101" s="186" t="s">
        <v>3931</v>
      </c>
      <c r="E101" s="187"/>
      <c r="F101" s="187"/>
      <c r="G101" s="187"/>
      <c r="H101" s="187"/>
      <c r="I101" s="187"/>
      <c r="J101" s="188">
        <f>J126</f>
        <v>267348</v>
      </c>
      <c r="K101" s="185"/>
      <c r="L101" s="18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7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hidden="1" s="2" customFormat="1" ht="6.96" customHeight="1">
      <c r="A103" s="33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7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hidden="1"/>
    <row r="105" hidden="1"/>
    <row r="106" hidden="1"/>
    <row r="107" s="2" customFormat="1" ht="6.96" customHeight="1">
      <c r="A107" s="33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24.96" customHeight="1">
      <c r="A108" s="33"/>
      <c r="B108" s="34"/>
      <c r="C108" s="24" t="s">
        <v>263</v>
      </c>
      <c r="D108" s="35"/>
      <c r="E108" s="35"/>
      <c r="F108" s="35"/>
      <c r="G108" s="35"/>
      <c r="H108" s="35"/>
      <c r="I108" s="35"/>
      <c r="J108" s="35"/>
      <c r="K108" s="35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6.96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12" customHeight="1">
      <c r="A110" s="33"/>
      <c r="B110" s="34"/>
      <c r="C110" s="30" t="s">
        <v>14</v>
      </c>
      <c r="D110" s="35"/>
      <c r="E110" s="35"/>
      <c r="F110" s="35"/>
      <c r="G110" s="35"/>
      <c r="H110" s="35"/>
      <c r="I110" s="35"/>
      <c r="J110" s="35"/>
      <c r="K110" s="35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16.5" customHeight="1">
      <c r="A111" s="33"/>
      <c r="B111" s="34"/>
      <c r="C111" s="35"/>
      <c r="D111" s="35"/>
      <c r="E111" s="178" t="str">
        <f>E7</f>
        <v>Cheb - Onkologie a zubní klinika rev.11.02.2025</v>
      </c>
      <c r="F111" s="30"/>
      <c r="G111" s="30"/>
      <c r="H111" s="30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1" customFormat="1" ht="12" customHeight="1">
      <c r="B112" s="22"/>
      <c r="C112" s="30" t="s">
        <v>231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78" t="s">
        <v>232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0" t="s">
        <v>233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3"/>
      <c r="B115" s="34"/>
      <c r="C115" s="35"/>
      <c r="D115" s="35"/>
      <c r="E115" s="179" t="s">
        <v>2075</v>
      </c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2" customHeight="1">
      <c r="A116" s="33"/>
      <c r="B116" s="34"/>
      <c r="C116" s="30" t="s">
        <v>3648</v>
      </c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6.5" customHeight="1">
      <c r="A117" s="33"/>
      <c r="B117" s="34"/>
      <c r="C117" s="35"/>
      <c r="D117" s="35"/>
      <c r="E117" s="70" t="str">
        <f>E13</f>
        <v>I.1.2.6.6 - IP Jednotný čas</v>
      </c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6.96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2" customHeight="1">
      <c r="A119" s="33"/>
      <c r="B119" s="34"/>
      <c r="C119" s="30" t="s">
        <v>18</v>
      </c>
      <c r="D119" s="35"/>
      <c r="E119" s="35"/>
      <c r="F119" s="27" t="str">
        <f>F16</f>
        <v>Cheb</v>
      </c>
      <c r="G119" s="35"/>
      <c r="H119" s="35"/>
      <c r="I119" s="30" t="s">
        <v>20</v>
      </c>
      <c r="J119" s="73" t="str">
        <f>IF(J16="","",J16)</f>
        <v>10. 12. 2024</v>
      </c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6.96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5.15" customHeight="1">
      <c r="A121" s="33"/>
      <c r="B121" s="34"/>
      <c r="C121" s="30" t="s">
        <v>22</v>
      </c>
      <c r="D121" s="35"/>
      <c r="E121" s="35"/>
      <c r="F121" s="27" t="str">
        <f>E19</f>
        <v>Karlovarská krajská nemocnice a.s.</v>
      </c>
      <c r="G121" s="35"/>
      <c r="H121" s="35"/>
      <c r="I121" s="30" t="s">
        <v>27</v>
      </c>
      <c r="J121" s="31" t="str">
        <f>E25</f>
        <v>M Projekt Cheb</v>
      </c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5.15" customHeight="1">
      <c r="A122" s="33"/>
      <c r="B122" s="34"/>
      <c r="C122" s="30" t="s">
        <v>26</v>
      </c>
      <c r="D122" s="35"/>
      <c r="E122" s="35"/>
      <c r="F122" s="27" t="str">
        <f>IF(E22="","",E22)</f>
        <v xml:space="preserve"> </v>
      </c>
      <c r="G122" s="35"/>
      <c r="H122" s="35"/>
      <c r="I122" s="30" t="s">
        <v>31</v>
      </c>
      <c r="J122" s="31" t="str">
        <f>E28</f>
        <v xml:space="preserve"> </v>
      </c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0.32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11" customFormat="1" ht="29.28" customHeight="1">
      <c r="A124" s="195"/>
      <c r="B124" s="196"/>
      <c r="C124" s="197" t="s">
        <v>264</v>
      </c>
      <c r="D124" s="198" t="s">
        <v>59</v>
      </c>
      <c r="E124" s="198" t="s">
        <v>55</v>
      </c>
      <c r="F124" s="198" t="s">
        <v>56</v>
      </c>
      <c r="G124" s="198" t="s">
        <v>265</v>
      </c>
      <c r="H124" s="198" t="s">
        <v>266</v>
      </c>
      <c r="I124" s="198" t="s">
        <v>267</v>
      </c>
      <c r="J124" s="199" t="s">
        <v>240</v>
      </c>
      <c r="K124" s="200" t="s">
        <v>268</v>
      </c>
      <c r="L124" s="201"/>
      <c r="M124" s="94" t="s">
        <v>1</v>
      </c>
      <c r="N124" s="95" t="s">
        <v>38</v>
      </c>
      <c r="O124" s="95" t="s">
        <v>269</v>
      </c>
      <c r="P124" s="95" t="s">
        <v>270</v>
      </c>
      <c r="Q124" s="95" t="s">
        <v>271</v>
      </c>
      <c r="R124" s="95" t="s">
        <v>272</v>
      </c>
      <c r="S124" s="95" t="s">
        <v>273</v>
      </c>
      <c r="T124" s="96" t="s">
        <v>274</v>
      </c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</row>
    <row r="125" s="2" customFormat="1" ht="22.8" customHeight="1">
      <c r="A125" s="33"/>
      <c r="B125" s="34"/>
      <c r="C125" s="101" t="s">
        <v>275</v>
      </c>
      <c r="D125" s="35"/>
      <c r="E125" s="35"/>
      <c r="F125" s="35"/>
      <c r="G125" s="35"/>
      <c r="H125" s="35"/>
      <c r="I125" s="35"/>
      <c r="J125" s="202">
        <f>BK125</f>
        <v>267348</v>
      </c>
      <c r="K125" s="35"/>
      <c r="L125" s="39"/>
      <c r="M125" s="97"/>
      <c r="N125" s="203"/>
      <c r="O125" s="98"/>
      <c r="P125" s="204">
        <f>P126</f>
        <v>0</v>
      </c>
      <c r="Q125" s="98"/>
      <c r="R125" s="204">
        <f>R126</f>
        <v>0</v>
      </c>
      <c r="S125" s="98"/>
      <c r="T125" s="205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73</v>
      </c>
      <c r="AU125" s="18" t="s">
        <v>242</v>
      </c>
      <c r="BK125" s="206">
        <f>BK126</f>
        <v>267348</v>
      </c>
    </row>
    <row r="126" s="12" customFormat="1" ht="25.92" customHeight="1">
      <c r="A126" s="12"/>
      <c r="B126" s="207"/>
      <c r="C126" s="208"/>
      <c r="D126" s="209" t="s">
        <v>73</v>
      </c>
      <c r="E126" s="210" t="s">
        <v>81</v>
      </c>
      <c r="F126" s="210" t="s">
        <v>131</v>
      </c>
      <c r="G126" s="208"/>
      <c r="H126" s="208"/>
      <c r="I126" s="208"/>
      <c r="J126" s="211">
        <f>BK126</f>
        <v>267348</v>
      </c>
      <c r="K126" s="208"/>
      <c r="L126" s="212"/>
      <c r="M126" s="213"/>
      <c r="N126" s="214"/>
      <c r="O126" s="214"/>
      <c r="P126" s="215">
        <f>SUM(P127:P140)</f>
        <v>0</v>
      </c>
      <c r="Q126" s="214"/>
      <c r="R126" s="215">
        <f>SUM(R127:R140)</f>
        <v>0</v>
      </c>
      <c r="S126" s="214"/>
      <c r="T126" s="216">
        <f>SUM(T127:T140)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7" t="s">
        <v>116</v>
      </c>
      <c r="AT126" s="218" t="s">
        <v>73</v>
      </c>
      <c r="AU126" s="218" t="s">
        <v>74</v>
      </c>
      <c r="AY126" s="217" t="s">
        <v>278</v>
      </c>
      <c r="BK126" s="219">
        <f>SUM(BK127:BK140)</f>
        <v>267348</v>
      </c>
    </row>
    <row r="127" s="2" customFormat="1" ht="76.35" customHeight="1">
      <c r="A127" s="33"/>
      <c r="B127" s="34"/>
      <c r="C127" s="222" t="s">
        <v>81</v>
      </c>
      <c r="D127" s="222" t="s">
        <v>280</v>
      </c>
      <c r="E127" s="223" t="s">
        <v>3932</v>
      </c>
      <c r="F127" s="224" t="s">
        <v>3933</v>
      </c>
      <c r="G127" s="225" t="s">
        <v>1673</v>
      </c>
      <c r="H127" s="226">
        <v>1</v>
      </c>
      <c r="I127" s="227">
        <v>29972.200000000001</v>
      </c>
      <c r="J127" s="227">
        <f>ROUND(I127*H127,2)</f>
        <v>29972.200000000001</v>
      </c>
      <c r="K127" s="228"/>
      <c r="L127" s="39"/>
      <c r="M127" s="229" t="s">
        <v>1</v>
      </c>
      <c r="N127" s="230" t="s">
        <v>39</v>
      </c>
      <c r="O127" s="231">
        <v>0</v>
      </c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33" t="s">
        <v>2319</v>
      </c>
      <c r="AT127" s="233" t="s">
        <v>280</v>
      </c>
      <c r="AU127" s="233" t="s">
        <v>81</v>
      </c>
      <c r="AY127" s="18" t="s">
        <v>278</v>
      </c>
      <c r="BE127" s="234">
        <f>IF(N127="základní",J127,0)</f>
        <v>29972.200000000001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8" t="s">
        <v>81</v>
      </c>
      <c r="BK127" s="234">
        <f>ROUND(I127*H127,2)</f>
        <v>29972.200000000001</v>
      </c>
      <c r="BL127" s="18" t="s">
        <v>2319</v>
      </c>
      <c r="BM127" s="233" t="s">
        <v>3934</v>
      </c>
    </row>
    <row r="128" s="2" customFormat="1" ht="37.8" customHeight="1">
      <c r="A128" s="33"/>
      <c r="B128" s="34"/>
      <c r="C128" s="222" t="s">
        <v>83</v>
      </c>
      <c r="D128" s="222" t="s">
        <v>280</v>
      </c>
      <c r="E128" s="223" t="s">
        <v>3935</v>
      </c>
      <c r="F128" s="224" t="s">
        <v>3936</v>
      </c>
      <c r="G128" s="225" t="s">
        <v>1673</v>
      </c>
      <c r="H128" s="226">
        <v>1</v>
      </c>
      <c r="I128" s="227">
        <v>23504.200000000001</v>
      </c>
      <c r="J128" s="227">
        <f>ROUND(I128*H128,2)</f>
        <v>23504.200000000001</v>
      </c>
      <c r="K128" s="228"/>
      <c r="L128" s="39"/>
      <c r="M128" s="229" t="s">
        <v>1</v>
      </c>
      <c r="N128" s="230" t="s">
        <v>39</v>
      </c>
      <c r="O128" s="231">
        <v>0</v>
      </c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33" t="s">
        <v>2319</v>
      </c>
      <c r="AT128" s="233" t="s">
        <v>280</v>
      </c>
      <c r="AU128" s="233" t="s">
        <v>81</v>
      </c>
      <c r="AY128" s="18" t="s">
        <v>278</v>
      </c>
      <c r="BE128" s="234">
        <f>IF(N128="základní",J128,0)</f>
        <v>23504.200000000001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8" t="s">
        <v>81</v>
      </c>
      <c r="BK128" s="234">
        <f>ROUND(I128*H128,2)</f>
        <v>23504.200000000001</v>
      </c>
      <c r="BL128" s="18" t="s">
        <v>2319</v>
      </c>
      <c r="BM128" s="233" t="s">
        <v>3937</v>
      </c>
    </row>
    <row r="129" s="2" customFormat="1" ht="55.5" customHeight="1">
      <c r="A129" s="33"/>
      <c r="B129" s="34"/>
      <c r="C129" s="222" t="s">
        <v>91</v>
      </c>
      <c r="D129" s="222" t="s">
        <v>280</v>
      </c>
      <c r="E129" s="223" t="s">
        <v>3938</v>
      </c>
      <c r="F129" s="224" t="s">
        <v>3939</v>
      </c>
      <c r="G129" s="225" t="s">
        <v>1673</v>
      </c>
      <c r="H129" s="226">
        <v>1</v>
      </c>
      <c r="I129" s="227">
        <v>6232.8000000000002</v>
      </c>
      <c r="J129" s="227">
        <f>ROUND(I129*H129,2)</f>
        <v>6232.8000000000002</v>
      </c>
      <c r="K129" s="228"/>
      <c r="L129" s="39"/>
      <c r="M129" s="229" t="s">
        <v>1</v>
      </c>
      <c r="N129" s="230" t="s">
        <v>39</v>
      </c>
      <c r="O129" s="231">
        <v>0</v>
      </c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33" t="s">
        <v>2319</v>
      </c>
      <c r="AT129" s="233" t="s">
        <v>280</v>
      </c>
      <c r="AU129" s="233" t="s">
        <v>81</v>
      </c>
      <c r="AY129" s="18" t="s">
        <v>278</v>
      </c>
      <c r="BE129" s="234">
        <f>IF(N129="základní",J129,0)</f>
        <v>6232.8000000000002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8" t="s">
        <v>81</v>
      </c>
      <c r="BK129" s="234">
        <f>ROUND(I129*H129,2)</f>
        <v>6232.8000000000002</v>
      </c>
      <c r="BL129" s="18" t="s">
        <v>2319</v>
      </c>
      <c r="BM129" s="233" t="s">
        <v>3940</v>
      </c>
    </row>
    <row r="130" s="2" customFormat="1" ht="24.15" customHeight="1">
      <c r="A130" s="33"/>
      <c r="B130" s="34"/>
      <c r="C130" s="222" t="s">
        <v>116</v>
      </c>
      <c r="D130" s="222" t="s">
        <v>280</v>
      </c>
      <c r="E130" s="223" t="s">
        <v>3941</v>
      </c>
      <c r="F130" s="224" t="s">
        <v>3942</v>
      </c>
      <c r="G130" s="225" t="s">
        <v>1673</v>
      </c>
      <c r="H130" s="226">
        <v>1</v>
      </c>
      <c r="I130" s="227">
        <v>3404.8000000000002</v>
      </c>
      <c r="J130" s="227">
        <f>ROUND(I130*H130,2)</f>
        <v>3404.8000000000002</v>
      </c>
      <c r="K130" s="228"/>
      <c r="L130" s="39"/>
      <c r="M130" s="229" t="s">
        <v>1</v>
      </c>
      <c r="N130" s="230" t="s">
        <v>39</v>
      </c>
      <c r="O130" s="231">
        <v>0</v>
      </c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33" t="s">
        <v>2319</v>
      </c>
      <c r="AT130" s="233" t="s">
        <v>280</v>
      </c>
      <c r="AU130" s="233" t="s">
        <v>81</v>
      </c>
      <c r="AY130" s="18" t="s">
        <v>278</v>
      </c>
      <c r="BE130" s="234">
        <f>IF(N130="základní",J130,0)</f>
        <v>3404.8000000000002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8" t="s">
        <v>81</v>
      </c>
      <c r="BK130" s="234">
        <f>ROUND(I130*H130,2)</f>
        <v>3404.8000000000002</v>
      </c>
      <c r="BL130" s="18" t="s">
        <v>2319</v>
      </c>
      <c r="BM130" s="233" t="s">
        <v>3943</v>
      </c>
    </row>
    <row r="131" s="2" customFormat="1" ht="37.8" customHeight="1">
      <c r="A131" s="33"/>
      <c r="B131" s="34"/>
      <c r="C131" s="222" t="s">
        <v>298</v>
      </c>
      <c r="D131" s="222" t="s">
        <v>280</v>
      </c>
      <c r="E131" s="223" t="s">
        <v>3944</v>
      </c>
      <c r="F131" s="224" t="s">
        <v>3945</v>
      </c>
      <c r="G131" s="225" t="s">
        <v>1673</v>
      </c>
      <c r="H131" s="226">
        <v>22</v>
      </c>
      <c r="I131" s="227">
        <v>6478.3999999999996</v>
      </c>
      <c r="J131" s="227">
        <f>ROUND(I131*H131,2)</f>
        <v>142524.79999999999</v>
      </c>
      <c r="K131" s="228"/>
      <c r="L131" s="39"/>
      <c r="M131" s="229" t="s">
        <v>1</v>
      </c>
      <c r="N131" s="230" t="s">
        <v>39</v>
      </c>
      <c r="O131" s="231">
        <v>0</v>
      </c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33" t="s">
        <v>2319</v>
      </c>
      <c r="AT131" s="233" t="s">
        <v>280</v>
      </c>
      <c r="AU131" s="233" t="s">
        <v>81</v>
      </c>
      <c r="AY131" s="18" t="s">
        <v>278</v>
      </c>
      <c r="BE131" s="234">
        <f>IF(N131="základní",J131,0)</f>
        <v>142524.79999999999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81</v>
      </c>
      <c r="BK131" s="234">
        <f>ROUND(I131*H131,2)</f>
        <v>142524.79999999999</v>
      </c>
      <c r="BL131" s="18" t="s">
        <v>2319</v>
      </c>
      <c r="BM131" s="233" t="s">
        <v>3946</v>
      </c>
    </row>
    <row r="132" s="2" customFormat="1" ht="24.15" customHeight="1">
      <c r="A132" s="33"/>
      <c r="B132" s="34"/>
      <c r="C132" s="222" t="s">
        <v>304</v>
      </c>
      <c r="D132" s="222" t="s">
        <v>280</v>
      </c>
      <c r="E132" s="223" t="s">
        <v>3947</v>
      </c>
      <c r="F132" s="224" t="s">
        <v>3948</v>
      </c>
      <c r="G132" s="225" t="s">
        <v>1673</v>
      </c>
      <c r="H132" s="226">
        <v>2</v>
      </c>
      <c r="I132" s="227">
        <v>950</v>
      </c>
      <c r="J132" s="227">
        <f>ROUND(I132*H132,2)</f>
        <v>1900</v>
      </c>
      <c r="K132" s="228"/>
      <c r="L132" s="39"/>
      <c r="M132" s="229" t="s">
        <v>1</v>
      </c>
      <c r="N132" s="230" t="s">
        <v>39</v>
      </c>
      <c r="O132" s="231">
        <v>0</v>
      </c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33" t="s">
        <v>2319</v>
      </c>
      <c r="AT132" s="233" t="s">
        <v>280</v>
      </c>
      <c r="AU132" s="233" t="s">
        <v>81</v>
      </c>
      <c r="AY132" s="18" t="s">
        <v>278</v>
      </c>
      <c r="BE132" s="234">
        <f>IF(N132="základní",J132,0)</f>
        <v>1900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8" t="s">
        <v>81</v>
      </c>
      <c r="BK132" s="234">
        <f>ROUND(I132*H132,2)</f>
        <v>1900</v>
      </c>
      <c r="BL132" s="18" t="s">
        <v>2319</v>
      </c>
      <c r="BM132" s="233" t="s">
        <v>3949</v>
      </c>
    </row>
    <row r="133" s="2" customFormat="1" ht="33" customHeight="1">
      <c r="A133" s="33"/>
      <c r="B133" s="34"/>
      <c r="C133" s="222" t="s">
        <v>310</v>
      </c>
      <c r="D133" s="222" t="s">
        <v>280</v>
      </c>
      <c r="E133" s="223" t="s">
        <v>3950</v>
      </c>
      <c r="F133" s="224" t="s">
        <v>3951</v>
      </c>
      <c r="G133" s="225" t="s">
        <v>1673</v>
      </c>
      <c r="H133" s="226">
        <v>22</v>
      </c>
      <c r="I133" s="227">
        <v>480</v>
      </c>
      <c r="J133" s="227">
        <f>ROUND(I133*H133,2)</f>
        <v>10560</v>
      </c>
      <c r="K133" s="228"/>
      <c r="L133" s="39"/>
      <c r="M133" s="229" t="s">
        <v>1</v>
      </c>
      <c r="N133" s="230" t="s">
        <v>39</v>
      </c>
      <c r="O133" s="231">
        <v>0</v>
      </c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33" t="s">
        <v>2319</v>
      </c>
      <c r="AT133" s="233" t="s">
        <v>280</v>
      </c>
      <c r="AU133" s="233" t="s">
        <v>81</v>
      </c>
      <c r="AY133" s="18" t="s">
        <v>278</v>
      </c>
      <c r="BE133" s="234">
        <f>IF(N133="základní",J133,0)</f>
        <v>10560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8" t="s">
        <v>81</v>
      </c>
      <c r="BK133" s="234">
        <f>ROUND(I133*H133,2)</f>
        <v>10560</v>
      </c>
      <c r="BL133" s="18" t="s">
        <v>2319</v>
      </c>
      <c r="BM133" s="233" t="s">
        <v>3952</v>
      </c>
    </row>
    <row r="134" s="2" customFormat="1" ht="24.15" customHeight="1">
      <c r="A134" s="33"/>
      <c r="B134" s="34"/>
      <c r="C134" s="222" t="s">
        <v>315</v>
      </c>
      <c r="D134" s="222" t="s">
        <v>280</v>
      </c>
      <c r="E134" s="223" t="s">
        <v>3953</v>
      </c>
      <c r="F134" s="224" t="s">
        <v>3954</v>
      </c>
      <c r="G134" s="225" t="s">
        <v>1673</v>
      </c>
      <c r="H134" s="226">
        <v>22</v>
      </c>
      <c r="I134" s="227">
        <v>850</v>
      </c>
      <c r="J134" s="227">
        <f>ROUND(I134*H134,2)</f>
        <v>18700</v>
      </c>
      <c r="K134" s="228"/>
      <c r="L134" s="39"/>
      <c r="M134" s="229" t="s">
        <v>1</v>
      </c>
      <c r="N134" s="230" t="s">
        <v>39</v>
      </c>
      <c r="O134" s="231">
        <v>0</v>
      </c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33" t="s">
        <v>2319</v>
      </c>
      <c r="AT134" s="233" t="s">
        <v>280</v>
      </c>
      <c r="AU134" s="233" t="s">
        <v>81</v>
      </c>
      <c r="AY134" s="18" t="s">
        <v>278</v>
      </c>
      <c r="BE134" s="234">
        <f>IF(N134="základní",J134,0)</f>
        <v>18700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8" t="s">
        <v>81</v>
      </c>
      <c r="BK134" s="234">
        <f>ROUND(I134*H134,2)</f>
        <v>18700</v>
      </c>
      <c r="BL134" s="18" t="s">
        <v>2319</v>
      </c>
      <c r="BM134" s="233" t="s">
        <v>3955</v>
      </c>
    </row>
    <row r="135" s="2" customFormat="1" ht="16.5" customHeight="1">
      <c r="A135" s="33"/>
      <c r="B135" s="34"/>
      <c r="C135" s="222" t="s">
        <v>308</v>
      </c>
      <c r="D135" s="222" t="s">
        <v>280</v>
      </c>
      <c r="E135" s="223" t="s">
        <v>3956</v>
      </c>
      <c r="F135" s="224" t="s">
        <v>3957</v>
      </c>
      <c r="G135" s="225" t="s">
        <v>1673</v>
      </c>
      <c r="H135" s="226">
        <v>22</v>
      </c>
      <c r="I135" s="227">
        <v>975</v>
      </c>
      <c r="J135" s="227">
        <f>ROUND(I135*H135,2)</f>
        <v>21450</v>
      </c>
      <c r="K135" s="228"/>
      <c r="L135" s="39"/>
      <c r="M135" s="229" t="s">
        <v>1</v>
      </c>
      <c r="N135" s="230" t="s">
        <v>39</v>
      </c>
      <c r="O135" s="231">
        <v>0</v>
      </c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33" t="s">
        <v>2319</v>
      </c>
      <c r="AT135" s="233" t="s">
        <v>280</v>
      </c>
      <c r="AU135" s="233" t="s">
        <v>81</v>
      </c>
      <c r="AY135" s="18" t="s">
        <v>278</v>
      </c>
      <c r="BE135" s="234">
        <f>IF(N135="základní",J135,0)</f>
        <v>21450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8" t="s">
        <v>81</v>
      </c>
      <c r="BK135" s="234">
        <f>ROUND(I135*H135,2)</f>
        <v>21450</v>
      </c>
      <c r="BL135" s="18" t="s">
        <v>2319</v>
      </c>
      <c r="BM135" s="233" t="s">
        <v>3958</v>
      </c>
    </row>
    <row r="136" s="2" customFormat="1" ht="24.15" customHeight="1">
      <c r="A136" s="33"/>
      <c r="B136" s="34"/>
      <c r="C136" s="222" t="s">
        <v>325</v>
      </c>
      <c r="D136" s="222" t="s">
        <v>280</v>
      </c>
      <c r="E136" s="223" t="s">
        <v>3959</v>
      </c>
      <c r="F136" s="224" t="s">
        <v>3960</v>
      </c>
      <c r="G136" s="225" t="s">
        <v>1673</v>
      </c>
      <c r="H136" s="226">
        <v>8</v>
      </c>
      <c r="I136" s="227">
        <v>129</v>
      </c>
      <c r="J136" s="227">
        <f>ROUND(I136*H136,2)</f>
        <v>1032</v>
      </c>
      <c r="K136" s="228"/>
      <c r="L136" s="39"/>
      <c r="M136" s="229" t="s">
        <v>1</v>
      </c>
      <c r="N136" s="230" t="s">
        <v>39</v>
      </c>
      <c r="O136" s="231">
        <v>0</v>
      </c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33" t="s">
        <v>2319</v>
      </c>
      <c r="AT136" s="233" t="s">
        <v>280</v>
      </c>
      <c r="AU136" s="233" t="s">
        <v>81</v>
      </c>
      <c r="AY136" s="18" t="s">
        <v>278</v>
      </c>
      <c r="BE136" s="234">
        <f>IF(N136="základní",J136,0)</f>
        <v>1032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8" t="s">
        <v>81</v>
      </c>
      <c r="BK136" s="234">
        <f>ROUND(I136*H136,2)</f>
        <v>1032</v>
      </c>
      <c r="BL136" s="18" t="s">
        <v>2319</v>
      </c>
      <c r="BM136" s="233" t="s">
        <v>3961</v>
      </c>
    </row>
    <row r="137" s="2" customFormat="1" ht="33" customHeight="1">
      <c r="A137" s="33"/>
      <c r="B137" s="34"/>
      <c r="C137" s="222" t="s">
        <v>372</v>
      </c>
      <c r="D137" s="222" t="s">
        <v>280</v>
      </c>
      <c r="E137" s="223" t="s">
        <v>3962</v>
      </c>
      <c r="F137" s="224" t="s">
        <v>3963</v>
      </c>
      <c r="G137" s="225" t="s">
        <v>1673</v>
      </c>
      <c r="H137" s="226">
        <v>8</v>
      </c>
      <c r="I137" s="227">
        <v>142.09999999999999</v>
      </c>
      <c r="J137" s="227">
        <f>ROUND(I137*H137,2)</f>
        <v>1136.8</v>
      </c>
      <c r="K137" s="228"/>
      <c r="L137" s="39"/>
      <c r="M137" s="229" t="s">
        <v>1</v>
      </c>
      <c r="N137" s="230" t="s">
        <v>39</v>
      </c>
      <c r="O137" s="231">
        <v>0</v>
      </c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33" t="s">
        <v>2319</v>
      </c>
      <c r="AT137" s="233" t="s">
        <v>280</v>
      </c>
      <c r="AU137" s="233" t="s">
        <v>81</v>
      </c>
      <c r="AY137" s="18" t="s">
        <v>278</v>
      </c>
      <c r="BE137" s="234">
        <f>IF(N137="základní",J137,0)</f>
        <v>1136.8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8" t="s">
        <v>81</v>
      </c>
      <c r="BK137" s="234">
        <f>ROUND(I137*H137,2)</f>
        <v>1136.8</v>
      </c>
      <c r="BL137" s="18" t="s">
        <v>2319</v>
      </c>
      <c r="BM137" s="233" t="s">
        <v>3964</v>
      </c>
    </row>
    <row r="138" s="2" customFormat="1" ht="24.15" customHeight="1">
      <c r="A138" s="33"/>
      <c r="B138" s="34"/>
      <c r="C138" s="222" t="s">
        <v>8</v>
      </c>
      <c r="D138" s="222" t="s">
        <v>280</v>
      </c>
      <c r="E138" s="223" t="s">
        <v>3965</v>
      </c>
      <c r="F138" s="224" t="s">
        <v>3966</v>
      </c>
      <c r="G138" s="225" t="s">
        <v>1673</v>
      </c>
      <c r="H138" s="226">
        <v>14</v>
      </c>
      <c r="I138" s="227">
        <v>129</v>
      </c>
      <c r="J138" s="227">
        <f>ROUND(I138*H138,2)</f>
        <v>1806</v>
      </c>
      <c r="K138" s="228"/>
      <c r="L138" s="39"/>
      <c r="M138" s="229" t="s">
        <v>1</v>
      </c>
      <c r="N138" s="230" t="s">
        <v>39</v>
      </c>
      <c r="O138" s="231">
        <v>0</v>
      </c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33" t="s">
        <v>2319</v>
      </c>
      <c r="AT138" s="233" t="s">
        <v>280</v>
      </c>
      <c r="AU138" s="233" t="s">
        <v>81</v>
      </c>
      <c r="AY138" s="18" t="s">
        <v>278</v>
      </c>
      <c r="BE138" s="234">
        <f>IF(N138="základní",J138,0)</f>
        <v>1806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8" t="s">
        <v>81</v>
      </c>
      <c r="BK138" s="234">
        <f>ROUND(I138*H138,2)</f>
        <v>1806</v>
      </c>
      <c r="BL138" s="18" t="s">
        <v>2319</v>
      </c>
      <c r="BM138" s="233" t="s">
        <v>3967</v>
      </c>
    </row>
    <row r="139" s="2" customFormat="1" ht="33" customHeight="1">
      <c r="A139" s="33"/>
      <c r="B139" s="34"/>
      <c r="C139" s="222" t="s">
        <v>404</v>
      </c>
      <c r="D139" s="222" t="s">
        <v>280</v>
      </c>
      <c r="E139" s="223" t="s">
        <v>3867</v>
      </c>
      <c r="F139" s="224" t="s">
        <v>3968</v>
      </c>
      <c r="G139" s="225" t="s">
        <v>1673</v>
      </c>
      <c r="H139" s="226">
        <v>14</v>
      </c>
      <c r="I139" s="227">
        <v>142.09999999999999</v>
      </c>
      <c r="J139" s="227">
        <f>ROUND(I139*H139,2)</f>
        <v>1989.4000000000001</v>
      </c>
      <c r="K139" s="228"/>
      <c r="L139" s="39"/>
      <c r="M139" s="229" t="s">
        <v>1</v>
      </c>
      <c r="N139" s="230" t="s">
        <v>39</v>
      </c>
      <c r="O139" s="231">
        <v>0</v>
      </c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33" t="s">
        <v>2319</v>
      </c>
      <c r="AT139" s="233" t="s">
        <v>280</v>
      </c>
      <c r="AU139" s="233" t="s">
        <v>81</v>
      </c>
      <c r="AY139" s="18" t="s">
        <v>278</v>
      </c>
      <c r="BE139" s="234">
        <f>IF(N139="základní",J139,0)</f>
        <v>1989.4000000000001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8" t="s">
        <v>81</v>
      </c>
      <c r="BK139" s="234">
        <f>ROUND(I139*H139,2)</f>
        <v>1989.4000000000001</v>
      </c>
      <c r="BL139" s="18" t="s">
        <v>2319</v>
      </c>
      <c r="BM139" s="233" t="s">
        <v>3969</v>
      </c>
    </row>
    <row r="140" s="2" customFormat="1" ht="24.15" customHeight="1">
      <c r="A140" s="33"/>
      <c r="B140" s="34"/>
      <c r="C140" s="222" t="s">
        <v>410</v>
      </c>
      <c r="D140" s="222" t="s">
        <v>280</v>
      </c>
      <c r="E140" s="223" t="s">
        <v>3970</v>
      </c>
      <c r="F140" s="224" t="s">
        <v>3793</v>
      </c>
      <c r="G140" s="225" t="s">
        <v>1418</v>
      </c>
      <c r="H140" s="226">
        <v>1</v>
      </c>
      <c r="I140" s="227">
        <v>3135</v>
      </c>
      <c r="J140" s="227">
        <f>ROUND(I140*H140,2)</f>
        <v>3135</v>
      </c>
      <c r="K140" s="228"/>
      <c r="L140" s="39"/>
      <c r="M140" s="291" t="s">
        <v>1</v>
      </c>
      <c r="N140" s="292" t="s">
        <v>39</v>
      </c>
      <c r="O140" s="293">
        <v>0</v>
      </c>
      <c r="P140" s="293">
        <f>O140*H140</f>
        <v>0</v>
      </c>
      <c r="Q140" s="293">
        <v>0</v>
      </c>
      <c r="R140" s="293">
        <f>Q140*H140</f>
        <v>0</v>
      </c>
      <c r="S140" s="293">
        <v>0</v>
      </c>
      <c r="T140" s="294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33" t="s">
        <v>2319</v>
      </c>
      <c r="AT140" s="233" t="s">
        <v>280</v>
      </c>
      <c r="AU140" s="233" t="s">
        <v>81</v>
      </c>
      <c r="AY140" s="18" t="s">
        <v>278</v>
      </c>
      <c r="BE140" s="234">
        <f>IF(N140="základní",J140,0)</f>
        <v>3135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8" t="s">
        <v>81</v>
      </c>
      <c r="BK140" s="234">
        <f>ROUND(I140*H140,2)</f>
        <v>3135</v>
      </c>
      <c r="BL140" s="18" t="s">
        <v>2319</v>
      </c>
      <c r="BM140" s="233" t="s">
        <v>3971</v>
      </c>
    </row>
    <row r="141" s="2" customFormat="1" ht="6.96" customHeight="1">
      <c r="A141" s="33"/>
      <c r="B141" s="60"/>
      <c r="C141" s="61"/>
      <c r="D141" s="61"/>
      <c r="E141" s="61"/>
      <c r="F141" s="61"/>
      <c r="G141" s="61"/>
      <c r="H141" s="61"/>
      <c r="I141" s="61"/>
      <c r="J141" s="61"/>
      <c r="K141" s="61"/>
      <c r="L141" s="39"/>
      <c r="M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</row>
  </sheetData>
  <sheetProtection sheet="1" autoFilter="0" formatColumns="0" formatRows="0" objects="1" scenarios="1" spinCount="100000" saltValue="5T1oKmD7Famj2pT8Xw0mS40rX4anNgGEEoJ2poW54FkDqaYgh/ZpjHjT3Jg0bee4JhKDSwjir5m5dtCqvrHjIA==" hashValue="jFswYfZPfjFaXQkkQo0R8lHJuKcefMc71PgtbDOEEPoagKI1fPs/9yIiXU2hJG8DmeE3R4RYGo5yR7wjYCvmwA==" algorithmName="SHA-512" password="CC35"/>
  <autoFilter ref="C124:K1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83</v>
      </c>
    </row>
    <row r="4" s="1" customFormat="1" ht="24.96" customHeight="1">
      <c r="B4" s="21"/>
      <c r="D4" s="143" t="s">
        <v>230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Cheb - Onkologie a zubní klinika rev.11.02.2025</v>
      </c>
      <c r="F7" s="145"/>
      <c r="G7" s="145"/>
      <c r="H7" s="145"/>
      <c r="L7" s="21"/>
    </row>
    <row r="8">
      <c r="B8" s="21"/>
      <c r="D8" s="145" t="s">
        <v>231</v>
      </c>
      <c r="L8" s="21"/>
    </row>
    <row r="9" s="1" customFormat="1" ht="16.5" customHeight="1">
      <c r="B9" s="21"/>
      <c r="E9" s="146" t="s">
        <v>232</v>
      </c>
      <c r="F9" s="1"/>
      <c r="G9" s="1"/>
      <c r="H9" s="1"/>
      <c r="L9" s="21"/>
    </row>
    <row r="10" s="1" customFormat="1" ht="12" customHeight="1">
      <c r="B10" s="21"/>
      <c r="D10" s="145" t="s">
        <v>233</v>
      </c>
      <c r="L10" s="21"/>
    </row>
    <row r="11" s="2" customFormat="1" ht="16.5" customHeight="1">
      <c r="A11" s="33"/>
      <c r="B11" s="39"/>
      <c r="C11" s="33"/>
      <c r="D11" s="33"/>
      <c r="E11" s="147" t="s">
        <v>2075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9"/>
      <c r="C12" s="33"/>
      <c r="D12" s="145" t="s">
        <v>3648</v>
      </c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6.5" customHeight="1">
      <c r="A13" s="33"/>
      <c r="B13" s="39"/>
      <c r="C13" s="33"/>
      <c r="D13" s="33"/>
      <c r="E13" s="148" t="s">
        <v>3972</v>
      </c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>
      <c r="A14" s="33"/>
      <c r="B14" s="39"/>
      <c r="C14" s="33"/>
      <c r="D14" s="33"/>
      <c r="E14" s="33"/>
      <c r="F14" s="33"/>
      <c r="G14" s="33"/>
      <c r="H14" s="33"/>
      <c r="I14" s="33"/>
      <c r="J14" s="33"/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9"/>
      <c r="C15" s="33"/>
      <c r="D15" s="145" t="s">
        <v>16</v>
      </c>
      <c r="E15" s="33"/>
      <c r="F15" s="135" t="s">
        <v>1</v>
      </c>
      <c r="G15" s="33"/>
      <c r="H15" s="33"/>
      <c r="I15" s="145" t="s">
        <v>17</v>
      </c>
      <c r="J15" s="135" t="s">
        <v>1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18</v>
      </c>
      <c r="E16" s="33"/>
      <c r="F16" s="135" t="s">
        <v>19</v>
      </c>
      <c r="G16" s="33"/>
      <c r="H16" s="33"/>
      <c r="I16" s="145" t="s">
        <v>20</v>
      </c>
      <c r="J16" s="149" t="str">
        <f>'Rekapitulace stavby'!AN8</f>
        <v>10. 12. 2024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0.8" customHeight="1">
      <c r="A17" s="33"/>
      <c r="B17" s="39"/>
      <c r="C17" s="33"/>
      <c r="D17" s="33"/>
      <c r="E17" s="33"/>
      <c r="F17" s="33"/>
      <c r="G17" s="33"/>
      <c r="H17" s="33"/>
      <c r="I17" s="33"/>
      <c r="J17" s="33"/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9"/>
      <c r="C18" s="33"/>
      <c r="D18" s="145" t="s">
        <v>22</v>
      </c>
      <c r="E18" s="33"/>
      <c r="F18" s="33"/>
      <c r="G18" s="33"/>
      <c r="H18" s="33"/>
      <c r="I18" s="145" t="s">
        <v>23</v>
      </c>
      <c r="J18" s="135" t="s">
        <v>1</v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9"/>
      <c r="C19" s="33"/>
      <c r="D19" s="33"/>
      <c r="E19" s="135" t="s">
        <v>237</v>
      </c>
      <c r="F19" s="33"/>
      <c r="G19" s="33"/>
      <c r="H19" s="33"/>
      <c r="I19" s="145" t="s">
        <v>25</v>
      </c>
      <c r="J19" s="135" t="s">
        <v>1</v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9"/>
      <c r="C20" s="33"/>
      <c r="D20" s="33"/>
      <c r="E20" s="33"/>
      <c r="F20" s="33"/>
      <c r="G20" s="33"/>
      <c r="H20" s="33"/>
      <c r="I20" s="33"/>
      <c r="J20" s="33"/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9"/>
      <c r="C21" s="33"/>
      <c r="D21" s="145" t="s">
        <v>26</v>
      </c>
      <c r="E21" s="33"/>
      <c r="F21" s="33"/>
      <c r="G21" s="33"/>
      <c r="H21" s="33"/>
      <c r="I21" s="145" t="s">
        <v>23</v>
      </c>
      <c r="J21" s="135" t="str">
        <f>'Rekapitulace stavby'!AN13</f>
        <v/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9"/>
      <c r="C22" s="33"/>
      <c r="D22" s="33"/>
      <c r="E22" s="135" t="str">
        <f>'Rekapitulace stavby'!E14</f>
        <v xml:space="preserve"> </v>
      </c>
      <c r="F22" s="135"/>
      <c r="G22" s="135"/>
      <c r="H22" s="135"/>
      <c r="I22" s="145" t="s">
        <v>25</v>
      </c>
      <c r="J22" s="135" t="str">
        <f>'Rekapitulace stavby'!AN14</f>
        <v/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9"/>
      <c r="C23" s="33"/>
      <c r="D23" s="33"/>
      <c r="E23" s="33"/>
      <c r="F23" s="33"/>
      <c r="G23" s="33"/>
      <c r="H23" s="33"/>
      <c r="I23" s="33"/>
      <c r="J23" s="33"/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9"/>
      <c r="C24" s="33"/>
      <c r="D24" s="145" t="s">
        <v>27</v>
      </c>
      <c r="E24" s="33"/>
      <c r="F24" s="33"/>
      <c r="G24" s="33"/>
      <c r="H24" s="33"/>
      <c r="I24" s="145" t="s">
        <v>23</v>
      </c>
      <c r="J24" s="135" t="s">
        <v>28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8" customHeight="1">
      <c r="A25" s="33"/>
      <c r="B25" s="39"/>
      <c r="C25" s="33"/>
      <c r="D25" s="33"/>
      <c r="E25" s="135" t="s">
        <v>29</v>
      </c>
      <c r="F25" s="33"/>
      <c r="G25" s="33"/>
      <c r="H25" s="33"/>
      <c r="I25" s="145" t="s">
        <v>25</v>
      </c>
      <c r="J25" s="135" t="s">
        <v>1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6.96" customHeight="1">
      <c r="A26" s="33"/>
      <c r="B26" s="39"/>
      <c r="C26" s="33"/>
      <c r="D26" s="33"/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12" customHeight="1">
      <c r="A27" s="33"/>
      <c r="B27" s="39"/>
      <c r="C27" s="33"/>
      <c r="D27" s="145" t="s">
        <v>31</v>
      </c>
      <c r="E27" s="33"/>
      <c r="F27" s="33"/>
      <c r="G27" s="33"/>
      <c r="H27" s="33"/>
      <c r="I27" s="145" t="s">
        <v>23</v>
      </c>
      <c r="J27" s="135" t="str">
        <f>IF('Rekapitulace stavby'!AN19="","",'Rekapitulace stavby'!AN19)</f>
        <v/>
      </c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8" customHeight="1">
      <c r="A28" s="33"/>
      <c r="B28" s="39"/>
      <c r="C28" s="33"/>
      <c r="D28" s="33"/>
      <c r="E28" s="135" t="str">
        <f>IF('Rekapitulace stavby'!E20="","",'Rekapitulace stavby'!E20)</f>
        <v xml:space="preserve"> </v>
      </c>
      <c r="F28" s="33"/>
      <c r="G28" s="33"/>
      <c r="H28" s="33"/>
      <c r="I28" s="145" t="s">
        <v>25</v>
      </c>
      <c r="J28" s="135" t="str">
        <f>IF('Rekapitulace stavby'!AN20="","",'Rekapitulace stavby'!AN20)</f>
        <v/>
      </c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9"/>
      <c r="C29" s="33"/>
      <c r="D29" s="33"/>
      <c r="E29" s="33"/>
      <c r="F29" s="33"/>
      <c r="G29" s="33"/>
      <c r="H29" s="33"/>
      <c r="I29" s="33"/>
      <c r="J29" s="33"/>
      <c r="K29" s="3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2" customHeight="1">
      <c r="A30" s="33"/>
      <c r="B30" s="39"/>
      <c r="C30" s="33"/>
      <c r="D30" s="145" t="s">
        <v>32</v>
      </c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8" customFormat="1" ht="16.5" customHeight="1">
      <c r="A31" s="150"/>
      <c r="B31" s="151"/>
      <c r="C31" s="150"/>
      <c r="D31" s="150"/>
      <c r="E31" s="152" t="s">
        <v>1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3"/>
      <c r="B32" s="39"/>
      <c r="C32" s="33"/>
      <c r="D32" s="33"/>
      <c r="E32" s="33"/>
      <c r="F32" s="33"/>
      <c r="G32" s="33"/>
      <c r="H32" s="33"/>
      <c r="I32" s="33"/>
      <c r="J32" s="33"/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4"/>
      <c r="E33" s="154"/>
      <c r="F33" s="154"/>
      <c r="G33" s="154"/>
      <c r="H33" s="154"/>
      <c r="I33" s="154"/>
      <c r="J33" s="154"/>
      <c r="K33" s="154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25.44" customHeight="1">
      <c r="A34" s="33"/>
      <c r="B34" s="39"/>
      <c r="C34" s="33"/>
      <c r="D34" s="155" t="s">
        <v>34</v>
      </c>
      <c r="E34" s="33"/>
      <c r="F34" s="33"/>
      <c r="G34" s="33"/>
      <c r="H34" s="33"/>
      <c r="I34" s="33"/>
      <c r="J34" s="156">
        <f>ROUND(J125, 2)</f>
        <v>285713.5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6.96" customHeight="1">
      <c r="A35" s="33"/>
      <c r="B35" s="39"/>
      <c r="C35" s="33"/>
      <c r="D35" s="154"/>
      <c r="E35" s="154"/>
      <c r="F35" s="154"/>
      <c r="G35" s="154"/>
      <c r="H35" s="154"/>
      <c r="I35" s="154"/>
      <c r="J35" s="154"/>
      <c r="K35" s="154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33"/>
      <c r="F36" s="157" t="s">
        <v>36</v>
      </c>
      <c r="G36" s="33"/>
      <c r="H36" s="33"/>
      <c r="I36" s="157" t="s">
        <v>35</v>
      </c>
      <c r="J36" s="157" t="s">
        <v>37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14.4" customHeight="1">
      <c r="A37" s="33"/>
      <c r="B37" s="39"/>
      <c r="C37" s="33"/>
      <c r="D37" s="147" t="s">
        <v>38</v>
      </c>
      <c r="E37" s="145" t="s">
        <v>39</v>
      </c>
      <c r="F37" s="158">
        <f>ROUND((SUM(BE125:BE158)),  2)</f>
        <v>285713.5</v>
      </c>
      <c r="G37" s="33"/>
      <c r="H37" s="33"/>
      <c r="I37" s="159">
        <v>0.20999999999999999</v>
      </c>
      <c r="J37" s="158">
        <f>ROUND(((SUM(BE125:BE158))*I37),  2)</f>
        <v>59999.839999999997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39"/>
      <c r="C38" s="33"/>
      <c r="D38" s="33"/>
      <c r="E38" s="145" t="s">
        <v>40</v>
      </c>
      <c r="F38" s="158">
        <f>ROUND((SUM(BF125:BF158)),  2)</f>
        <v>0</v>
      </c>
      <c r="G38" s="33"/>
      <c r="H38" s="33"/>
      <c r="I38" s="159">
        <v>0.12</v>
      </c>
      <c r="J38" s="158">
        <f>ROUND(((SUM(BF125:BF158))*I38),  2)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41</v>
      </c>
      <c r="F39" s="158">
        <f>ROUND((SUM(BG125:BG158)),  2)</f>
        <v>0</v>
      </c>
      <c r="G39" s="33"/>
      <c r="H39" s="33"/>
      <c r="I39" s="159">
        <v>0.20999999999999999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9"/>
      <c r="C40" s="33"/>
      <c r="D40" s="33"/>
      <c r="E40" s="145" t="s">
        <v>42</v>
      </c>
      <c r="F40" s="158">
        <f>ROUND((SUM(BH125:BH158)),  2)</f>
        <v>0</v>
      </c>
      <c r="G40" s="33"/>
      <c r="H40" s="33"/>
      <c r="I40" s="159">
        <v>0.12</v>
      </c>
      <c r="J40" s="158">
        <f>0</f>
        <v>0</v>
      </c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2" customFormat="1" ht="14.4" customHeight="1">
      <c r="A41" s="33"/>
      <c r="B41" s="39"/>
      <c r="C41" s="33"/>
      <c r="D41" s="33"/>
      <c r="E41" s="145" t="s">
        <v>43</v>
      </c>
      <c r="F41" s="158">
        <f>ROUND((SUM(BI125:BI158)),  2)</f>
        <v>0</v>
      </c>
      <c r="G41" s="33"/>
      <c r="H41" s="33"/>
      <c r="I41" s="159">
        <v>0</v>
      </c>
      <c r="J41" s="158">
        <f>0</f>
        <v>0</v>
      </c>
      <c r="K41" s="33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6.96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5.44" customHeight="1">
      <c r="A43" s="33"/>
      <c r="B43" s="39"/>
      <c r="C43" s="160"/>
      <c r="D43" s="161" t="s">
        <v>44</v>
      </c>
      <c r="E43" s="162"/>
      <c r="F43" s="162"/>
      <c r="G43" s="163" t="s">
        <v>45</v>
      </c>
      <c r="H43" s="164" t="s">
        <v>46</v>
      </c>
      <c r="I43" s="162"/>
      <c r="J43" s="165">
        <f>SUM(J34:J41)</f>
        <v>345713.33999999997</v>
      </c>
      <c r="K43" s="166"/>
      <c r="L43" s="57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14.4" customHeight="1">
      <c r="A44" s="33"/>
      <c r="B44" s="39"/>
      <c r="C44" s="33"/>
      <c r="D44" s="33"/>
      <c r="E44" s="33"/>
      <c r="F44" s="33"/>
      <c r="G44" s="33"/>
      <c r="H44" s="33"/>
      <c r="I44" s="33"/>
      <c r="J44" s="33"/>
      <c r="K44" s="33"/>
      <c r="L44" s="57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47</v>
      </c>
      <c r="E50" s="168"/>
      <c r="F50" s="168"/>
      <c r="G50" s="167" t="s">
        <v>48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49</v>
      </c>
      <c r="E61" s="170"/>
      <c r="F61" s="171" t="s">
        <v>50</v>
      </c>
      <c r="G61" s="169" t="s">
        <v>49</v>
      </c>
      <c r="H61" s="170"/>
      <c r="I61" s="170"/>
      <c r="J61" s="172" t="s">
        <v>50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51</v>
      </c>
      <c r="E65" s="173"/>
      <c r="F65" s="173"/>
      <c r="G65" s="167" t="s">
        <v>52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49</v>
      </c>
      <c r="E76" s="170"/>
      <c r="F76" s="171" t="s">
        <v>50</v>
      </c>
      <c r="G76" s="169" t="s">
        <v>49</v>
      </c>
      <c r="H76" s="170"/>
      <c r="I76" s="170"/>
      <c r="J76" s="172" t="s">
        <v>50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hidden="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hidden="1" s="2" customFormat="1" ht="24.96" customHeight="1">
      <c r="A82" s="33"/>
      <c r="B82" s="34"/>
      <c r="C82" s="24" t="s">
        <v>238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hidden="1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hidden="1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hidden="1" s="2" customFormat="1" ht="16.5" customHeight="1">
      <c r="A85" s="33"/>
      <c r="B85" s="34"/>
      <c r="C85" s="35"/>
      <c r="D85" s="35"/>
      <c r="E85" s="178" t="str">
        <f>E7</f>
        <v>Cheb - Onkologie a zubní klinika rev.11.02.2025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hidden="1" s="1" customFormat="1" ht="12" customHeight="1">
      <c r="B86" s="22"/>
      <c r="C86" s="30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78" t="s">
        <v>232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0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3"/>
      <c r="B89" s="34"/>
      <c r="C89" s="35"/>
      <c r="D89" s="35"/>
      <c r="E89" s="179" t="s">
        <v>2075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hidden="1" s="2" customFormat="1" ht="12" customHeight="1">
      <c r="A90" s="33"/>
      <c r="B90" s="34"/>
      <c r="C90" s="30" t="s">
        <v>3648</v>
      </c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hidden="1" s="2" customFormat="1" ht="16.5" customHeight="1">
      <c r="A91" s="33"/>
      <c r="B91" s="34"/>
      <c r="C91" s="35"/>
      <c r="D91" s="35"/>
      <c r="E91" s="70" t="str">
        <f>E13</f>
        <v>I.1.2.6.7 - Společná televizní anténa a televize</v>
      </c>
      <c r="F91" s="35"/>
      <c r="G91" s="35"/>
      <c r="H91" s="35"/>
      <c r="I91" s="35"/>
      <c r="J91" s="35"/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hidden="1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hidden="1" s="2" customFormat="1" ht="12" customHeight="1">
      <c r="A93" s="33"/>
      <c r="B93" s="34"/>
      <c r="C93" s="30" t="s">
        <v>18</v>
      </c>
      <c r="D93" s="35"/>
      <c r="E93" s="35"/>
      <c r="F93" s="27" t="str">
        <f>F16</f>
        <v>Cheb</v>
      </c>
      <c r="G93" s="35"/>
      <c r="H93" s="35"/>
      <c r="I93" s="30" t="s">
        <v>20</v>
      </c>
      <c r="J93" s="73" t="str">
        <f>IF(J16="","",J16)</f>
        <v>10. 12. 2024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hidden="1" s="2" customFormat="1" ht="6.96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hidden="1" s="2" customFormat="1" ht="15.15" customHeight="1">
      <c r="A95" s="33"/>
      <c r="B95" s="34"/>
      <c r="C95" s="30" t="s">
        <v>22</v>
      </c>
      <c r="D95" s="35"/>
      <c r="E95" s="35"/>
      <c r="F95" s="27" t="str">
        <f>E19</f>
        <v>Karlovarská krajská nemocnice a.s.</v>
      </c>
      <c r="G95" s="35"/>
      <c r="H95" s="35"/>
      <c r="I95" s="30" t="s">
        <v>27</v>
      </c>
      <c r="J95" s="31" t="str">
        <f>E25</f>
        <v>M Projekt Cheb</v>
      </c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hidden="1" s="2" customFormat="1" ht="15.15" customHeight="1">
      <c r="A96" s="33"/>
      <c r="B96" s="34"/>
      <c r="C96" s="30" t="s">
        <v>26</v>
      </c>
      <c r="D96" s="35"/>
      <c r="E96" s="35"/>
      <c r="F96" s="27" t="str">
        <f>IF(E22="","",E22)</f>
        <v xml:space="preserve"> </v>
      </c>
      <c r="G96" s="35"/>
      <c r="H96" s="35"/>
      <c r="I96" s="30" t="s">
        <v>31</v>
      </c>
      <c r="J96" s="31" t="str">
        <f>E28</f>
        <v xml:space="preserve"> 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hidden="1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hidden="1" s="2" customFormat="1" ht="29.28" customHeight="1">
      <c r="A98" s="33"/>
      <c r="B98" s="34"/>
      <c r="C98" s="180" t="s">
        <v>239</v>
      </c>
      <c r="D98" s="181"/>
      <c r="E98" s="181"/>
      <c r="F98" s="181"/>
      <c r="G98" s="181"/>
      <c r="H98" s="181"/>
      <c r="I98" s="181"/>
      <c r="J98" s="182" t="s">
        <v>240</v>
      </c>
      <c r="K98" s="181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hidden="1" s="2" customFormat="1" ht="10.32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7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hidden="1" s="2" customFormat="1" ht="22.8" customHeight="1">
      <c r="A100" s="33"/>
      <c r="B100" s="34"/>
      <c r="C100" s="183" t="s">
        <v>241</v>
      </c>
      <c r="D100" s="35"/>
      <c r="E100" s="35"/>
      <c r="F100" s="35"/>
      <c r="G100" s="35"/>
      <c r="H100" s="35"/>
      <c r="I100" s="35"/>
      <c r="J100" s="104">
        <f>J125</f>
        <v>285713.50000000006</v>
      </c>
      <c r="K100" s="35"/>
      <c r="L100" s="57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242</v>
      </c>
    </row>
    <row r="101" hidden="1" s="9" customFormat="1" ht="24.96" customHeight="1">
      <c r="A101" s="9"/>
      <c r="B101" s="184"/>
      <c r="C101" s="185"/>
      <c r="D101" s="186" t="s">
        <v>3973</v>
      </c>
      <c r="E101" s="187"/>
      <c r="F101" s="187"/>
      <c r="G101" s="187"/>
      <c r="H101" s="187"/>
      <c r="I101" s="187"/>
      <c r="J101" s="188">
        <f>J126</f>
        <v>285713.50000000006</v>
      </c>
      <c r="K101" s="185"/>
      <c r="L101" s="18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7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hidden="1" s="2" customFormat="1" ht="6.96" customHeight="1">
      <c r="A103" s="33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7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hidden="1"/>
    <row r="105" hidden="1"/>
    <row r="106" hidden="1"/>
    <row r="107" s="2" customFormat="1" ht="6.96" customHeight="1">
      <c r="A107" s="33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24.96" customHeight="1">
      <c r="A108" s="33"/>
      <c r="B108" s="34"/>
      <c r="C108" s="24" t="s">
        <v>263</v>
      </c>
      <c r="D108" s="35"/>
      <c r="E108" s="35"/>
      <c r="F108" s="35"/>
      <c r="G108" s="35"/>
      <c r="H108" s="35"/>
      <c r="I108" s="35"/>
      <c r="J108" s="35"/>
      <c r="K108" s="35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6.96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12" customHeight="1">
      <c r="A110" s="33"/>
      <c r="B110" s="34"/>
      <c r="C110" s="30" t="s">
        <v>14</v>
      </c>
      <c r="D110" s="35"/>
      <c r="E110" s="35"/>
      <c r="F110" s="35"/>
      <c r="G110" s="35"/>
      <c r="H110" s="35"/>
      <c r="I110" s="35"/>
      <c r="J110" s="35"/>
      <c r="K110" s="35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16.5" customHeight="1">
      <c r="A111" s="33"/>
      <c r="B111" s="34"/>
      <c r="C111" s="35"/>
      <c r="D111" s="35"/>
      <c r="E111" s="178" t="str">
        <f>E7</f>
        <v>Cheb - Onkologie a zubní klinika rev.11.02.2025</v>
      </c>
      <c r="F111" s="30"/>
      <c r="G111" s="30"/>
      <c r="H111" s="30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1" customFormat="1" ht="12" customHeight="1">
      <c r="B112" s="22"/>
      <c r="C112" s="30" t="s">
        <v>231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78" t="s">
        <v>232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0" t="s">
        <v>233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3"/>
      <c r="B115" s="34"/>
      <c r="C115" s="35"/>
      <c r="D115" s="35"/>
      <c r="E115" s="179" t="s">
        <v>2075</v>
      </c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2" customHeight="1">
      <c r="A116" s="33"/>
      <c r="B116" s="34"/>
      <c r="C116" s="30" t="s">
        <v>3648</v>
      </c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6.5" customHeight="1">
      <c r="A117" s="33"/>
      <c r="B117" s="34"/>
      <c r="C117" s="35"/>
      <c r="D117" s="35"/>
      <c r="E117" s="70" t="str">
        <f>E13</f>
        <v>I.1.2.6.7 - Společná televizní anténa a televize</v>
      </c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6.96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2" customHeight="1">
      <c r="A119" s="33"/>
      <c r="B119" s="34"/>
      <c r="C119" s="30" t="s">
        <v>18</v>
      </c>
      <c r="D119" s="35"/>
      <c r="E119" s="35"/>
      <c r="F119" s="27" t="str">
        <f>F16</f>
        <v>Cheb</v>
      </c>
      <c r="G119" s="35"/>
      <c r="H119" s="35"/>
      <c r="I119" s="30" t="s">
        <v>20</v>
      </c>
      <c r="J119" s="73" t="str">
        <f>IF(J16="","",J16)</f>
        <v>10. 12. 2024</v>
      </c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6.96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5.15" customHeight="1">
      <c r="A121" s="33"/>
      <c r="B121" s="34"/>
      <c r="C121" s="30" t="s">
        <v>22</v>
      </c>
      <c r="D121" s="35"/>
      <c r="E121" s="35"/>
      <c r="F121" s="27" t="str">
        <f>E19</f>
        <v>Karlovarská krajská nemocnice a.s.</v>
      </c>
      <c r="G121" s="35"/>
      <c r="H121" s="35"/>
      <c r="I121" s="30" t="s">
        <v>27</v>
      </c>
      <c r="J121" s="31" t="str">
        <f>E25</f>
        <v>M Projekt Cheb</v>
      </c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5.15" customHeight="1">
      <c r="A122" s="33"/>
      <c r="B122" s="34"/>
      <c r="C122" s="30" t="s">
        <v>26</v>
      </c>
      <c r="D122" s="35"/>
      <c r="E122" s="35"/>
      <c r="F122" s="27" t="str">
        <f>IF(E22="","",E22)</f>
        <v xml:space="preserve"> </v>
      </c>
      <c r="G122" s="35"/>
      <c r="H122" s="35"/>
      <c r="I122" s="30" t="s">
        <v>31</v>
      </c>
      <c r="J122" s="31" t="str">
        <f>E28</f>
        <v xml:space="preserve"> </v>
      </c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0.32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11" customFormat="1" ht="29.28" customHeight="1">
      <c r="A124" s="195"/>
      <c r="B124" s="196"/>
      <c r="C124" s="197" t="s">
        <v>264</v>
      </c>
      <c r="D124" s="198" t="s">
        <v>59</v>
      </c>
      <c r="E124" s="198" t="s">
        <v>55</v>
      </c>
      <c r="F124" s="198" t="s">
        <v>56</v>
      </c>
      <c r="G124" s="198" t="s">
        <v>265</v>
      </c>
      <c r="H124" s="198" t="s">
        <v>266</v>
      </c>
      <c r="I124" s="198" t="s">
        <v>267</v>
      </c>
      <c r="J124" s="199" t="s">
        <v>240</v>
      </c>
      <c r="K124" s="200" t="s">
        <v>268</v>
      </c>
      <c r="L124" s="201"/>
      <c r="M124" s="94" t="s">
        <v>1</v>
      </c>
      <c r="N124" s="95" t="s">
        <v>38</v>
      </c>
      <c r="O124" s="95" t="s">
        <v>269</v>
      </c>
      <c r="P124" s="95" t="s">
        <v>270</v>
      </c>
      <c r="Q124" s="95" t="s">
        <v>271</v>
      </c>
      <c r="R124" s="95" t="s">
        <v>272</v>
      </c>
      <c r="S124" s="95" t="s">
        <v>273</v>
      </c>
      <c r="T124" s="96" t="s">
        <v>274</v>
      </c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</row>
    <row r="125" s="2" customFormat="1" ht="22.8" customHeight="1">
      <c r="A125" s="33"/>
      <c r="B125" s="34"/>
      <c r="C125" s="101" t="s">
        <v>275</v>
      </c>
      <c r="D125" s="35"/>
      <c r="E125" s="35"/>
      <c r="F125" s="35"/>
      <c r="G125" s="35"/>
      <c r="H125" s="35"/>
      <c r="I125" s="35"/>
      <c r="J125" s="202">
        <f>BK125</f>
        <v>285713.50000000006</v>
      </c>
      <c r="K125" s="35"/>
      <c r="L125" s="39"/>
      <c r="M125" s="97"/>
      <c r="N125" s="203"/>
      <c r="O125" s="98"/>
      <c r="P125" s="204">
        <f>P126</f>
        <v>0</v>
      </c>
      <c r="Q125" s="98"/>
      <c r="R125" s="204">
        <f>R126</f>
        <v>0</v>
      </c>
      <c r="S125" s="98"/>
      <c r="T125" s="205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73</v>
      </c>
      <c r="AU125" s="18" t="s">
        <v>242</v>
      </c>
      <c r="BK125" s="206">
        <f>BK126</f>
        <v>285713.50000000006</v>
      </c>
    </row>
    <row r="126" s="12" customFormat="1" ht="25.92" customHeight="1">
      <c r="A126" s="12"/>
      <c r="B126" s="207"/>
      <c r="C126" s="208"/>
      <c r="D126" s="209" t="s">
        <v>73</v>
      </c>
      <c r="E126" s="210" t="s">
        <v>81</v>
      </c>
      <c r="F126" s="210" t="s">
        <v>134</v>
      </c>
      <c r="G126" s="208"/>
      <c r="H126" s="208"/>
      <c r="I126" s="208"/>
      <c r="J126" s="211">
        <f>BK126</f>
        <v>285713.50000000006</v>
      </c>
      <c r="K126" s="208"/>
      <c r="L126" s="212"/>
      <c r="M126" s="213"/>
      <c r="N126" s="214"/>
      <c r="O126" s="214"/>
      <c r="P126" s="215">
        <f>SUM(P127:P158)</f>
        <v>0</v>
      </c>
      <c r="Q126" s="214"/>
      <c r="R126" s="215">
        <f>SUM(R127:R158)</f>
        <v>0</v>
      </c>
      <c r="S126" s="214"/>
      <c r="T126" s="216">
        <f>SUM(T127:T158)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7" t="s">
        <v>116</v>
      </c>
      <c r="AT126" s="218" t="s">
        <v>73</v>
      </c>
      <c r="AU126" s="218" t="s">
        <v>74</v>
      </c>
      <c r="AY126" s="217" t="s">
        <v>278</v>
      </c>
      <c r="BK126" s="219">
        <f>SUM(BK127:BK158)</f>
        <v>285713.50000000006</v>
      </c>
    </row>
    <row r="127" s="2" customFormat="1" ht="33" customHeight="1">
      <c r="A127" s="33"/>
      <c r="B127" s="34"/>
      <c r="C127" s="222" t="s">
        <v>81</v>
      </c>
      <c r="D127" s="222" t="s">
        <v>280</v>
      </c>
      <c r="E127" s="223" t="s">
        <v>3974</v>
      </c>
      <c r="F127" s="224" t="s">
        <v>3975</v>
      </c>
      <c r="G127" s="225" t="s">
        <v>3654</v>
      </c>
      <c r="H127" s="226">
        <v>22</v>
      </c>
      <c r="I127" s="227">
        <v>425</v>
      </c>
      <c r="J127" s="227">
        <f>ROUND(I127*H127,2)</f>
        <v>9350</v>
      </c>
      <c r="K127" s="228"/>
      <c r="L127" s="39"/>
      <c r="M127" s="229" t="s">
        <v>1</v>
      </c>
      <c r="N127" s="230" t="s">
        <v>39</v>
      </c>
      <c r="O127" s="231">
        <v>0</v>
      </c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33" t="s">
        <v>2319</v>
      </c>
      <c r="AT127" s="233" t="s">
        <v>280</v>
      </c>
      <c r="AU127" s="233" t="s">
        <v>81</v>
      </c>
      <c r="AY127" s="18" t="s">
        <v>278</v>
      </c>
      <c r="BE127" s="234">
        <f>IF(N127="základní",J127,0)</f>
        <v>9350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8" t="s">
        <v>81</v>
      </c>
      <c r="BK127" s="234">
        <f>ROUND(I127*H127,2)</f>
        <v>9350</v>
      </c>
      <c r="BL127" s="18" t="s">
        <v>2319</v>
      </c>
      <c r="BM127" s="233" t="s">
        <v>3976</v>
      </c>
    </row>
    <row r="128" s="2" customFormat="1" ht="49.05" customHeight="1">
      <c r="A128" s="33"/>
      <c r="B128" s="34"/>
      <c r="C128" s="222" t="s">
        <v>83</v>
      </c>
      <c r="D128" s="222" t="s">
        <v>280</v>
      </c>
      <c r="E128" s="223" t="s">
        <v>3977</v>
      </c>
      <c r="F128" s="224" t="s">
        <v>3978</v>
      </c>
      <c r="G128" s="225" t="s">
        <v>1673</v>
      </c>
      <c r="H128" s="226">
        <v>1</v>
      </c>
      <c r="I128" s="227">
        <v>16075</v>
      </c>
      <c r="J128" s="227">
        <f>ROUND(I128*H128,2)</f>
        <v>16075</v>
      </c>
      <c r="K128" s="228"/>
      <c r="L128" s="39"/>
      <c r="M128" s="229" t="s">
        <v>1</v>
      </c>
      <c r="N128" s="230" t="s">
        <v>39</v>
      </c>
      <c r="O128" s="231">
        <v>0</v>
      </c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33" t="s">
        <v>2319</v>
      </c>
      <c r="AT128" s="233" t="s">
        <v>280</v>
      </c>
      <c r="AU128" s="233" t="s">
        <v>81</v>
      </c>
      <c r="AY128" s="18" t="s">
        <v>278</v>
      </c>
      <c r="BE128" s="234">
        <f>IF(N128="základní",J128,0)</f>
        <v>16075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8" t="s">
        <v>81</v>
      </c>
      <c r="BK128" s="234">
        <f>ROUND(I128*H128,2)</f>
        <v>16075</v>
      </c>
      <c r="BL128" s="18" t="s">
        <v>2319</v>
      </c>
      <c r="BM128" s="233" t="s">
        <v>3979</v>
      </c>
    </row>
    <row r="129" s="2" customFormat="1" ht="49.05" customHeight="1">
      <c r="A129" s="33"/>
      <c r="B129" s="34"/>
      <c r="C129" s="222" t="s">
        <v>91</v>
      </c>
      <c r="D129" s="222" t="s">
        <v>280</v>
      </c>
      <c r="E129" s="223" t="s">
        <v>3980</v>
      </c>
      <c r="F129" s="224" t="s">
        <v>3981</v>
      </c>
      <c r="G129" s="225" t="s">
        <v>1673</v>
      </c>
      <c r="H129" s="226">
        <v>1</v>
      </c>
      <c r="I129" s="227">
        <v>26835.099999999999</v>
      </c>
      <c r="J129" s="227">
        <f>ROUND(I129*H129,2)</f>
        <v>26835.099999999999</v>
      </c>
      <c r="K129" s="228"/>
      <c r="L129" s="39"/>
      <c r="M129" s="229" t="s">
        <v>1</v>
      </c>
      <c r="N129" s="230" t="s">
        <v>39</v>
      </c>
      <c r="O129" s="231">
        <v>0</v>
      </c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33" t="s">
        <v>2319</v>
      </c>
      <c r="AT129" s="233" t="s">
        <v>280</v>
      </c>
      <c r="AU129" s="233" t="s">
        <v>81</v>
      </c>
      <c r="AY129" s="18" t="s">
        <v>278</v>
      </c>
      <c r="BE129" s="234">
        <f>IF(N129="základní",J129,0)</f>
        <v>26835.099999999999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8" t="s">
        <v>81</v>
      </c>
      <c r="BK129" s="234">
        <f>ROUND(I129*H129,2)</f>
        <v>26835.099999999999</v>
      </c>
      <c r="BL129" s="18" t="s">
        <v>2319</v>
      </c>
      <c r="BM129" s="233" t="s">
        <v>3982</v>
      </c>
    </row>
    <row r="130" s="2" customFormat="1" ht="49.05" customHeight="1">
      <c r="A130" s="33"/>
      <c r="B130" s="34"/>
      <c r="C130" s="222" t="s">
        <v>116</v>
      </c>
      <c r="D130" s="222" t="s">
        <v>280</v>
      </c>
      <c r="E130" s="223" t="s">
        <v>3983</v>
      </c>
      <c r="F130" s="224" t="s">
        <v>3984</v>
      </c>
      <c r="G130" s="225" t="s">
        <v>1673</v>
      </c>
      <c r="H130" s="226">
        <v>1</v>
      </c>
      <c r="I130" s="227">
        <v>21295.700000000001</v>
      </c>
      <c r="J130" s="227">
        <f>ROUND(I130*H130,2)</f>
        <v>21295.700000000001</v>
      </c>
      <c r="K130" s="228"/>
      <c r="L130" s="39"/>
      <c r="M130" s="229" t="s">
        <v>1</v>
      </c>
      <c r="N130" s="230" t="s">
        <v>39</v>
      </c>
      <c r="O130" s="231">
        <v>0</v>
      </c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33" t="s">
        <v>2319</v>
      </c>
      <c r="AT130" s="233" t="s">
        <v>280</v>
      </c>
      <c r="AU130" s="233" t="s">
        <v>81</v>
      </c>
      <c r="AY130" s="18" t="s">
        <v>278</v>
      </c>
      <c r="BE130" s="234">
        <f>IF(N130="základní",J130,0)</f>
        <v>21295.700000000001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8" t="s">
        <v>81</v>
      </c>
      <c r="BK130" s="234">
        <f>ROUND(I130*H130,2)</f>
        <v>21295.700000000001</v>
      </c>
      <c r="BL130" s="18" t="s">
        <v>2319</v>
      </c>
      <c r="BM130" s="233" t="s">
        <v>3985</v>
      </c>
    </row>
    <row r="131" s="2" customFormat="1" ht="66.75" customHeight="1">
      <c r="A131" s="33"/>
      <c r="B131" s="34"/>
      <c r="C131" s="222" t="s">
        <v>298</v>
      </c>
      <c r="D131" s="222" t="s">
        <v>280</v>
      </c>
      <c r="E131" s="223" t="s">
        <v>3986</v>
      </c>
      <c r="F131" s="224" t="s">
        <v>3987</v>
      </c>
      <c r="G131" s="225" t="s">
        <v>1673</v>
      </c>
      <c r="H131" s="226">
        <v>3</v>
      </c>
      <c r="I131" s="227">
        <v>4475.1000000000004</v>
      </c>
      <c r="J131" s="227">
        <f>ROUND(I131*H131,2)</f>
        <v>13425.299999999999</v>
      </c>
      <c r="K131" s="228"/>
      <c r="L131" s="39"/>
      <c r="M131" s="229" t="s">
        <v>1</v>
      </c>
      <c r="N131" s="230" t="s">
        <v>39</v>
      </c>
      <c r="O131" s="231">
        <v>0</v>
      </c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33" t="s">
        <v>2319</v>
      </c>
      <c r="AT131" s="233" t="s">
        <v>280</v>
      </c>
      <c r="AU131" s="233" t="s">
        <v>81</v>
      </c>
      <c r="AY131" s="18" t="s">
        <v>278</v>
      </c>
      <c r="BE131" s="234">
        <f>IF(N131="základní",J131,0)</f>
        <v>13425.299999999999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81</v>
      </c>
      <c r="BK131" s="234">
        <f>ROUND(I131*H131,2)</f>
        <v>13425.299999999999</v>
      </c>
      <c r="BL131" s="18" t="s">
        <v>2319</v>
      </c>
      <c r="BM131" s="233" t="s">
        <v>3988</v>
      </c>
    </row>
    <row r="132" s="2" customFormat="1" ht="16.5" customHeight="1">
      <c r="A132" s="33"/>
      <c r="B132" s="34"/>
      <c r="C132" s="222" t="s">
        <v>304</v>
      </c>
      <c r="D132" s="222" t="s">
        <v>280</v>
      </c>
      <c r="E132" s="223" t="s">
        <v>3989</v>
      </c>
      <c r="F132" s="224" t="s">
        <v>3990</v>
      </c>
      <c r="G132" s="225" t="s">
        <v>1673</v>
      </c>
      <c r="H132" s="226">
        <v>44</v>
      </c>
      <c r="I132" s="227">
        <v>64.599999999999994</v>
      </c>
      <c r="J132" s="227">
        <f>ROUND(I132*H132,2)</f>
        <v>2842.4000000000001</v>
      </c>
      <c r="K132" s="228"/>
      <c r="L132" s="39"/>
      <c r="M132" s="229" t="s">
        <v>1</v>
      </c>
      <c r="N132" s="230" t="s">
        <v>39</v>
      </c>
      <c r="O132" s="231">
        <v>0</v>
      </c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33" t="s">
        <v>2319</v>
      </c>
      <c r="AT132" s="233" t="s">
        <v>280</v>
      </c>
      <c r="AU132" s="233" t="s">
        <v>81</v>
      </c>
      <c r="AY132" s="18" t="s">
        <v>278</v>
      </c>
      <c r="BE132" s="234">
        <f>IF(N132="základní",J132,0)</f>
        <v>2842.4000000000001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8" t="s">
        <v>81</v>
      </c>
      <c r="BK132" s="234">
        <f>ROUND(I132*H132,2)</f>
        <v>2842.4000000000001</v>
      </c>
      <c r="BL132" s="18" t="s">
        <v>2319</v>
      </c>
      <c r="BM132" s="233" t="s">
        <v>3991</v>
      </c>
    </row>
    <row r="133" s="2" customFormat="1" ht="24.15" customHeight="1">
      <c r="A133" s="33"/>
      <c r="B133" s="34"/>
      <c r="C133" s="222" t="s">
        <v>310</v>
      </c>
      <c r="D133" s="222" t="s">
        <v>280</v>
      </c>
      <c r="E133" s="223" t="s">
        <v>3992</v>
      </c>
      <c r="F133" s="224" t="s">
        <v>3993</v>
      </c>
      <c r="G133" s="225" t="s">
        <v>1673</v>
      </c>
      <c r="H133" s="226">
        <v>22</v>
      </c>
      <c r="I133" s="227">
        <v>700.29999999999995</v>
      </c>
      <c r="J133" s="227">
        <f>ROUND(I133*H133,2)</f>
        <v>15406.6</v>
      </c>
      <c r="K133" s="228"/>
      <c r="L133" s="39"/>
      <c r="M133" s="229" t="s">
        <v>1</v>
      </c>
      <c r="N133" s="230" t="s">
        <v>39</v>
      </c>
      <c r="O133" s="231">
        <v>0</v>
      </c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33" t="s">
        <v>2319</v>
      </c>
      <c r="AT133" s="233" t="s">
        <v>280</v>
      </c>
      <c r="AU133" s="233" t="s">
        <v>81</v>
      </c>
      <c r="AY133" s="18" t="s">
        <v>278</v>
      </c>
      <c r="BE133" s="234">
        <f>IF(N133="základní",J133,0)</f>
        <v>15406.6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8" t="s">
        <v>81</v>
      </c>
      <c r="BK133" s="234">
        <f>ROUND(I133*H133,2)</f>
        <v>15406.6</v>
      </c>
      <c r="BL133" s="18" t="s">
        <v>2319</v>
      </c>
      <c r="BM133" s="233" t="s">
        <v>3994</v>
      </c>
    </row>
    <row r="134" s="2" customFormat="1" ht="49.05" customHeight="1">
      <c r="A134" s="33"/>
      <c r="B134" s="34"/>
      <c r="C134" s="222" t="s">
        <v>315</v>
      </c>
      <c r="D134" s="222" t="s">
        <v>280</v>
      </c>
      <c r="E134" s="223" t="s">
        <v>3995</v>
      </c>
      <c r="F134" s="224" t="s">
        <v>3996</v>
      </c>
      <c r="G134" s="225" t="s">
        <v>407</v>
      </c>
      <c r="H134" s="226">
        <v>1200</v>
      </c>
      <c r="I134" s="227">
        <v>32.600000000000001</v>
      </c>
      <c r="J134" s="227">
        <f>ROUND(I134*H134,2)</f>
        <v>39120</v>
      </c>
      <c r="K134" s="228"/>
      <c r="L134" s="39"/>
      <c r="M134" s="229" t="s">
        <v>1</v>
      </c>
      <c r="N134" s="230" t="s">
        <v>39</v>
      </c>
      <c r="O134" s="231">
        <v>0</v>
      </c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33" t="s">
        <v>2319</v>
      </c>
      <c r="AT134" s="233" t="s">
        <v>280</v>
      </c>
      <c r="AU134" s="233" t="s">
        <v>81</v>
      </c>
      <c r="AY134" s="18" t="s">
        <v>278</v>
      </c>
      <c r="BE134" s="234">
        <f>IF(N134="základní",J134,0)</f>
        <v>39120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8" t="s">
        <v>81</v>
      </c>
      <c r="BK134" s="234">
        <f>ROUND(I134*H134,2)</f>
        <v>39120</v>
      </c>
      <c r="BL134" s="18" t="s">
        <v>2319</v>
      </c>
      <c r="BM134" s="233" t="s">
        <v>3997</v>
      </c>
    </row>
    <row r="135" s="2" customFormat="1" ht="49.05" customHeight="1">
      <c r="A135" s="33"/>
      <c r="B135" s="34"/>
      <c r="C135" s="222" t="s">
        <v>308</v>
      </c>
      <c r="D135" s="222" t="s">
        <v>280</v>
      </c>
      <c r="E135" s="223" t="s">
        <v>3998</v>
      </c>
      <c r="F135" s="224" t="s">
        <v>3999</v>
      </c>
      <c r="G135" s="225" t="s">
        <v>407</v>
      </c>
      <c r="H135" s="226">
        <v>420</v>
      </c>
      <c r="I135" s="227">
        <v>37.399999999999999</v>
      </c>
      <c r="J135" s="227">
        <f>ROUND(I135*H135,2)</f>
        <v>15708</v>
      </c>
      <c r="K135" s="228"/>
      <c r="L135" s="39"/>
      <c r="M135" s="229" t="s">
        <v>1</v>
      </c>
      <c r="N135" s="230" t="s">
        <v>39</v>
      </c>
      <c r="O135" s="231">
        <v>0</v>
      </c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33" t="s">
        <v>2319</v>
      </c>
      <c r="AT135" s="233" t="s">
        <v>280</v>
      </c>
      <c r="AU135" s="233" t="s">
        <v>81</v>
      </c>
      <c r="AY135" s="18" t="s">
        <v>278</v>
      </c>
      <c r="BE135" s="234">
        <f>IF(N135="základní",J135,0)</f>
        <v>15708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8" t="s">
        <v>81</v>
      </c>
      <c r="BK135" s="234">
        <f>ROUND(I135*H135,2)</f>
        <v>15708</v>
      </c>
      <c r="BL135" s="18" t="s">
        <v>2319</v>
      </c>
      <c r="BM135" s="233" t="s">
        <v>4000</v>
      </c>
    </row>
    <row r="136" s="2" customFormat="1" ht="21.75" customHeight="1">
      <c r="A136" s="33"/>
      <c r="B136" s="34"/>
      <c r="C136" s="222" t="s">
        <v>325</v>
      </c>
      <c r="D136" s="222" t="s">
        <v>280</v>
      </c>
      <c r="E136" s="223" t="s">
        <v>4001</v>
      </c>
      <c r="F136" s="224" t="s">
        <v>4002</v>
      </c>
      <c r="G136" s="225" t="s">
        <v>407</v>
      </c>
      <c r="H136" s="226">
        <v>180</v>
      </c>
      <c r="I136" s="227">
        <v>91.400000000000006</v>
      </c>
      <c r="J136" s="227">
        <f>ROUND(I136*H136,2)</f>
        <v>16452</v>
      </c>
      <c r="K136" s="228"/>
      <c r="L136" s="39"/>
      <c r="M136" s="229" t="s">
        <v>1</v>
      </c>
      <c r="N136" s="230" t="s">
        <v>39</v>
      </c>
      <c r="O136" s="231">
        <v>0</v>
      </c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33" t="s">
        <v>2319</v>
      </c>
      <c r="AT136" s="233" t="s">
        <v>280</v>
      </c>
      <c r="AU136" s="233" t="s">
        <v>81</v>
      </c>
      <c r="AY136" s="18" t="s">
        <v>278</v>
      </c>
      <c r="BE136" s="234">
        <f>IF(N136="základní",J136,0)</f>
        <v>16452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8" t="s">
        <v>81</v>
      </c>
      <c r="BK136" s="234">
        <f>ROUND(I136*H136,2)</f>
        <v>16452</v>
      </c>
      <c r="BL136" s="18" t="s">
        <v>2319</v>
      </c>
      <c r="BM136" s="233" t="s">
        <v>4003</v>
      </c>
    </row>
    <row r="137" s="2" customFormat="1" ht="16.5" customHeight="1">
      <c r="A137" s="33"/>
      <c r="B137" s="34"/>
      <c r="C137" s="222" t="s">
        <v>372</v>
      </c>
      <c r="D137" s="222" t="s">
        <v>280</v>
      </c>
      <c r="E137" s="223" t="s">
        <v>4004</v>
      </c>
      <c r="F137" s="224" t="s">
        <v>3768</v>
      </c>
      <c r="G137" s="225" t="s">
        <v>407</v>
      </c>
      <c r="H137" s="226">
        <v>1800</v>
      </c>
      <c r="I137" s="227">
        <v>13.4</v>
      </c>
      <c r="J137" s="227">
        <f>ROUND(I137*H137,2)</f>
        <v>24120</v>
      </c>
      <c r="K137" s="228"/>
      <c r="L137" s="39"/>
      <c r="M137" s="229" t="s">
        <v>1</v>
      </c>
      <c r="N137" s="230" t="s">
        <v>39</v>
      </c>
      <c r="O137" s="231">
        <v>0</v>
      </c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33" t="s">
        <v>2319</v>
      </c>
      <c r="AT137" s="233" t="s">
        <v>280</v>
      </c>
      <c r="AU137" s="233" t="s">
        <v>81</v>
      </c>
      <c r="AY137" s="18" t="s">
        <v>278</v>
      </c>
      <c r="BE137" s="234">
        <f>IF(N137="základní",J137,0)</f>
        <v>24120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8" t="s">
        <v>81</v>
      </c>
      <c r="BK137" s="234">
        <f>ROUND(I137*H137,2)</f>
        <v>24120</v>
      </c>
      <c r="BL137" s="18" t="s">
        <v>2319</v>
      </c>
      <c r="BM137" s="233" t="s">
        <v>4005</v>
      </c>
    </row>
    <row r="138" s="2" customFormat="1" ht="24.15" customHeight="1">
      <c r="A138" s="33"/>
      <c r="B138" s="34"/>
      <c r="C138" s="222" t="s">
        <v>8</v>
      </c>
      <c r="D138" s="222" t="s">
        <v>280</v>
      </c>
      <c r="E138" s="223" t="s">
        <v>4006</v>
      </c>
      <c r="F138" s="224" t="s">
        <v>4007</v>
      </c>
      <c r="G138" s="225" t="s">
        <v>1673</v>
      </c>
      <c r="H138" s="226">
        <v>22</v>
      </c>
      <c r="I138" s="227">
        <v>123</v>
      </c>
      <c r="J138" s="227">
        <f>ROUND(I138*H138,2)</f>
        <v>2706</v>
      </c>
      <c r="K138" s="228"/>
      <c r="L138" s="39"/>
      <c r="M138" s="229" t="s">
        <v>1</v>
      </c>
      <c r="N138" s="230" t="s">
        <v>39</v>
      </c>
      <c r="O138" s="231">
        <v>0</v>
      </c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33" t="s">
        <v>2319</v>
      </c>
      <c r="AT138" s="233" t="s">
        <v>280</v>
      </c>
      <c r="AU138" s="233" t="s">
        <v>81</v>
      </c>
      <c r="AY138" s="18" t="s">
        <v>278</v>
      </c>
      <c r="BE138" s="234">
        <f>IF(N138="základní",J138,0)</f>
        <v>2706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8" t="s">
        <v>81</v>
      </c>
      <c r="BK138" s="234">
        <f>ROUND(I138*H138,2)</f>
        <v>2706</v>
      </c>
      <c r="BL138" s="18" t="s">
        <v>2319</v>
      </c>
      <c r="BM138" s="233" t="s">
        <v>4008</v>
      </c>
    </row>
    <row r="139" s="2" customFormat="1" ht="24.15" customHeight="1">
      <c r="A139" s="33"/>
      <c r="B139" s="34"/>
      <c r="C139" s="222" t="s">
        <v>404</v>
      </c>
      <c r="D139" s="222" t="s">
        <v>280</v>
      </c>
      <c r="E139" s="223" t="s">
        <v>4009</v>
      </c>
      <c r="F139" s="224" t="s">
        <v>4010</v>
      </c>
      <c r="G139" s="225" t="s">
        <v>1673</v>
      </c>
      <c r="H139" s="226">
        <v>22</v>
      </c>
      <c r="I139" s="227">
        <v>63</v>
      </c>
      <c r="J139" s="227">
        <f>ROUND(I139*H139,2)</f>
        <v>1386</v>
      </c>
      <c r="K139" s="228"/>
      <c r="L139" s="39"/>
      <c r="M139" s="229" t="s">
        <v>1</v>
      </c>
      <c r="N139" s="230" t="s">
        <v>39</v>
      </c>
      <c r="O139" s="231">
        <v>0</v>
      </c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33" t="s">
        <v>2319</v>
      </c>
      <c r="AT139" s="233" t="s">
        <v>280</v>
      </c>
      <c r="AU139" s="233" t="s">
        <v>81</v>
      </c>
      <c r="AY139" s="18" t="s">
        <v>278</v>
      </c>
      <c r="BE139" s="234">
        <f>IF(N139="základní",J139,0)</f>
        <v>1386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8" t="s">
        <v>81</v>
      </c>
      <c r="BK139" s="234">
        <f>ROUND(I139*H139,2)</f>
        <v>1386</v>
      </c>
      <c r="BL139" s="18" t="s">
        <v>2319</v>
      </c>
      <c r="BM139" s="233" t="s">
        <v>4011</v>
      </c>
    </row>
    <row r="140" s="2" customFormat="1" ht="37.8" customHeight="1">
      <c r="A140" s="33"/>
      <c r="B140" s="34"/>
      <c r="C140" s="222" t="s">
        <v>410</v>
      </c>
      <c r="D140" s="222" t="s">
        <v>280</v>
      </c>
      <c r="E140" s="223" t="s">
        <v>3716</v>
      </c>
      <c r="F140" s="224" t="s">
        <v>3717</v>
      </c>
      <c r="G140" s="225" t="s">
        <v>1673</v>
      </c>
      <c r="H140" s="226">
        <v>360</v>
      </c>
      <c r="I140" s="227">
        <v>66.200000000000003</v>
      </c>
      <c r="J140" s="227">
        <f>ROUND(I140*H140,2)</f>
        <v>23832</v>
      </c>
      <c r="K140" s="228"/>
      <c r="L140" s="39"/>
      <c r="M140" s="229" t="s">
        <v>1</v>
      </c>
      <c r="N140" s="230" t="s">
        <v>39</v>
      </c>
      <c r="O140" s="231">
        <v>0</v>
      </c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33" t="s">
        <v>2319</v>
      </c>
      <c r="AT140" s="233" t="s">
        <v>280</v>
      </c>
      <c r="AU140" s="233" t="s">
        <v>81</v>
      </c>
      <c r="AY140" s="18" t="s">
        <v>278</v>
      </c>
      <c r="BE140" s="234">
        <f>IF(N140="základní",J140,0)</f>
        <v>23832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8" t="s">
        <v>81</v>
      </c>
      <c r="BK140" s="234">
        <f>ROUND(I140*H140,2)</f>
        <v>23832</v>
      </c>
      <c r="BL140" s="18" t="s">
        <v>2319</v>
      </c>
      <c r="BM140" s="233" t="s">
        <v>4012</v>
      </c>
    </row>
    <row r="141" s="2" customFormat="1" ht="16.5" customHeight="1">
      <c r="A141" s="33"/>
      <c r="B141" s="34"/>
      <c r="C141" s="222" t="s">
        <v>415</v>
      </c>
      <c r="D141" s="222" t="s">
        <v>280</v>
      </c>
      <c r="E141" s="223" t="s">
        <v>3719</v>
      </c>
      <c r="F141" s="224" t="s">
        <v>3720</v>
      </c>
      <c r="G141" s="225" t="s">
        <v>1673</v>
      </c>
      <c r="H141" s="226">
        <v>4</v>
      </c>
      <c r="I141" s="227">
        <v>580</v>
      </c>
      <c r="J141" s="227">
        <f>ROUND(I141*H141,2)</f>
        <v>2320</v>
      </c>
      <c r="K141" s="228"/>
      <c r="L141" s="39"/>
      <c r="M141" s="229" t="s">
        <v>1</v>
      </c>
      <c r="N141" s="230" t="s">
        <v>39</v>
      </c>
      <c r="O141" s="231">
        <v>0</v>
      </c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33" t="s">
        <v>2319</v>
      </c>
      <c r="AT141" s="233" t="s">
        <v>280</v>
      </c>
      <c r="AU141" s="233" t="s">
        <v>81</v>
      </c>
      <c r="AY141" s="18" t="s">
        <v>278</v>
      </c>
      <c r="BE141" s="234">
        <f>IF(N141="základní",J141,0)</f>
        <v>2320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8" t="s">
        <v>81</v>
      </c>
      <c r="BK141" s="234">
        <f>ROUND(I141*H141,2)</f>
        <v>2320</v>
      </c>
      <c r="BL141" s="18" t="s">
        <v>2319</v>
      </c>
      <c r="BM141" s="233" t="s">
        <v>4013</v>
      </c>
    </row>
    <row r="142" s="2" customFormat="1" ht="16.5" customHeight="1">
      <c r="A142" s="33"/>
      <c r="B142" s="34"/>
      <c r="C142" s="222" t="s">
        <v>602</v>
      </c>
      <c r="D142" s="222" t="s">
        <v>280</v>
      </c>
      <c r="E142" s="223" t="s">
        <v>4014</v>
      </c>
      <c r="F142" s="224" t="s">
        <v>4015</v>
      </c>
      <c r="G142" s="225" t="s">
        <v>1418</v>
      </c>
      <c r="H142" s="226">
        <v>1</v>
      </c>
      <c r="I142" s="227">
        <v>3750</v>
      </c>
      <c r="J142" s="227">
        <f>ROUND(I142*H142,2)</f>
        <v>3750</v>
      </c>
      <c r="K142" s="228"/>
      <c r="L142" s="39"/>
      <c r="M142" s="229" t="s">
        <v>1</v>
      </c>
      <c r="N142" s="230" t="s">
        <v>39</v>
      </c>
      <c r="O142" s="231">
        <v>0</v>
      </c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33" t="s">
        <v>2319</v>
      </c>
      <c r="AT142" s="233" t="s">
        <v>280</v>
      </c>
      <c r="AU142" s="233" t="s">
        <v>81</v>
      </c>
      <c r="AY142" s="18" t="s">
        <v>278</v>
      </c>
      <c r="BE142" s="234">
        <f>IF(N142="základní",J142,0)</f>
        <v>3750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8" t="s">
        <v>81</v>
      </c>
      <c r="BK142" s="234">
        <f>ROUND(I142*H142,2)</f>
        <v>3750</v>
      </c>
      <c r="BL142" s="18" t="s">
        <v>2319</v>
      </c>
      <c r="BM142" s="233" t="s">
        <v>4016</v>
      </c>
    </row>
    <row r="143" s="2" customFormat="1" ht="44.25" customHeight="1">
      <c r="A143" s="33"/>
      <c r="B143" s="34"/>
      <c r="C143" s="222" t="s">
        <v>607</v>
      </c>
      <c r="D143" s="222" t="s">
        <v>280</v>
      </c>
      <c r="E143" s="223" t="s">
        <v>3725</v>
      </c>
      <c r="F143" s="224" t="s">
        <v>3726</v>
      </c>
      <c r="G143" s="225" t="s">
        <v>407</v>
      </c>
      <c r="H143" s="226">
        <v>12</v>
      </c>
      <c r="I143" s="227">
        <v>146.30000000000001</v>
      </c>
      <c r="J143" s="227">
        <f>ROUND(I143*H143,2)</f>
        <v>1755.5999999999999</v>
      </c>
      <c r="K143" s="228"/>
      <c r="L143" s="39"/>
      <c r="M143" s="229" t="s">
        <v>1</v>
      </c>
      <c r="N143" s="230" t="s">
        <v>39</v>
      </c>
      <c r="O143" s="231">
        <v>0</v>
      </c>
      <c r="P143" s="231">
        <f>O143*H143</f>
        <v>0</v>
      </c>
      <c r="Q143" s="231">
        <v>0</v>
      </c>
      <c r="R143" s="231">
        <f>Q143*H143</f>
        <v>0</v>
      </c>
      <c r="S143" s="231">
        <v>0</v>
      </c>
      <c r="T143" s="23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33" t="s">
        <v>2319</v>
      </c>
      <c r="AT143" s="233" t="s">
        <v>280</v>
      </c>
      <c r="AU143" s="233" t="s">
        <v>81</v>
      </c>
      <c r="AY143" s="18" t="s">
        <v>278</v>
      </c>
      <c r="BE143" s="234">
        <f>IF(N143="základní",J143,0)</f>
        <v>1755.5999999999999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8" t="s">
        <v>81</v>
      </c>
      <c r="BK143" s="234">
        <f>ROUND(I143*H143,2)</f>
        <v>1755.5999999999999</v>
      </c>
      <c r="BL143" s="18" t="s">
        <v>2319</v>
      </c>
      <c r="BM143" s="233" t="s">
        <v>4017</v>
      </c>
    </row>
    <row r="144" s="2" customFormat="1" ht="16.5" customHeight="1">
      <c r="A144" s="33"/>
      <c r="B144" s="34"/>
      <c r="C144" s="222" t="s">
        <v>611</v>
      </c>
      <c r="D144" s="222" t="s">
        <v>280</v>
      </c>
      <c r="E144" s="223" t="s">
        <v>3728</v>
      </c>
      <c r="F144" s="224" t="s">
        <v>3729</v>
      </c>
      <c r="G144" s="225" t="s">
        <v>1673</v>
      </c>
      <c r="H144" s="226">
        <v>10</v>
      </c>
      <c r="I144" s="227">
        <v>90.099999999999994</v>
      </c>
      <c r="J144" s="227">
        <f>ROUND(I144*H144,2)</f>
        <v>901</v>
      </c>
      <c r="K144" s="228"/>
      <c r="L144" s="39"/>
      <c r="M144" s="229" t="s">
        <v>1</v>
      </c>
      <c r="N144" s="230" t="s">
        <v>39</v>
      </c>
      <c r="O144" s="231">
        <v>0</v>
      </c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33" t="s">
        <v>2319</v>
      </c>
      <c r="AT144" s="233" t="s">
        <v>280</v>
      </c>
      <c r="AU144" s="233" t="s">
        <v>81</v>
      </c>
      <c r="AY144" s="18" t="s">
        <v>278</v>
      </c>
      <c r="BE144" s="234">
        <f>IF(N144="základní",J144,0)</f>
        <v>901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8" t="s">
        <v>81</v>
      </c>
      <c r="BK144" s="234">
        <f>ROUND(I144*H144,2)</f>
        <v>901</v>
      </c>
      <c r="BL144" s="18" t="s">
        <v>2319</v>
      </c>
      <c r="BM144" s="233" t="s">
        <v>4018</v>
      </c>
    </row>
    <row r="145" s="2" customFormat="1" ht="16.5" customHeight="1">
      <c r="A145" s="33"/>
      <c r="B145" s="34"/>
      <c r="C145" s="222" t="s">
        <v>616</v>
      </c>
      <c r="D145" s="222" t="s">
        <v>280</v>
      </c>
      <c r="E145" s="223" t="s">
        <v>3731</v>
      </c>
      <c r="F145" s="224" t="s">
        <v>3732</v>
      </c>
      <c r="G145" s="225" t="s">
        <v>1673</v>
      </c>
      <c r="H145" s="226">
        <v>15</v>
      </c>
      <c r="I145" s="227">
        <v>106.59999999999999</v>
      </c>
      <c r="J145" s="227">
        <f>ROUND(I145*H145,2)</f>
        <v>1599</v>
      </c>
      <c r="K145" s="228"/>
      <c r="L145" s="39"/>
      <c r="M145" s="229" t="s">
        <v>1</v>
      </c>
      <c r="N145" s="230" t="s">
        <v>39</v>
      </c>
      <c r="O145" s="231">
        <v>0</v>
      </c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33" t="s">
        <v>2319</v>
      </c>
      <c r="AT145" s="233" t="s">
        <v>280</v>
      </c>
      <c r="AU145" s="233" t="s">
        <v>81</v>
      </c>
      <c r="AY145" s="18" t="s">
        <v>278</v>
      </c>
      <c r="BE145" s="234">
        <f>IF(N145="základní",J145,0)</f>
        <v>1599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8" t="s">
        <v>81</v>
      </c>
      <c r="BK145" s="234">
        <f>ROUND(I145*H145,2)</f>
        <v>1599</v>
      </c>
      <c r="BL145" s="18" t="s">
        <v>2319</v>
      </c>
      <c r="BM145" s="233" t="s">
        <v>4019</v>
      </c>
    </row>
    <row r="146" s="2" customFormat="1" ht="16.5" customHeight="1">
      <c r="A146" s="33"/>
      <c r="B146" s="34"/>
      <c r="C146" s="222" t="s">
        <v>621</v>
      </c>
      <c r="D146" s="222" t="s">
        <v>280</v>
      </c>
      <c r="E146" s="223" t="s">
        <v>3734</v>
      </c>
      <c r="F146" s="224" t="s">
        <v>3735</v>
      </c>
      <c r="G146" s="225" t="s">
        <v>407</v>
      </c>
      <c r="H146" s="226">
        <v>14</v>
      </c>
      <c r="I146" s="227">
        <v>73.299999999999997</v>
      </c>
      <c r="J146" s="227">
        <f>ROUND(I146*H146,2)</f>
        <v>1026.2000000000001</v>
      </c>
      <c r="K146" s="228"/>
      <c r="L146" s="39"/>
      <c r="M146" s="229" t="s">
        <v>1</v>
      </c>
      <c r="N146" s="230" t="s">
        <v>39</v>
      </c>
      <c r="O146" s="231">
        <v>0</v>
      </c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33" t="s">
        <v>2319</v>
      </c>
      <c r="AT146" s="233" t="s">
        <v>280</v>
      </c>
      <c r="AU146" s="233" t="s">
        <v>81</v>
      </c>
      <c r="AY146" s="18" t="s">
        <v>278</v>
      </c>
      <c r="BE146" s="234">
        <f>IF(N146="základní",J146,0)</f>
        <v>1026.2000000000001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8" t="s">
        <v>81</v>
      </c>
      <c r="BK146" s="234">
        <f>ROUND(I146*H146,2)</f>
        <v>1026.2000000000001</v>
      </c>
      <c r="BL146" s="18" t="s">
        <v>2319</v>
      </c>
      <c r="BM146" s="233" t="s">
        <v>4020</v>
      </c>
    </row>
    <row r="147" s="2" customFormat="1" ht="37.8" customHeight="1">
      <c r="A147" s="33"/>
      <c r="B147" s="34"/>
      <c r="C147" s="222" t="s">
        <v>7</v>
      </c>
      <c r="D147" s="222" t="s">
        <v>280</v>
      </c>
      <c r="E147" s="223" t="s">
        <v>3740</v>
      </c>
      <c r="F147" s="224" t="s">
        <v>3741</v>
      </c>
      <c r="G147" s="225" t="s">
        <v>407</v>
      </c>
      <c r="H147" s="226">
        <v>44</v>
      </c>
      <c r="I147" s="227">
        <v>71.099999999999994</v>
      </c>
      <c r="J147" s="227">
        <f>ROUND(I147*H147,2)</f>
        <v>3128.4000000000001</v>
      </c>
      <c r="K147" s="228"/>
      <c r="L147" s="39"/>
      <c r="M147" s="229" t="s">
        <v>1</v>
      </c>
      <c r="N147" s="230" t="s">
        <v>39</v>
      </c>
      <c r="O147" s="231">
        <v>0</v>
      </c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33" t="s">
        <v>2319</v>
      </c>
      <c r="AT147" s="233" t="s">
        <v>280</v>
      </c>
      <c r="AU147" s="233" t="s">
        <v>81</v>
      </c>
      <c r="AY147" s="18" t="s">
        <v>278</v>
      </c>
      <c r="BE147" s="234">
        <f>IF(N147="základní",J147,0)</f>
        <v>3128.4000000000001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8" t="s">
        <v>81</v>
      </c>
      <c r="BK147" s="234">
        <f>ROUND(I147*H147,2)</f>
        <v>3128.4000000000001</v>
      </c>
      <c r="BL147" s="18" t="s">
        <v>2319</v>
      </c>
      <c r="BM147" s="233" t="s">
        <v>4021</v>
      </c>
    </row>
    <row r="148" s="2" customFormat="1" ht="37.8" customHeight="1">
      <c r="A148" s="33"/>
      <c r="B148" s="34"/>
      <c r="C148" s="222" t="s">
        <v>630</v>
      </c>
      <c r="D148" s="222" t="s">
        <v>280</v>
      </c>
      <c r="E148" s="223" t="s">
        <v>3743</v>
      </c>
      <c r="F148" s="224" t="s">
        <v>3744</v>
      </c>
      <c r="G148" s="225" t="s">
        <v>407</v>
      </c>
      <c r="H148" s="226">
        <v>25</v>
      </c>
      <c r="I148" s="227">
        <v>82.5</v>
      </c>
      <c r="J148" s="227">
        <f>ROUND(I148*H148,2)</f>
        <v>2062.5</v>
      </c>
      <c r="K148" s="228"/>
      <c r="L148" s="39"/>
      <c r="M148" s="229" t="s">
        <v>1</v>
      </c>
      <c r="N148" s="230" t="s">
        <v>39</v>
      </c>
      <c r="O148" s="231">
        <v>0</v>
      </c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33" t="s">
        <v>2319</v>
      </c>
      <c r="AT148" s="233" t="s">
        <v>280</v>
      </c>
      <c r="AU148" s="233" t="s">
        <v>81</v>
      </c>
      <c r="AY148" s="18" t="s">
        <v>278</v>
      </c>
      <c r="BE148" s="234">
        <f>IF(N148="základní",J148,0)</f>
        <v>2062.5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8" t="s">
        <v>81</v>
      </c>
      <c r="BK148" s="234">
        <f>ROUND(I148*H148,2)</f>
        <v>2062.5</v>
      </c>
      <c r="BL148" s="18" t="s">
        <v>2319</v>
      </c>
      <c r="BM148" s="233" t="s">
        <v>4022</v>
      </c>
    </row>
    <row r="149" s="2" customFormat="1" ht="24.15" customHeight="1">
      <c r="A149" s="33"/>
      <c r="B149" s="34"/>
      <c r="C149" s="222" t="s">
        <v>635</v>
      </c>
      <c r="D149" s="222" t="s">
        <v>280</v>
      </c>
      <c r="E149" s="223" t="s">
        <v>3746</v>
      </c>
      <c r="F149" s="224" t="s">
        <v>3747</v>
      </c>
      <c r="G149" s="225" t="s">
        <v>1673</v>
      </c>
      <c r="H149" s="226">
        <v>200</v>
      </c>
      <c r="I149" s="227">
        <v>18.800000000000001</v>
      </c>
      <c r="J149" s="227">
        <f>ROUND(I149*H149,2)</f>
        <v>3760</v>
      </c>
      <c r="K149" s="228"/>
      <c r="L149" s="39"/>
      <c r="M149" s="229" t="s">
        <v>1</v>
      </c>
      <c r="N149" s="230" t="s">
        <v>39</v>
      </c>
      <c r="O149" s="231">
        <v>0</v>
      </c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33" t="s">
        <v>2319</v>
      </c>
      <c r="AT149" s="233" t="s">
        <v>280</v>
      </c>
      <c r="AU149" s="233" t="s">
        <v>81</v>
      </c>
      <c r="AY149" s="18" t="s">
        <v>278</v>
      </c>
      <c r="BE149" s="234">
        <f>IF(N149="základní",J149,0)</f>
        <v>3760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8" t="s">
        <v>81</v>
      </c>
      <c r="BK149" s="234">
        <f>ROUND(I149*H149,2)</f>
        <v>3760</v>
      </c>
      <c r="BL149" s="18" t="s">
        <v>2319</v>
      </c>
      <c r="BM149" s="233" t="s">
        <v>4023</v>
      </c>
    </row>
    <row r="150" s="2" customFormat="1" ht="24.15" customHeight="1">
      <c r="A150" s="33"/>
      <c r="B150" s="34"/>
      <c r="C150" s="222" t="s">
        <v>640</v>
      </c>
      <c r="D150" s="222" t="s">
        <v>280</v>
      </c>
      <c r="E150" s="223" t="s">
        <v>3749</v>
      </c>
      <c r="F150" s="224" t="s">
        <v>3750</v>
      </c>
      <c r="G150" s="225" t="s">
        <v>1673</v>
      </c>
      <c r="H150" s="226">
        <v>200</v>
      </c>
      <c r="I150" s="227">
        <v>14.199999999999999</v>
      </c>
      <c r="J150" s="227">
        <f>ROUND(I150*H150,2)</f>
        <v>2840</v>
      </c>
      <c r="K150" s="228"/>
      <c r="L150" s="39"/>
      <c r="M150" s="229" t="s">
        <v>1</v>
      </c>
      <c r="N150" s="230" t="s">
        <v>39</v>
      </c>
      <c r="O150" s="231">
        <v>0</v>
      </c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33" t="s">
        <v>2319</v>
      </c>
      <c r="AT150" s="233" t="s">
        <v>280</v>
      </c>
      <c r="AU150" s="233" t="s">
        <v>81</v>
      </c>
      <c r="AY150" s="18" t="s">
        <v>278</v>
      </c>
      <c r="BE150" s="234">
        <f>IF(N150="základní",J150,0)</f>
        <v>2840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8" t="s">
        <v>81</v>
      </c>
      <c r="BK150" s="234">
        <f>ROUND(I150*H150,2)</f>
        <v>2840</v>
      </c>
      <c r="BL150" s="18" t="s">
        <v>2319</v>
      </c>
      <c r="BM150" s="233" t="s">
        <v>4024</v>
      </c>
    </row>
    <row r="151" s="2" customFormat="1" ht="16.5" customHeight="1">
      <c r="A151" s="33"/>
      <c r="B151" s="34"/>
      <c r="C151" s="222" t="s">
        <v>650</v>
      </c>
      <c r="D151" s="222" t="s">
        <v>280</v>
      </c>
      <c r="E151" s="223" t="s">
        <v>3752</v>
      </c>
      <c r="F151" s="224" t="s">
        <v>3753</v>
      </c>
      <c r="G151" s="225" t="s">
        <v>1673</v>
      </c>
      <c r="H151" s="226">
        <v>300</v>
      </c>
      <c r="I151" s="227">
        <v>8.1999999999999993</v>
      </c>
      <c r="J151" s="227">
        <f>ROUND(I151*H151,2)</f>
        <v>2460</v>
      </c>
      <c r="K151" s="228"/>
      <c r="L151" s="39"/>
      <c r="M151" s="229" t="s">
        <v>1</v>
      </c>
      <c r="N151" s="230" t="s">
        <v>39</v>
      </c>
      <c r="O151" s="231">
        <v>0</v>
      </c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33" t="s">
        <v>2319</v>
      </c>
      <c r="AT151" s="233" t="s">
        <v>280</v>
      </c>
      <c r="AU151" s="233" t="s">
        <v>81</v>
      </c>
      <c r="AY151" s="18" t="s">
        <v>278</v>
      </c>
      <c r="BE151" s="234">
        <f>IF(N151="základní",J151,0)</f>
        <v>2460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8" t="s">
        <v>81</v>
      </c>
      <c r="BK151" s="234">
        <f>ROUND(I151*H151,2)</f>
        <v>2460</v>
      </c>
      <c r="BL151" s="18" t="s">
        <v>2319</v>
      </c>
      <c r="BM151" s="233" t="s">
        <v>4025</v>
      </c>
    </row>
    <row r="152" s="2" customFormat="1" ht="16.5" customHeight="1">
      <c r="A152" s="33"/>
      <c r="B152" s="34"/>
      <c r="C152" s="222" t="s">
        <v>666</v>
      </c>
      <c r="D152" s="222" t="s">
        <v>280</v>
      </c>
      <c r="E152" s="223" t="s">
        <v>3755</v>
      </c>
      <c r="F152" s="224" t="s">
        <v>3756</v>
      </c>
      <c r="G152" s="225" t="s">
        <v>1673</v>
      </c>
      <c r="H152" s="226">
        <v>200</v>
      </c>
      <c r="I152" s="227">
        <v>9.6999999999999993</v>
      </c>
      <c r="J152" s="227">
        <f>ROUND(I152*H152,2)</f>
        <v>1940</v>
      </c>
      <c r="K152" s="228"/>
      <c r="L152" s="39"/>
      <c r="M152" s="229" t="s">
        <v>1</v>
      </c>
      <c r="N152" s="230" t="s">
        <v>39</v>
      </c>
      <c r="O152" s="231">
        <v>0</v>
      </c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33" t="s">
        <v>2319</v>
      </c>
      <c r="AT152" s="233" t="s">
        <v>280</v>
      </c>
      <c r="AU152" s="233" t="s">
        <v>81</v>
      </c>
      <c r="AY152" s="18" t="s">
        <v>278</v>
      </c>
      <c r="BE152" s="234">
        <f>IF(N152="základní",J152,0)</f>
        <v>1940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8" t="s">
        <v>81</v>
      </c>
      <c r="BK152" s="234">
        <f>ROUND(I152*H152,2)</f>
        <v>1940</v>
      </c>
      <c r="BL152" s="18" t="s">
        <v>2319</v>
      </c>
      <c r="BM152" s="233" t="s">
        <v>4026</v>
      </c>
    </row>
    <row r="153" s="2" customFormat="1" ht="16.5" customHeight="1">
      <c r="A153" s="33"/>
      <c r="B153" s="34"/>
      <c r="C153" s="222" t="s">
        <v>672</v>
      </c>
      <c r="D153" s="222" t="s">
        <v>280</v>
      </c>
      <c r="E153" s="223" t="s">
        <v>3776</v>
      </c>
      <c r="F153" s="224" t="s">
        <v>3777</v>
      </c>
      <c r="G153" s="225" t="s">
        <v>3778</v>
      </c>
      <c r="H153" s="226">
        <v>4</v>
      </c>
      <c r="I153" s="227">
        <v>455</v>
      </c>
      <c r="J153" s="227">
        <f>ROUND(I153*H153,2)</f>
        <v>1820</v>
      </c>
      <c r="K153" s="228"/>
      <c r="L153" s="39"/>
      <c r="M153" s="229" t="s">
        <v>1</v>
      </c>
      <c r="N153" s="230" t="s">
        <v>39</v>
      </c>
      <c r="O153" s="231">
        <v>0</v>
      </c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33" t="s">
        <v>2319</v>
      </c>
      <c r="AT153" s="233" t="s">
        <v>280</v>
      </c>
      <c r="AU153" s="233" t="s">
        <v>81</v>
      </c>
      <c r="AY153" s="18" t="s">
        <v>278</v>
      </c>
      <c r="BE153" s="234">
        <f>IF(N153="základní",J153,0)</f>
        <v>1820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8" t="s">
        <v>81</v>
      </c>
      <c r="BK153" s="234">
        <f>ROUND(I153*H153,2)</f>
        <v>1820</v>
      </c>
      <c r="BL153" s="18" t="s">
        <v>2319</v>
      </c>
      <c r="BM153" s="233" t="s">
        <v>4027</v>
      </c>
    </row>
    <row r="154" s="2" customFormat="1" ht="24.15" customHeight="1">
      <c r="A154" s="33"/>
      <c r="B154" s="34"/>
      <c r="C154" s="222" t="s">
        <v>679</v>
      </c>
      <c r="D154" s="222" t="s">
        <v>280</v>
      </c>
      <c r="E154" s="223" t="s">
        <v>3780</v>
      </c>
      <c r="F154" s="224" t="s">
        <v>3781</v>
      </c>
      <c r="G154" s="225" t="s">
        <v>283</v>
      </c>
      <c r="H154" s="226">
        <v>195</v>
      </c>
      <c r="I154" s="227">
        <v>48.899999999999999</v>
      </c>
      <c r="J154" s="227">
        <f>ROUND(I154*H154,2)</f>
        <v>9535.5</v>
      </c>
      <c r="K154" s="228"/>
      <c r="L154" s="39"/>
      <c r="M154" s="229" t="s">
        <v>1</v>
      </c>
      <c r="N154" s="230" t="s">
        <v>39</v>
      </c>
      <c r="O154" s="231">
        <v>0</v>
      </c>
      <c r="P154" s="231">
        <f>O154*H154</f>
        <v>0</v>
      </c>
      <c r="Q154" s="231">
        <v>0</v>
      </c>
      <c r="R154" s="231">
        <f>Q154*H154</f>
        <v>0</v>
      </c>
      <c r="S154" s="231">
        <v>0</v>
      </c>
      <c r="T154" s="23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33" t="s">
        <v>2319</v>
      </c>
      <c r="AT154" s="233" t="s">
        <v>280</v>
      </c>
      <c r="AU154" s="233" t="s">
        <v>81</v>
      </c>
      <c r="AY154" s="18" t="s">
        <v>278</v>
      </c>
      <c r="BE154" s="234">
        <f>IF(N154="základní",J154,0)</f>
        <v>9535.5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8" t="s">
        <v>81</v>
      </c>
      <c r="BK154" s="234">
        <f>ROUND(I154*H154,2)</f>
        <v>9535.5</v>
      </c>
      <c r="BL154" s="18" t="s">
        <v>2319</v>
      </c>
      <c r="BM154" s="233" t="s">
        <v>4028</v>
      </c>
    </row>
    <row r="155" s="2" customFormat="1" ht="37.8" customHeight="1">
      <c r="A155" s="33"/>
      <c r="B155" s="34"/>
      <c r="C155" s="222" t="s">
        <v>685</v>
      </c>
      <c r="D155" s="222" t="s">
        <v>280</v>
      </c>
      <c r="E155" s="223" t="s">
        <v>3783</v>
      </c>
      <c r="F155" s="224" t="s">
        <v>3784</v>
      </c>
      <c r="G155" s="225" t="s">
        <v>283</v>
      </c>
      <c r="H155" s="226">
        <v>780</v>
      </c>
      <c r="I155" s="227">
        <v>1.6399999999999999</v>
      </c>
      <c r="J155" s="227">
        <f>ROUND(I155*H155,2)</f>
        <v>1279.2000000000001</v>
      </c>
      <c r="K155" s="228"/>
      <c r="L155" s="39"/>
      <c r="M155" s="229" t="s">
        <v>1</v>
      </c>
      <c r="N155" s="230" t="s">
        <v>39</v>
      </c>
      <c r="O155" s="231">
        <v>0</v>
      </c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33" t="s">
        <v>2319</v>
      </c>
      <c r="AT155" s="233" t="s">
        <v>280</v>
      </c>
      <c r="AU155" s="233" t="s">
        <v>81</v>
      </c>
      <c r="AY155" s="18" t="s">
        <v>278</v>
      </c>
      <c r="BE155" s="234">
        <f>IF(N155="základní",J155,0)</f>
        <v>1279.2000000000001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8" t="s">
        <v>81</v>
      </c>
      <c r="BK155" s="234">
        <f>ROUND(I155*H155,2)</f>
        <v>1279.2000000000001</v>
      </c>
      <c r="BL155" s="18" t="s">
        <v>2319</v>
      </c>
      <c r="BM155" s="233" t="s">
        <v>4029</v>
      </c>
    </row>
    <row r="156" s="2" customFormat="1" ht="33" customHeight="1">
      <c r="A156" s="33"/>
      <c r="B156" s="34"/>
      <c r="C156" s="222" t="s">
        <v>691</v>
      </c>
      <c r="D156" s="222" t="s">
        <v>280</v>
      </c>
      <c r="E156" s="223" t="s">
        <v>3786</v>
      </c>
      <c r="F156" s="224" t="s">
        <v>3787</v>
      </c>
      <c r="G156" s="225" t="s">
        <v>283</v>
      </c>
      <c r="H156" s="226">
        <v>195</v>
      </c>
      <c r="I156" s="227">
        <v>37.399999999999999</v>
      </c>
      <c r="J156" s="227">
        <f>ROUND(I156*H156,2)</f>
        <v>7293</v>
      </c>
      <c r="K156" s="228"/>
      <c r="L156" s="39"/>
      <c r="M156" s="229" t="s">
        <v>1</v>
      </c>
      <c r="N156" s="230" t="s">
        <v>39</v>
      </c>
      <c r="O156" s="231">
        <v>0</v>
      </c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33" t="s">
        <v>2319</v>
      </c>
      <c r="AT156" s="233" t="s">
        <v>280</v>
      </c>
      <c r="AU156" s="233" t="s">
        <v>81</v>
      </c>
      <c r="AY156" s="18" t="s">
        <v>278</v>
      </c>
      <c r="BE156" s="234">
        <f>IF(N156="základní",J156,0)</f>
        <v>7293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8" t="s">
        <v>81</v>
      </c>
      <c r="BK156" s="234">
        <f>ROUND(I156*H156,2)</f>
        <v>7293</v>
      </c>
      <c r="BL156" s="18" t="s">
        <v>2319</v>
      </c>
      <c r="BM156" s="233" t="s">
        <v>4030</v>
      </c>
    </row>
    <row r="157" s="2" customFormat="1" ht="24.15" customHeight="1">
      <c r="A157" s="33"/>
      <c r="B157" s="34"/>
      <c r="C157" s="222" t="s">
        <v>697</v>
      </c>
      <c r="D157" s="222" t="s">
        <v>280</v>
      </c>
      <c r="E157" s="223" t="s">
        <v>3789</v>
      </c>
      <c r="F157" s="224" t="s">
        <v>3790</v>
      </c>
      <c r="G157" s="225" t="s">
        <v>301</v>
      </c>
      <c r="H157" s="226">
        <v>0.80000000000000004</v>
      </c>
      <c r="I157" s="227">
        <v>5830</v>
      </c>
      <c r="J157" s="227">
        <f>ROUND(I157*H157,2)</f>
        <v>4664</v>
      </c>
      <c r="K157" s="228"/>
      <c r="L157" s="39"/>
      <c r="M157" s="229" t="s">
        <v>1</v>
      </c>
      <c r="N157" s="230" t="s">
        <v>39</v>
      </c>
      <c r="O157" s="231">
        <v>0</v>
      </c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33" t="s">
        <v>2319</v>
      </c>
      <c r="AT157" s="233" t="s">
        <v>280</v>
      </c>
      <c r="AU157" s="233" t="s">
        <v>81</v>
      </c>
      <c r="AY157" s="18" t="s">
        <v>278</v>
      </c>
      <c r="BE157" s="234">
        <f>IF(N157="základní",J157,0)</f>
        <v>4664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8" t="s">
        <v>81</v>
      </c>
      <c r="BK157" s="234">
        <f>ROUND(I157*H157,2)</f>
        <v>4664</v>
      </c>
      <c r="BL157" s="18" t="s">
        <v>2319</v>
      </c>
      <c r="BM157" s="233" t="s">
        <v>4031</v>
      </c>
    </row>
    <row r="158" s="2" customFormat="1" ht="24.15" customHeight="1">
      <c r="A158" s="33"/>
      <c r="B158" s="34"/>
      <c r="C158" s="222" t="s">
        <v>703</v>
      </c>
      <c r="D158" s="222" t="s">
        <v>280</v>
      </c>
      <c r="E158" s="223" t="s">
        <v>4032</v>
      </c>
      <c r="F158" s="224" t="s">
        <v>3793</v>
      </c>
      <c r="G158" s="225" t="s">
        <v>1418</v>
      </c>
      <c r="H158" s="226">
        <v>1</v>
      </c>
      <c r="I158" s="227">
        <v>5025</v>
      </c>
      <c r="J158" s="227">
        <f>ROUND(I158*H158,2)</f>
        <v>5025</v>
      </c>
      <c r="K158" s="228"/>
      <c r="L158" s="39"/>
      <c r="M158" s="291" t="s">
        <v>1</v>
      </c>
      <c r="N158" s="292" t="s">
        <v>39</v>
      </c>
      <c r="O158" s="293">
        <v>0</v>
      </c>
      <c r="P158" s="293">
        <f>O158*H158</f>
        <v>0</v>
      </c>
      <c r="Q158" s="293">
        <v>0</v>
      </c>
      <c r="R158" s="293">
        <f>Q158*H158</f>
        <v>0</v>
      </c>
      <c r="S158" s="293">
        <v>0</v>
      </c>
      <c r="T158" s="294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33" t="s">
        <v>2319</v>
      </c>
      <c r="AT158" s="233" t="s">
        <v>280</v>
      </c>
      <c r="AU158" s="233" t="s">
        <v>81</v>
      </c>
      <c r="AY158" s="18" t="s">
        <v>278</v>
      </c>
      <c r="BE158" s="234">
        <f>IF(N158="základní",J158,0)</f>
        <v>5025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8" t="s">
        <v>81</v>
      </c>
      <c r="BK158" s="234">
        <f>ROUND(I158*H158,2)</f>
        <v>5025</v>
      </c>
      <c r="BL158" s="18" t="s">
        <v>2319</v>
      </c>
      <c r="BM158" s="233" t="s">
        <v>4033</v>
      </c>
    </row>
    <row r="159" s="2" customFormat="1" ht="6.96" customHeight="1">
      <c r="A159" s="33"/>
      <c r="B159" s="60"/>
      <c r="C159" s="61"/>
      <c r="D159" s="61"/>
      <c r="E159" s="61"/>
      <c r="F159" s="61"/>
      <c r="G159" s="61"/>
      <c r="H159" s="61"/>
      <c r="I159" s="61"/>
      <c r="J159" s="61"/>
      <c r="K159" s="61"/>
      <c r="L159" s="39"/>
      <c r="M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</row>
  </sheetData>
  <sheetProtection sheet="1" autoFilter="0" formatColumns="0" formatRows="0" objects="1" scenarios="1" spinCount="100000" saltValue="9cmIauYVN+n7mkzGmV0Lo1ReIDY9S8BLP0bpVoCgFo4tN5LSkRYKdXReO8D5sSf+ULGn2xf4j2Tlnr/CtVEE+g==" hashValue="yqBsVbW0we9w3oOzmqRu/pPaYQKgNYPgrVadvsdPyBW6+9ncR+VNS6s0eG2U0ErOIW57n5SVZpo2qz9mgfCYJw==" algorithmName="SHA-512" password="CC35"/>
  <autoFilter ref="C124:K15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83</v>
      </c>
    </row>
    <row r="4" s="1" customFormat="1" ht="24.96" customHeight="1">
      <c r="B4" s="21"/>
      <c r="D4" s="143" t="s">
        <v>230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Cheb - Onkologie a zubní klinika rev.11.02.2025</v>
      </c>
      <c r="F7" s="145"/>
      <c r="G7" s="145"/>
      <c r="H7" s="145"/>
      <c r="L7" s="21"/>
    </row>
    <row r="8">
      <c r="B8" s="21"/>
      <c r="D8" s="145" t="s">
        <v>231</v>
      </c>
      <c r="L8" s="21"/>
    </row>
    <row r="9" s="1" customFormat="1" ht="16.5" customHeight="1">
      <c r="B9" s="21"/>
      <c r="E9" s="146" t="s">
        <v>232</v>
      </c>
      <c r="F9" s="1"/>
      <c r="G9" s="1"/>
      <c r="H9" s="1"/>
      <c r="L9" s="21"/>
    </row>
    <row r="10" s="1" customFormat="1" ht="12" customHeight="1">
      <c r="B10" s="21"/>
      <c r="D10" s="145" t="s">
        <v>233</v>
      </c>
      <c r="L10" s="21"/>
    </row>
    <row r="11" s="2" customFormat="1" ht="16.5" customHeight="1">
      <c r="A11" s="33"/>
      <c r="B11" s="39"/>
      <c r="C11" s="33"/>
      <c r="D11" s="33"/>
      <c r="E11" s="147" t="s">
        <v>2075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9"/>
      <c r="C12" s="33"/>
      <c r="D12" s="145" t="s">
        <v>3648</v>
      </c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6.5" customHeight="1">
      <c r="A13" s="33"/>
      <c r="B13" s="39"/>
      <c r="C13" s="33"/>
      <c r="D13" s="33"/>
      <c r="E13" s="148" t="s">
        <v>4034</v>
      </c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>
      <c r="A14" s="33"/>
      <c r="B14" s="39"/>
      <c r="C14" s="33"/>
      <c r="D14" s="33"/>
      <c r="E14" s="33"/>
      <c r="F14" s="33"/>
      <c r="G14" s="33"/>
      <c r="H14" s="33"/>
      <c r="I14" s="33"/>
      <c r="J14" s="33"/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9"/>
      <c r="C15" s="33"/>
      <c r="D15" s="145" t="s">
        <v>16</v>
      </c>
      <c r="E15" s="33"/>
      <c r="F15" s="135" t="s">
        <v>1</v>
      </c>
      <c r="G15" s="33"/>
      <c r="H15" s="33"/>
      <c r="I15" s="145" t="s">
        <v>17</v>
      </c>
      <c r="J15" s="135" t="s">
        <v>1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18</v>
      </c>
      <c r="E16" s="33"/>
      <c r="F16" s="135" t="s">
        <v>19</v>
      </c>
      <c r="G16" s="33"/>
      <c r="H16" s="33"/>
      <c r="I16" s="145" t="s">
        <v>20</v>
      </c>
      <c r="J16" s="149" t="str">
        <f>'Rekapitulace stavby'!AN8</f>
        <v>10. 12. 2024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0.8" customHeight="1">
      <c r="A17" s="33"/>
      <c r="B17" s="39"/>
      <c r="C17" s="33"/>
      <c r="D17" s="33"/>
      <c r="E17" s="33"/>
      <c r="F17" s="33"/>
      <c r="G17" s="33"/>
      <c r="H17" s="33"/>
      <c r="I17" s="33"/>
      <c r="J17" s="33"/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9"/>
      <c r="C18" s="33"/>
      <c r="D18" s="145" t="s">
        <v>22</v>
      </c>
      <c r="E18" s="33"/>
      <c r="F18" s="33"/>
      <c r="G18" s="33"/>
      <c r="H18" s="33"/>
      <c r="I18" s="145" t="s">
        <v>23</v>
      </c>
      <c r="J18" s="135" t="s">
        <v>1</v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9"/>
      <c r="C19" s="33"/>
      <c r="D19" s="33"/>
      <c r="E19" s="135" t="s">
        <v>237</v>
      </c>
      <c r="F19" s="33"/>
      <c r="G19" s="33"/>
      <c r="H19" s="33"/>
      <c r="I19" s="145" t="s">
        <v>25</v>
      </c>
      <c r="J19" s="135" t="s">
        <v>1</v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9"/>
      <c r="C20" s="33"/>
      <c r="D20" s="33"/>
      <c r="E20" s="33"/>
      <c r="F20" s="33"/>
      <c r="G20" s="33"/>
      <c r="H20" s="33"/>
      <c r="I20" s="33"/>
      <c r="J20" s="33"/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9"/>
      <c r="C21" s="33"/>
      <c r="D21" s="145" t="s">
        <v>26</v>
      </c>
      <c r="E21" s="33"/>
      <c r="F21" s="33"/>
      <c r="G21" s="33"/>
      <c r="H21" s="33"/>
      <c r="I21" s="145" t="s">
        <v>23</v>
      </c>
      <c r="J21" s="135" t="str">
        <f>'Rekapitulace stavby'!AN13</f>
        <v/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9"/>
      <c r="C22" s="33"/>
      <c r="D22" s="33"/>
      <c r="E22" s="135" t="str">
        <f>'Rekapitulace stavby'!E14</f>
        <v xml:space="preserve"> </v>
      </c>
      <c r="F22" s="135"/>
      <c r="G22" s="135"/>
      <c r="H22" s="135"/>
      <c r="I22" s="145" t="s">
        <v>25</v>
      </c>
      <c r="J22" s="135" t="str">
        <f>'Rekapitulace stavby'!AN14</f>
        <v/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9"/>
      <c r="C23" s="33"/>
      <c r="D23" s="33"/>
      <c r="E23" s="33"/>
      <c r="F23" s="33"/>
      <c r="G23" s="33"/>
      <c r="H23" s="33"/>
      <c r="I23" s="33"/>
      <c r="J23" s="33"/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9"/>
      <c r="C24" s="33"/>
      <c r="D24" s="145" t="s">
        <v>27</v>
      </c>
      <c r="E24" s="33"/>
      <c r="F24" s="33"/>
      <c r="G24" s="33"/>
      <c r="H24" s="33"/>
      <c r="I24" s="145" t="s">
        <v>23</v>
      </c>
      <c r="J24" s="135" t="s">
        <v>28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8" customHeight="1">
      <c r="A25" s="33"/>
      <c r="B25" s="39"/>
      <c r="C25" s="33"/>
      <c r="D25" s="33"/>
      <c r="E25" s="135" t="s">
        <v>29</v>
      </c>
      <c r="F25" s="33"/>
      <c r="G25" s="33"/>
      <c r="H25" s="33"/>
      <c r="I25" s="145" t="s">
        <v>25</v>
      </c>
      <c r="J25" s="135" t="s">
        <v>1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6.96" customHeight="1">
      <c r="A26" s="33"/>
      <c r="B26" s="39"/>
      <c r="C26" s="33"/>
      <c r="D26" s="33"/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12" customHeight="1">
      <c r="A27" s="33"/>
      <c r="B27" s="39"/>
      <c r="C27" s="33"/>
      <c r="D27" s="145" t="s">
        <v>31</v>
      </c>
      <c r="E27" s="33"/>
      <c r="F27" s="33"/>
      <c r="G27" s="33"/>
      <c r="H27" s="33"/>
      <c r="I27" s="145" t="s">
        <v>23</v>
      </c>
      <c r="J27" s="135" t="str">
        <f>IF('Rekapitulace stavby'!AN19="","",'Rekapitulace stavby'!AN19)</f>
        <v/>
      </c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8" customHeight="1">
      <c r="A28" s="33"/>
      <c r="B28" s="39"/>
      <c r="C28" s="33"/>
      <c r="D28" s="33"/>
      <c r="E28" s="135" t="str">
        <f>IF('Rekapitulace stavby'!E20="","",'Rekapitulace stavby'!E20)</f>
        <v xml:space="preserve"> </v>
      </c>
      <c r="F28" s="33"/>
      <c r="G28" s="33"/>
      <c r="H28" s="33"/>
      <c r="I28" s="145" t="s">
        <v>25</v>
      </c>
      <c r="J28" s="135" t="str">
        <f>IF('Rekapitulace stavby'!AN20="","",'Rekapitulace stavby'!AN20)</f>
        <v/>
      </c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9"/>
      <c r="C29" s="33"/>
      <c r="D29" s="33"/>
      <c r="E29" s="33"/>
      <c r="F29" s="33"/>
      <c r="G29" s="33"/>
      <c r="H29" s="33"/>
      <c r="I29" s="33"/>
      <c r="J29" s="33"/>
      <c r="K29" s="3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2" customHeight="1">
      <c r="A30" s="33"/>
      <c r="B30" s="39"/>
      <c r="C30" s="33"/>
      <c r="D30" s="145" t="s">
        <v>32</v>
      </c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8" customFormat="1" ht="16.5" customHeight="1">
      <c r="A31" s="150"/>
      <c r="B31" s="151"/>
      <c r="C31" s="150"/>
      <c r="D31" s="150"/>
      <c r="E31" s="152" t="s">
        <v>1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3"/>
      <c r="B32" s="39"/>
      <c r="C32" s="33"/>
      <c r="D32" s="33"/>
      <c r="E32" s="33"/>
      <c r="F32" s="33"/>
      <c r="G32" s="33"/>
      <c r="H32" s="33"/>
      <c r="I32" s="33"/>
      <c r="J32" s="33"/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4"/>
      <c r="E33" s="154"/>
      <c r="F33" s="154"/>
      <c r="G33" s="154"/>
      <c r="H33" s="154"/>
      <c r="I33" s="154"/>
      <c r="J33" s="154"/>
      <c r="K33" s="154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25.44" customHeight="1">
      <c r="A34" s="33"/>
      <c r="B34" s="39"/>
      <c r="C34" s="33"/>
      <c r="D34" s="155" t="s">
        <v>34</v>
      </c>
      <c r="E34" s="33"/>
      <c r="F34" s="33"/>
      <c r="G34" s="33"/>
      <c r="H34" s="33"/>
      <c r="I34" s="33"/>
      <c r="J34" s="156">
        <f>ROUND(J125, 2)</f>
        <v>732067.06999999995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6.96" customHeight="1">
      <c r="A35" s="33"/>
      <c r="B35" s="39"/>
      <c r="C35" s="33"/>
      <c r="D35" s="154"/>
      <c r="E35" s="154"/>
      <c r="F35" s="154"/>
      <c r="G35" s="154"/>
      <c r="H35" s="154"/>
      <c r="I35" s="154"/>
      <c r="J35" s="154"/>
      <c r="K35" s="154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33"/>
      <c r="F36" s="157" t="s">
        <v>36</v>
      </c>
      <c r="G36" s="33"/>
      <c r="H36" s="33"/>
      <c r="I36" s="157" t="s">
        <v>35</v>
      </c>
      <c r="J36" s="157" t="s">
        <v>37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14.4" customHeight="1">
      <c r="A37" s="33"/>
      <c r="B37" s="39"/>
      <c r="C37" s="33"/>
      <c r="D37" s="147" t="s">
        <v>38</v>
      </c>
      <c r="E37" s="145" t="s">
        <v>39</v>
      </c>
      <c r="F37" s="158">
        <f>ROUND((SUM(BE125:BE185)),  2)</f>
        <v>732067.06999999995</v>
      </c>
      <c r="G37" s="33"/>
      <c r="H37" s="33"/>
      <c r="I37" s="159">
        <v>0.20999999999999999</v>
      </c>
      <c r="J37" s="158">
        <f>ROUND(((SUM(BE125:BE185))*I37),  2)</f>
        <v>153734.07999999999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39"/>
      <c r="C38" s="33"/>
      <c r="D38" s="33"/>
      <c r="E38" s="145" t="s">
        <v>40</v>
      </c>
      <c r="F38" s="158">
        <f>ROUND((SUM(BF125:BF185)),  2)</f>
        <v>0</v>
      </c>
      <c r="G38" s="33"/>
      <c r="H38" s="33"/>
      <c r="I38" s="159">
        <v>0.12</v>
      </c>
      <c r="J38" s="158">
        <f>ROUND(((SUM(BF125:BF185))*I38),  2)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41</v>
      </c>
      <c r="F39" s="158">
        <f>ROUND((SUM(BG125:BG185)),  2)</f>
        <v>0</v>
      </c>
      <c r="G39" s="33"/>
      <c r="H39" s="33"/>
      <c r="I39" s="159">
        <v>0.20999999999999999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9"/>
      <c r="C40" s="33"/>
      <c r="D40" s="33"/>
      <c r="E40" s="145" t="s">
        <v>42</v>
      </c>
      <c r="F40" s="158">
        <f>ROUND((SUM(BH125:BH185)),  2)</f>
        <v>0</v>
      </c>
      <c r="G40" s="33"/>
      <c r="H40" s="33"/>
      <c r="I40" s="159">
        <v>0.12</v>
      </c>
      <c r="J40" s="158">
        <f>0</f>
        <v>0</v>
      </c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2" customFormat="1" ht="14.4" customHeight="1">
      <c r="A41" s="33"/>
      <c r="B41" s="39"/>
      <c r="C41" s="33"/>
      <c r="D41" s="33"/>
      <c r="E41" s="145" t="s">
        <v>43</v>
      </c>
      <c r="F41" s="158">
        <f>ROUND((SUM(BI125:BI185)),  2)</f>
        <v>0</v>
      </c>
      <c r="G41" s="33"/>
      <c r="H41" s="33"/>
      <c r="I41" s="159">
        <v>0</v>
      </c>
      <c r="J41" s="158">
        <f>0</f>
        <v>0</v>
      </c>
      <c r="K41" s="33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6.96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5.44" customHeight="1">
      <c r="A43" s="33"/>
      <c r="B43" s="39"/>
      <c r="C43" s="160"/>
      <c r="D43" s="161" t="s">
        <v>44</v>
      </c>
      <c r="E43" s="162"/>
      <c r="F43" s="162"/>
      <c r="G43" s="163" t="s">
        <v>45</v>
      </c>
      <c r="H43" s="164" t="s">
        <v>46</v>
      </c>
      <c r="I43" s="162"/>
      <c r="J43" s="165">
        <f>SUM(J34:J41)</f>
        <v>885801.14999999991</v>
      </c>
      <c r="K43" s="166"/>
      <c r="L43" s="57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14.4" customHeight="1">
      <c r="A44" s="33"/>
      <c r="B44" s="39"/>
      <c r="C44" s="33"/>
      <c r="D44" s="33"/>
      <c r="E44" s="33"/>
      <c r="F44" s="33"/>
      <c r="G44" s="33"/>
      <c r="H44" s="33"/>
      <c r="I44" s="33"/>
      <c r="J44" s="33"/>
      <c r="K44" s="33"/>
      <c r="L44" s="57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47</v>
      </c>
      <c r="E50" s="168"/>
      <c r="F50" s="168"/>
      <c r="G50" s="167" t="s">
        <v>48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49</v>
      </c>
      <c r="E61" s="170"/>
      <c r="F61" s="171" t="s">
        <v>50</v>
      </c>
      <c r="G61" s="169" t="s">
        <v>49</v>
      </c>
      <c r="H61" s="170"/>
      <c r="I61" s="170"/>
      <c r="J61" s="172" t="s">
        <v>50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51</v>
      </c>
      <c r="E65" s="173"/>
      <c r="F65" s="173"/>
      <c r="G65" s="167" t="s">
        <v>52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49</v>
      </c>
      <c r="E76" s="170"/>
      <c r="F76" s="171" t="s">
        <v>50</v>
      </c>
      <c r="G76" s="169" t="s">
        <v>49</v>
      </c>
      <c r="H76" s="170"/>
      <c r="I76" s="170"/>
      <c r="J76" s="172" t="s">
        <v>50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hidden="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hidden="1" s="2" customFormat="1" ht="24.96" customHeight="1">
      <c r="A82" s="33"/>
      <c r="B82" s="34"/>
      <c r="C82" s="24" t="s">
        <v>238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hidden="1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hidden="1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hidden="1" s="2" customFormat="1" ht="16.5" customHeight="1">
      <c r="A85" s="33"/>
      <c r="B85" s="34"/>
      <c r="C85" s="35"/>
      <c r="D85" s="35"/>
      <c r="E85" s="178" t="str">
        <f>E7</f>
        <v>Cheb - Onkologie a zubní klinika rev.11.02.2025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hidden="1" s="1" customFormat="1" ht="12" customHeight="1">
      <c r="B86" s="22"/>
      <c r="C86" s="30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78" t="s">
        <v>232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0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3"/>
      <c r="B89" s="34"/>
      <c r="C89" s="35"/>
      <c r="D89" s="35"/>
      <c r="E89" s="179" t="s">
        <v>2075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hidden="1" s="2" customFormat="1" ht="12" customHeight="1">
      <c r="A90" s="33"/>
      <c r="B90" s="34"/>
      <c r="C90" s="30" t="s">
        <v>3648</v>
      </c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hidden="1" s="2" customFormat="1" ht="16.5" customHeight="1">
      <c r="A91" s="33"/>
      <c r="B91" s="34"/>
      <c r="C91" s="35"/>
      <c r="D91" s="35"/>
      <c r="E91" s="70" t="str">
        <f>E13</f>
        <v>I.1.2.6.8 - Dorozumívací zařízení sestra-pacient</v>
      </c>
      <c r="F91" s="35"/>
      <c r="G91" s="35"/>
      <c r="H91" s="35"/>
      <c r="I91" s="35"/>
      <c r="J91" s="35"/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hidden="1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hidden="1" s="2" customFormat="1" ht="12" customHeight="1">
      <c r="A93" s="33"/>
      <c r="B93" s="34"/>
      <c r="C93" s="30" t="s">
        <v>18</v>
      </c>
      <c r="D93" s="35"/>
      <c r="E93" s="35"/>
      <c r="F93" s="27" t="str">
        <f>F16</f>
        <v>Cheb</v>
      </c>
      <c r="G93" s="35"/>
      <c r="H93" s="35"/>
      <c r="I93" s="30" t="s">
        <v>20</v>
      </c>
      <c r="J93" s="73" t="str">
        <f>IF(J16="","",J16)</f>
        <v>10. 12. 2024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hidden="1" s="2" customFormat="1" ht="6.96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hidden="1" s="2" customFormat="1" ht="15.15" customHeight="1">
      <c r="A95" s="33"/>
      <c r="B95" s="34"/>
      <c r="C95" s="30" t="s">
        <v>22</v>
      </c>
      <c r="D95" s="35"/>
      <c r="E95" s="35"/>
      <c r="F95" s="27" t="str">
        <f>E19</f>
        <v>Karlovarská krajská nemocnice a.s.</v>
      </c>
      <c r="G95" s="35"/>
      <c r="H95" s="35"/>
      <c r="I95" s="30" t="s">
        <v>27</v>
      </c>
      <c r="J95" s="31" t="str">
        <f>E25</f>
        <v>M Projekt Cheb</v>
      </c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hidden="1" s="2" customFormat="1" ht="15.15" customHeight="1">
      <c r="A96" s="33"/>
      <c r="B96" s="34"/>
      <c r="C96" s="30" t="s">
        <v>26</v>
      </c>
      <c r="D96" s="35"/>
      <c r="E96" s="35"/>
      <c r="F96" s="27" t="str">
        <f>IF(E22="","",E22)</f>
        <v xml:space="preserve"> </v>
      </c>
      <c r="G96" s="35"/>
      <c r="H96" s="35"/>
      <c r="I96" s="30" t="s">
        <v>31</v>
      </c>
      <c r="J96" s="31" t="str">
        <f>E28</f>
        <v xml:space="preserve"> 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hidden="1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hidden="1" s="2" customFormat="1" ht="29.28" customHeight="1">
      <c r="A98" s="33"/>
      <c r="B98" s="34"/>
      <c r="C98" s="180" t="s">
        <v>239</v>
      </c>
      <c r="D98" s="181"/>
      <c r="E98" s="181"/>
      <c r="F98" s="181"/>
      <c r="G98" s="181"/>
      <c r="H98" s="181"/>
      <c r="I98" s="181"/>
      <c r="J98" s="182" t="s">
        <v>240</v>
      </c>
      <c r="K98" s="181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hidden="1" s="2" customFormat="1" ht="10.32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7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hidden="1" s="2" customFormat="1" ht="22.8" customHeight="1">
      <c r="A100" s="33"/>
      <c r="B100" s="34"/>
      <c r="C100" s="183" t="s">
        <v>241</v>
      </c>
      <c r="D100" s="35"/>
      <c r="E100" s="35"/>
      <c r="F100" s="35"/>
      <c r="G100" s="35"/>
      <c r="H100" s="35"/>
      <c r="I100" s="35"/>
      <c r="J100" s="104">
        <f>J125</f>
        <v>732067.06999999983</v>
      </c>
      <c r="K100" s="35"/>
      <c r="L100" s="57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242</v>
      </c>
    </row>
    <row r="101" hidden="1" s="9" customFormat="1" ht="24.96" customHeight="1">
      <c r="A101" s="9"/>
      <c r="B101" s="184"/>
      <c r="C101" s="185"/>
      <c r="D101" s="186" t="s">
        <v>4035</v>
      </c>
      <c r="E101" s="187"/>
      <c r="F101" s="187"/>
      <c r="G101" s="187"/>
      <c r="H101" s="187"/>
      <c r="I101" s="187"/>
      <c r="J101" s="188">
        <f>J126</f>
        <v>732067.06999999983</v>
      </c>
      <c r="K101" s="185"/>
      <c r="L101" s="18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7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hidden="1" s="2" customFormat="1" ht="6.96" customHeight="1">
      <c r="A103" s="33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7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hidden="1"/>
    <row r="105" hidden="1"/>
    <row r="106" hidden="1"/>
    <row r="107" s="2" customFormat="1" ht="6.96" customHeight="1">
      <c r="A107" s="33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24.96" customHeight="1">
      <c r="A108" s="33"/>
      <c r="B108" s="34"/>
      <c r="C108" s="24" t="s">
        <v>263</v>
      </c>
      <c r="D108" s="35"/>
      <c r="E108" s="35"/>
      <c r="F108" s="35"/>
      <c r="G108" s="35"/>
      <c r="H108" s="35"/>
      <c r="I108" s="35"/>
      <c r="J108" s="35"/>
      <c r="K108" s="35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6.96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12" customHeight="1">
      <c r="A110" s="33"/>
      <c r="B110" s="34"/>
      <c r="C110" s="30" t="s">
        <v>14</v>
      </c>
      <c r="D110" s="35"/>
      <c r="E110" s="35"/>
      <c r="F110" s="35"/>
      <c r="G110" s="35"/>
      <c r="H110" s="35"/>
      <c r="I110" s="35"/>
      <c r="J110" s="35"/>
      <c r="K110" s="35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16.5" customHeight="1">
      <c r="A111" s="33"/>
      <c r="B111" s="34"/>
      <c r="C111" s="35"/>
      <c r="D111" s="35"/>
      <c r="E111" s="178" t="str">
        <f>E7</f>
        <v>Cheb - Onkologie a zubní klinika rev.11.02.2025</v>
      </c>
      <c r="F111" s="30"/>
      <c r="G111" s="30"/>
      <c r="H111" s="30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1" customFormat="1" ht="12" customHeight="1">
      <c r="B112" s="22"/>
      <c r="C112" s="30" t="s">
        <v>231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78" t="s">
        <v>232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0" t="s">
        <v>233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3"/>
      <c r="B115" s="34"/>
      <c r="C115" s="35"/>
      <c r="D115" s="35"/>
      <c r="E115" s="179" t="s">
        <v>2075</v>
      </c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2" customHeight="1">
      <c r="A116" s="33"/>
      <c r="B116" s="34"/>
      <c r="C116" s="30" t="s">
        <v>3648</v>
      </c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6.5" customHeight="1">
      <c r="A117" s="33"/>
      <c r="B117" s="34"/>
      <c r="C117" s="35"/>
      <c r="D117" s="35"/>
      <c r="E117" s="70" t="str">
        <f>E13</f>
        <v>I.1.2.6.8 - Dorozumívací zařízení sestra-pacient</v>
      </c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6.96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2" customHeight="1">
      <c r="A119" s="33"/>
      <c r="B119" s="34"/>
      <c r="C119" s="30" t="s">
        <v>18</v>
      </c>
      <c r="D119" s="35"/>
      <c r="E119" s="35"/>
      <c r="F119" s="27" t="str">
        <f>F16</f>
        <v>Cheb</v>
      </c>
      <c r="G119" s="35"/>
      <c r="H119" s="35"/>
      <c r="I119" s="30" t="s">
        <v>20</v>
      </c>
      <c r="J119" s="73" t="str">
        <f>IF(J16="","",J16)</f>
        <v>10. 12. 2024</v>
      </c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6.96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5.15" customHeight="1">
      <c r="A121" s="33"/>
      <c r="B121" s="34"/>
      <c r="C121" s="30" t="s">
        <v>22</v>
      </c>
      <c r="D121" s="35"/>
      <c r="E121" s="35"/>
      <c r="F121" s="27" t="str">
        <f>E19</f>
        <v>Karlovarská krajská nemocnice a.s.</v>
      </c>
      <c r="G121" s="35"/>
      <c r="H121" s="35"/>
      <c r="I121" s="30" t="s">
        <v>27</v>
      </c>
      <c r="J121" s="31" t="str">
        <f>E25</f>
        <v>M Projekt Cheb</v>
      </c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5.15" customHeight="1">
      <c r="A122" s="33"/>
      <c r="B122" s="34"/>
      <c r="C122" s="30" t="s">
        <v>26</v>
      </c>
      <c r="D122" s="35"/>
      <c r="E122" s="35"/>
      <c r="F122" s="27" t="str">
        <f>IF(E22="","",E22)</f>
        <v xml:space="preserve"> </v>
      </c>
      <c r="G122" s="35"/>
      <c r="H122" s="35"/>
      <c r="I122" s="30" t="s">
        <v>31</v>
      </c>
      <c r="J122" s="31" t="str">
        <f>E28</f>
        <v xml:space="preserve"> </v>
      </c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0.32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11" customFormat="1" ht="29.28" customHeight="1">
      <c r="A124" s="195"/>
      <c r="B124" s="196"/>
      <c r="C124" s="197" t="s">
        <v>264</v>
      </c>
      <c r="D124" s="198" t="s">
        <v>59</v>
      </c>
      <c r="E124" s="198" t="s">
        <v>55</v>
      </c>
      <c r="F124" s="198" t="s">
        <v>56</v>
      </c>
      <c r="G124" s="198" t="s">
        <v>265</v>
      </c>
      <c r="H124" s="198" t="s">
        <v>266</v>
      </c>
      <c r="I124" s="198" t="s">
        <v>267</v>
      </c>
      <c r="J124" s="199" t="s">
        <v>240</v>
      </c>
      <c r="K124" s="200" t="s">
        <v>268</v>
      </c>
      <c r="L124" s="201"/>
      <c r="M124" s="94" t="s">
        <v>1</v>
      </c>
      <c r="N124" s="95" t="s">
        <v>38</v>
      </c>
      <c r="O124" s="95" t="s">
        <v>269</v>
      </c>
      <c r="P124" s="95" t="s">
        <v>270</v>
      </c>
      <c r="Q124" s="95" t="s">
        <v>271</v>
      </c>
      <c r="R124" s="95" t="s">
        <v>272</v>
      </c>
      <c r="S124" s="95" t="s">
        <v>273</v>
      </c>
      <c r="T124" s="96" t="s">
        <v>274</v>
      </c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</row>
    <row r="125" s="2" customFormat="1" ht="22.8" customHeight="1">
      <c r="A125" s="33"/>
      <c r="B125" s="34"/>
      <c r="C125" s="101" t="s">
        <v>275</v>
      </c>
      <c r="D125" s="35"/>
      <c r="E125" s="35"/>
      <c r="F125" s="35"/>
      <c r="G125" s="35"/>
      <c r="H125" s="35"/>
      <c r="I125" s="35"/>
      <c r="J125" s="202">
        <f>BK125</f>
        <v>732067.06999999983</v>
      </c>
      <c r="K125" s="35"/>
      <c r="L125" s="39"/>
      <c r="M125" s="97"/>
      <c r="N125" s="203"/>
      <c r="O125" s="98"/>
      <c r="P125" s="204">
        <f>P126</f>
        <v>0</v>
      </c>
      <c r="Q125" s="98"/>
      <c r="R125" s="204">
        <f>R126</f>
        <v>0</v>
      </c>
      <c r="S125" s="98"/>
      <c r="T125" s="205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73</v>
      </c>
      <c r="AU125" s="18" t="s">
        <v>242</v>
      </c>
      <c r="BK125" s="206">
        <f>BK126</f>
        <v>732067.06999999983</v>
      </c>
    </row>
    <row r="126" s="12" customFormat="1" ht="25.92" customHeight="1">
      <c r="A126" s="12"/>
      <c r="B126" s="207"/>
      <c r="C126" s="208"/>
      <c r="D126" s="209" t="s">
        <v>73</v>
      </c>
      <c r="E126" s="210" t="s">
        <v>81</v>
      </c>
      <c r="F126" s="210" t="s">
        <v>137</v>
      </c>
      <c r="G126" s="208"/>
      <c r="H126" s="208"/>
      <c r="I126" s="208"/>
      <c r="J126" s="211">
        <f>BK126</f>
        <v>732067.06999999983</v>
      </c>
      <c r="K126" s="208"/>
      <c r="L126" s="212"/>
      <c r="M126" s="213"/>
      <c r="N126" s="214"/>
      <c r="O126" s="214"/>
      <c r="P126" s="215">
        <f>SUM(P127:P185)</f>
        <v>0</v>
      </c>
      <c r="Q126" s="214"/>
      <c r="R126" s="215">
        <f>SUM(R127:R185)</f>
        <v>0</v>
      </c>
      <c r="S126" s="214"/>
      <c r="T126" s="216">
        <f>SUM(T127:T185)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7" t="s">
        <v>116</v>
      </c>
      <c r="AT126" s="218" t="s">
        <v>73</v>
      </c>
      <c r="AU126" s="218" t="s">
        <v>74</v>
      </c>
      <c r="AY126" s="217" t="s">
        <v>278</v>
      </c>
      <c r="BK126" s="219">
        <f>SUM(BK127:BK185)</f>
        <v>732067.06999999983</v>
      </c>
    </row>
    <row r="127" s="2" customFormat="1" ht="33" customHeight="1">
      <c r="A127" s="33"/>
      <c r="B127" s="34"/>
      <c r="C127" s="222" t="s">
        <v>81</v>
      </c>
      <c r="D127" s="222" t="s">
        <v>280</v>
      </c>
      <c r="E127" s="223" t="s">
        <v>3974</v>
      </c>
      <c r="F127" s="224" t="s">
        <v>3975</v>
      </c>
      <c r="G127" s="225" t="s">
        <v>3654</v>
      </c>
      <c r="H127" s="226">
        <v>46</v>
      </c>
      <c r="I127" s="227">
        <v>382.5</v>
      </c>
      <c r="J127" s="227">
        <f>ROUND(I127*H127,2)</f>
        <v>17595</v>
      </c>
      <c r="K127" s="228"/>
      <c r="L127" s="39"/>
      <c r="M127" s="229" t="s">
        <v>1</v>
      </c>
      <c r="N127" s="230" t="s">
        <v>39</v>
      </c>
      <c r="O127" s="231">
        <v>0</v>
      </c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33" t="s">
        <v>2319</v>
      </c>
      <c r="AT127" s="233" t="s">
        <v>280</v>
      </c>
      <c r="AU127" s="233" t="s">
        <v>81</v>
      </c>
      <c r="AY127" s="18" t="s">
        <v>278</v>
      </c>
      <c r="BE127" s="234">
        <f>IF(N127="základní",J127,0)</f>
        <v>17595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8" t="s">
        <v>81</v>
      </c>
      <c r="BK127" s="234">
        <f>ROUND(I127*H127,2)</f>
        <v>17595</v>
      </c>
      <c r="BL127" s="18" t="s">
        <v>2319</v>
      </c>
      <c r="BM127" s="233" t="s">
        <v>4036</v>
      </c>
    </row>
    <row r="128" s="2" customFormat="1" ht="16.5" customHeight="1">
      <c r="A128" s="33"/>
      <c r="B128" s="34"/>
      <c r="C128" s="222" t="s">
        <v>83</v>
      </c>
      <c r="D128" s="222" t="s">
        <v>280</v>
      </c>
      <c r="E128" s="223" t="s">
        <v>4037</v>
      </c>
      <c r="F128" s="224" t="s">
        <v>4038</v>
      </c>
      <c r="G128" s="225" t="s">
        <v>1673</v>
      </c>
      <c r="H128" s="226">
        <v>1</v>
      </c>
      <c r="I128" s="227">
        <v>45119.610000000001</v>
      </c>
      <c r="J128" s="227">
        <f>ROUND(I128*H128,2)</f>
        <v>45119.610000000001</v>
      </c>
      <c r="K128" s="228"/>
      <c r="L128" s="39"/>
      <c r="M128" s="229" t="s">
        <v>1</v>
      </c>
      <c r="N128" s="230" t="s">
        <v>39</v>
      </c>
      <c r="O128" s="231">
        <v>0</v>
      </c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33" t="s">
        <v>2319</v>
      </c>
      <c r="AT128" s="233" t="s">
        <v>280</v>
      </c>
      <c r="AU128" s="233" t="s">
        <v>81</v>
      </c>
      <c r="AY128" s="18" t="s">
        <v>278</v>
      </c>
      <c r="BE128" s="234">
        <f>IF(N128="základní",J128,0)</f>
        <v>45119.610000000001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8" t="s">
        <v>81</v>
      </c>
      <c r="BK128" s="234">
        <f>ROUND(I128*H128,2)</f>
        <v>45119.610000000001</v>
      </c>
      <c r="BL128" s="18" t="s">
        <v>2319</v>
      </c>
      <c r="BM128" s="233" t="s">
        <v>4039</v>
      </c>
    </row>
    <row r="129" s="2" customFormat="1" ht="16.5" customHeight="1">
      <c r="A129" s="33"/>
      <c r="B129" s="34"/>
      <c r="C129" s="222" t="s">
        <v>91</v>
      </c>
      <c r="D129" s="222" t="s">
        <v>280</v>
      </c>
      <c r="E129" s="223" t="s">
        <v>4040</v>
      </c>
      <c r="F129" s="224" t="s">
        <v>4041</v>
      </c>
      <c r="G129" s="225" t="s">
        <v>1673</v>
      </c>
      <c r="H129" s="226">
        <v>1</v>
      </c>
      <c r="I129" s="227">
        <v>830.25</v>
      </c>
      <c r="J129" s="227">
        <f>ROUND(I129*H129,2)</f>
        <v>830.25</v>
      </c>
      <c r="K129" s="228"/>
      <c r="L129" s="39"/>
      <c r="M129" s="229" t="s">
        <v>1</v>
      </c>
      <c r="N129" s="230" t="s">
        <v>39</v>
      </c>
      <c r="O129" s="231">
        <v>0</v>
      </c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33" t="s">
        <v>2319</v>
      </c>
      <c r="AT129" s="233" t="s">
        <v>280</v>
      </c>
      <c r="AU129" s="233" t="s">
        <v>81</v>
      </c>
      <c r="AY129" s="18" t="s">
        <v>278</v>
      </c>
      <c r="BE129" s="234">
        <f>IF(N129="základní",J129,0)</f>
        <v>830.25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8" t="s">
        <v>81</v>
      </c>
      <c r="BK129" s="234">
        <f>ROUND(I129*H129,2)</f>
        <v>830.25</v>
      </c>
      <c r="BL129" s="18" t="s">
        <v>2319</v>
      </c>
      <c r="BM129" s="233" t="s">
        <v>4042</v>
      </c>
    </row>
    <row r="130" s="2" customFormat="1" ht="16.5" customHeight="1">
      <c r="A130" s="33"/>
      <c r="B130" s="34"/>
      <c r="C130" s="222" t="s">
        <v>116</v>
      </c>
      <c r="D130" s="222" t="s">
        <v>280</v>
      </c>
      <c r="E130" s="223" t="s">
        <v>4043</v>
      </c>
      <c r="F130" s="224" t="s">
        <v>4044</v>
      </c>
      <c r="G130" s="225" t="s">
        <v>1673</v>
      </c>
      <c r="H130" s="226">
        <v>1</v>
      </c>
      <c r="I130" s="227">
        <v>15844.23</v>
      </c>
      <c r="J130" s="227">
        <f>ROUND(I130*H130,2)</f>
        <v>15844.23</v>
      </c>
      <c r="K130" s="228"/>
      <c r="L130" s="39"/>
      <c r="M130" s="229" t="s">
        <v>1</v>
      </c>
      <c r="N130" s="230" t="s">
        <v>39</v>
      </c>
      <c r="O130" s="231">
        <v>0</v>
      </c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33" t="s">
        <v>2319</v>
      </c>
      <c r="AT130" s="233" t="s">
        <v>280</v>
      </c>
      <c r="AU130" s="233" t="s">
        <v>81</v>
      </c>
      <c r="AY130" s="18" t="s">
        <v>278</v>
      </c>
      <c r="BE130" s="234">
        <f>IF(N130="základní",J130,0)</f>
        <v>15844.23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8" t="s">
        <v>81</v>
      </c>
      <c r="BK130" s="234">
        <f>ROUND(I130*H130,2)</f>
        <v>15844.23</v>
      </c>
      <c r="BL130" s="18" t="s">
        <v>2319</v>
      </c>
      <c r="BM130" s="233" t="s">
        <v>4045</v>
      </c>
    </row>
    <row r="131" s="2" customFormat="1" ht="16.5" customHeight="1">
      <c r="A131" s="33"/>
      <c r="B131" s="34"/>
      <c r="C131" s="222" t="s">
        <v>298</v>
      </c>
      <c r="D131" s="222" t="s">
        <v>280</v>
      </c>
      <c r="E131" s="223" t="s">
        <v>4046</v>
      </c>
      <c r="F131" s="224" t="s">
        <v>4047</v>
      </c>
      <c r="G131" s="225" t="s">
        <v>1673</v>
      </c>
      <c r="H131" s="226">
        <v>19</v>
      </c>
      <c r="I131" s="227">
        <v>1177.8299999999999</v>
      </c>
      <c r="J131" s="227">
        <f>ROUND(I131*H131,2)</f>
        <v>22378.77</v>
      </c>
      <c r="K131" s="228"/>
      <c r="L131" s="39"/>
      <c r="M131" s="229" t="s">
        <v>1</v>
      </c>
      <c r="N131" s="230" t="s">
        <v>39</v>
      </c>
      <c r="O131" s="231">
        <v>0</v>
      </c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33" t="s">
        <v>2319</v>
      </c>
      <c r="AT131" s="233" t="s">
        <v>280</v>
      </c>
      <c r="AU131" s="233" t="s">
        <v>81</v>
      </c>
      <c r="AY131" s="18" t="s">
        <v>278</v>
      </c>
      <c r="BE131" s="234">
        <f>IF(N131="základní",J131,0)</f>
        <v>22378.77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81</v>
      </c>
      <c r="BK131" s="234">
        <f>ROUND(I131*H131,2)</f>
        <v>22378.77</v>
      </c>
      <c r="BL131" s="18" t="s">
        <v>2319</v>
      </c>
      <c r="BM131" s="233" t="s">
        <v>4048</v>
      </c>
    </row>
    <row r="132" s="2" customFormat="1" ht="16.5" customHeight="1">
      <c r="A132" s="33"/>
      <c r="B132" s="34"/>
      <c r="C132" s="222" t="s">
        <v>304</v>
      </c>
      <c r="D132" s="222" t="s">
        <v>280</v>
      </c>
      <c r="E132" s="223" t="s">
        <v>4049</v>
      </c>
      <c r="F132" s="224" t="s">
        <v>4050</v>
      </c>
      <c r="G132" s="225" t="s">
        <v>1673</v>
      </c>
      <c r="H132" s="226">
        <v>19</v>
      </c>
      <c r="I132" s="227">
        <v>4262.6700000000001</v>
      </c>
      <c r="J132" s="227">
        <f>ROUND(I132*H132,2)</f>
        <v>80990.729999999996</v>
      </c>
      <c r="K132" s="228"/>
      <c r="L132" s="39"/>
      <c r="M132" s="229" t="s">
        <v>1</v>
      </c>
      <c r="N132" s="230" t="s">
        <v>39</v>
      </c>
      <c r="O132" s="231">
        <v>0</v>
      </c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33" t="s">
        <v>2319</v>
      </c>
      <c r="AT132" s="233" t="s">
        <v>280</v>
      </c>
      <c r="AU132" s="233" t="s">
        <v>81</v>
      </c>
      <c r="AY132" s="18" t="s">
        <v>278</v>
      </c>
      <c r="BE132" s="234">
        <f>IF(N132="základní",J132,0)</f>
        <v>80990.729999999996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8" t="s">
        <v>81</v>
      </c>
      <c r="BK132" s="234">
        <f>ROUND(I132*H132,2)</f>
        <v>80990.729999999996</v>
      </c>
      <c r="BL132" s="18" t="s">
        <v>2319</v>
      </c>
      <c r="BM132" s="233" t="s">
        <v>4051</v>
      </c>
    </row>
    <row r="133" s="2" customFormat="1" ht="16.5" customHeight="1">
      <c r="A133" s="33"/>
      <c r="B133" s="34"/>
      <c r="C133" s="222" t="s">
        <v>310</v>
      </c>
      <c r="D133" s="222" t="s">
        <v>280</v>
      </c>
      <c r="E133" s="223" t="s">
        <v>4052</v>
      </c>
      <c r="F133" s="224" t="s">
        <v>4053</v>
      </c>
      <c r="G133" s="225" t="s">
        <v>1673</v>
      </c>
      <c r="H133" s="226">
        <v>2</v>
      </c>
      <c r="I133" s="227">
        <v>3921.6599999999999</v>
      </c>
      <c r="J133" s="227">
        <f>ROUND(I133*H133,2)</f>
        <v>7843.3199999999997</v>
      </c>
      <c r="K133" s="228"/>
      <c r="L133" s="39"/>
      <c r="M133" s="229" t="s">
        <v>1</v>
      </c>
      <c r="N133" s="230" t="s">
        <v>39</v>
      </c>
      <c r="O133" s="231">
        <v>0</v>
      </c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33" t="s">
        <v>2319</v>
      </c>
      <c r="AT133" s="233" t="s">
        <v>280</v>
      </c>
      <c r="AU133" s="233" t="s">
        <v>81</v>
      </c>
      <c r="AY133" s="18" t="s">
        <v>278</v>
      </c>
      <c r="BE133" s="234">
        <f>IF(N133="základní",J133,0)</f>
        <v>7843.3199999999997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8" t="s">
        <v>81</v>
      </c>
      <c r="BK133" s="234">
        <f>ROUND(I133*H133,2)</f>
        <v>7843.3199999999997</v>
      </c>
      <c r="BL133" s="18" t="s">
        <v>2319</v>
      </c>
      <c r="BM133" s="233" t="s">
        <v>4054</v>
      </c>
    </row>
    <row r="134" s="2" customFormat="1" ht="16.5" customHeight="1">
      <c r="A134" s="33"/>
      <c r="B134" s="34"/>
      <c r="C134" s="222" t="s">
        <v>315</v>
      </c>
      <c r="D134" s="222" t="s">
        <v>280</v>
      </c>
      <c r="E134" s="223" t="s">
        <v>4055</v>
      </c>
      <c r="F134" s="224" t="s">
        <v>4056</v>
      </c>
      <c r="G134" s="225" t="s">
        <v>1673</v>
      </c>
      <c r="H134" s="226">
        <v>12</v>
      </c>
      <c r="I134" s="227">
        <v>7047.0900000000001</v>
      </c>
      <c r="J134" s="227">
        <f>ROUND(I134*H134,2)</f>
        <v>84565.080000000002</v>
      </c>
      <c r="K134" s="228"/>
      <c r="L134" s="39"/>
      <c r="M134" s="229" t="s">
        <v>1</v>
      </c>
      <c r="N134" s="230" t="s">
        <v>39</v>
      </c>
      <c r="O134" s="231">
        <v>0</v>
      </c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33" t="s">
        <v>2319</v>
      </c>
      <c r="AT134" s="233" t="s">
        <v>280</v>
      </c>
      <c r="AU134" s="233" t="s">
        <v>81</v>
      </c>
      <c r="AY134" s="18" t="s">
        <v>278</v>
      </c>
      <c r="BE134" s="234">
        <f>IF(N134="základní",J134,0)</f>
        <v>84565.080000000002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8" t="s">
        <v>81</v>
      </c>
      <c r="BK134" s="234">
        <f>ROUND(I134*H134,2)</f>
        <v>84565.080000000002</v>
      </c>
      <c r="BL134" s="18" t="s">
        <v>2319</v>
      </c>
      <c r="BM134" s="233" t="s">
        <v>4057</v>
      </c>
    </row>
    <row r="135" s="2" customFormat="1" ht="16.5" customHeight="1">
      <c r="A135" s="33"/>
      <c r="B135" s="34"/>
      <c r="C135" s="222" t="s">
        <v>308</v>
      </c>
      <c r="D135" s="222" t="s">
        <v>280</v>
      </c>
      <c r="E135" s="223" t="s">
        <v>4058</v>
      </c>
      <c r="F135" s="224" t="s">
        <v>4059</v>
      </c>
      <c r="G135" s="225" t="s">
        <v>1673</v>
      </c>
      <c r="H135" s="226">
        <v>1</v>
      </c>
      <c r="I135" s="227">
        <v>10256.31</v>
      </c>
      <c r="J135" s="227">
        <f>ROUND(I135*H135,2)</f>
        <v>10256.31</v>
      </c>
      <c r="K135" s="228"/>
      <c r="L135" s="39"/>
      <c r="M135" s="229" t="s">
        <v>1</v>
      </c>
      <c r="N135" s="230" t="s">
        <v>39</v>
      </c>
      <c r="O135" s="231">
        <v>0</v>
      </c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33" t="s">
        <v>2319</v>
      </c>
      <c r="AT135" s="233" t="s">
        <v>280</v>
      </c>
      <c r="AU135" s="233" t="s">
        <v>81</v>
      </c>
      <c r="AY135" s="18" t="s">
        <v>278</v>
      </c>
      <c r="BE135" s="234">
        <f>IF(N135="základní",J135,0)</f>
        <v>10256.31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8" t="s">
        <v>81</v>
      </c>
      <c r="BK135" s="234">
        <f>ROUND(I135*H135,2)</f>
        <v>10256.31</v>
      </c>
      <c r="BL135" s="18" t="s">
        <v>2319</v>
      </c>
      <c r="BM135" s="233" t="s">
        <v>4060</v>
      </c>
    </row>
    <row r="136" s="2" customFormat="1" ht="16.5" customHeight="1">
      <c r="A136" s="33"/>
      <c r="B136" s="34"/>
      <c r="C136" s="222" t="s">
        <v>325</v>
      </c>
      <c r="D136" s="222" t="s">
        <v>280</v>
      </c>
      <c r="E136" s="223" t="s">
        <v>4061</v>
      </c>
      <c r="F136" s="224" t="s">
        <v>4062</v>
      </c>
      <c r="G136" s="225" t="s">
        <v>1673</v>
      </c>
      <c r="H136" s="226">
        <v>12</v>
      </c>
      <c r="I136" s="227">
        <v>1002.96</v>
      </c>
      <c r="J136" s="227">
        <f>ROUND(I136*H136,2)</f>
        <v>12035.52</v>
      </c>
      <c r="K136" s="228"/>
      <c r="L136" s="39"/>
      <c r="M136" s="229" t="s">
        <v>1</v>
      </c>
      <c r="N136" s="230" t="s">
        <v>39</v>
      </c>
      <c r="O136" s="231">
        <v>0</v>
      </c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33" t="s">
        <v>2319</v>
      </c>
      <c r="AT136" s="233" t="s">
        <v>280</v>
      </c>
      <c r="AU136" s="233" t="s">
        <v>81</v>
      </c>
      <c r="AY136" s="18" t="s">
        <v>278</v>
      </c>
      <c r="BE136" s="234">
        <f>IF(N136="základní",J136,0)</f>
        <v>12035.52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8" t="s">
        <v>81</v>
      </c>
      <c r="BK136" s="234">
        <f>ROUND(I136*H136,2)</f>
        <v>12035.52</v>
      </c>
      <c r="BL136" s="18" t="s">
        <v>2319</v>
      </c>
      <c r="BM136" s="233" t="s">
        <v>4063</v>
      </c>
    </row>
    <row r="137" s="2" customFormat="1" ht="16.5" customHeight="1">
      <c r="A137" s="33"/>
      <c r="B137" s="34"/>
      <c r="C137" s="222" t="s">
        <v>372</v>
      </c>
      <c r="D137" s="222" t="s">
        <v>280</v>
      </c>
      <c r="E137" s="223" t="s">
        <v>4064</v>
      </c>
      <c r="F137" s="224" t="s">
        <v>4065</v>
      </c>
      <c r="G137" s="225" t="s">
        <v>1673</v>
      </c>
      <c r="H137" s="226">
        <v>10</v>
      </c>
      <c r="I137" s="227">
        <v>1379.0699999999999</v>
      </c>
      <c r="J137" s="227">
        <f>ROUND(I137*H137,2)</f>
        <v>13790.700000000001</v>
      </c>
      <c r="K137" s="228"/>
      <c r="L137" s="39"/>
      <c r="M137" s="229" t="s">
        <v>1</v>
      </c>
      <c r="N137" s="230" t="s">
        <v>39</v>
      </c>
      <c r="O137" s="231">
        <v>0</v>
      </c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33" t="s">
        <v>2319</v>
      </c>
      <c r="AT137" s="233" t="s">
        <v>280</v>
      </c>
      <c r="AU137" s="233" t="s">
        <v>81</v>
      </c>
      <c r="AY137" s="18" t="s">
        <v>278</v>
      </c>
      <c r="BE137" s="234">
        <f>IF(N137="základní",J137,0)</f>
        <v>13790.700000000001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8" t="s">
        <v>81</v>
      </c>
      <c r="BK137" s="234">
        <f>ROUND(I137*H137,2)</f>
        <v>13790.700000000001</v>
      </c>
      <c r="BL137" s="18" t="s">
        <v>2319</v>
      </c>
      <c r="BM137" s="233" t="s">
        <v>4066</v>
      </c>
    </row>
    <row r="138" s="2" customFormat="1" ht="16.5" customHeight="1">
      <c r="A138" s="33"/>
      <c r="B138" s="34"/>
      <c r="C138" s="222" t="s">
        <v>8</v>
      </c>
      <c r="D138" s="222" t="s">
        <v>280</v>
      </c>
      <c r="E138" s="223" t="s">
        <v>4067</v>
      </c>
      <c r="F138" s="224" t="s">
        <v>4068</v>
      </c>
      <c r="G138" s="225" t="s">
        <v>1673</v>
      </c>
      <c r="H138" s="226">
        <v>12</v>
      </c>
      <c r="I138" s="227">
        <v>1043.28</v>
      </c>
      <c r="J138" s="227">
        <f>ROUND(I138*H138,2)</f>
        <v>12519.360000000001</v>
      </c>
      <c r="K138" s="228"/>
      <c r="L138" s="39"/>
      <c r="M138" s="229" t="s">
        <v>1</v>
      </c>
      <c r="N138" s="230" t="s">
        <v>39</v>
      </c>
      <c r="O138" s="231">
        <v>0</v>
      </c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33" t="s">
        <v>2319</v>
      </c>
      <c r="AT138" s="233" t="s">
        <v>280</v>
      </c>
      <c r="AU138" s="233" t="s">
        <v>81</v>
      </c>
      <c r="AY138" s="18" t="s">
        <v>278</v>
      </c>
      <c r="BE138" s="234">
        <f>IF(N138="základní",J138,0)</f>
        <v>12519.360000000001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8" t="s">
        <v>81</v>
      </c>
      <c r="BK138" s="234">
        <f>ROUND(I138*H138,2)</f>
        <v>12519.360000000001</v>
      </c>
      <c r="BL138" s="18" t="s">
        <v>2319</v>
      </c>
      <c r="BM138" s="233" t="s">
        <v>4069</v>
      </c>
    </row>
    <row r="139" s="2" customFormat="1" ht="16.5" customHeight="1">
      <c r="A139" s="33"/>
      <c r="B139" s="34"/>
      <c r="C139" s="222" t="s">
        <v>404</v>
      </c>
      <c r="D139" s="222" t="s">
        <v>280</v>
      </c>
      <c r="E139" s="223" t="s">
        <v>4070</v>
      </c>
      <c r="F139" s="224" t="s">
        <v>4071</v>
      </c>
      <c r="G139" s="225" t="s">
        <v>1673</v>
      </c>
      <c r="H139" s="226">
        <v>3</v>
      </c>
      <c r="I139" s="227">
        <v>2834.6399999999999</v>
      </c>
      <c r="J139" s="227">
        <f>ROUND(I139*H139,2)</f>
        <v>8503.9200000000001</v>
      </c>
      <c r="K139" s="228"/>
      <c r="L139" s="39"/>
      <c r="M139" s="229" t="s">
        <v>1</v>
      </c>
      <c r="N139" s="230" t="s">
        <v>39</v>
      </c>
      <c r="O139" s="231">
        <v>0</v>
      </c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33" t="s">
        <v>2319</v>
      </c>
      <c r="AT139" s="233" t="s">
        <v>280</v>
      </c>
      <c r="AU139" s="233" t="s">
        <v>81</v>
      </c>
      <c r="AY139" s="18" t="s">
        <v>278</v>
      </c>
      <c r="BE139" s="234">
        <f>IF(N139="základní",J139,0)</f>
        <v>8503.9200000000001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8" t="s">
        <v>81</v>
      </c>
      <c r="BK139" s="234">
        <f>ROUND(I139*H139,2)</f>
        <v>8503.9200000000001</v>
      </c>
      <c r="BL139" s="18" t="s">
        <v>2319</v>
      </c>
      <c r="BM139" s="233" t="s">
        <v>4072</v>
      </c>
    </row>
    <row r="140" s="2" customFormat="1" ht="24.15" customHeight="1">
      <c r="A140" s="33"/>
      <c r="B140" s="34"/>
      <c r="C140" s="222" t="s">
        <v>410</v>
      </c>
      <c r="D140" s="222" t="s">
        <v>280</v>
      </c>
      <c r="E140" s="223" t="s">
        <v>4073</v>
      </c>
      <c r="F140" s="224" t="s">
        <v>4074</v>
      </c>
      <c r="G140" s="225" t="s">
        <v>1673</v>
      </c>
      <c r="H140" s="226">
        <v>15</v>
      </c>
      <c r="I140" s="227">
        <v>220.5</v>
      </c>
      <c r="J140" s="227">
        <f>ROUND(I140*H140,2)</f>
        <v>3307.5</v>
      </c>
      <c r="K140" s="228"/>
      <c r="L140" s="39"/>
      <c r="M140" s="229" t="s">
        <v>1</v>
      </c>
      <c r="N140" s="230" t="s">
        <v>39</v>
      </c>
      <c r="O140" s="231">
        <v>0</v>
      </c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33" t="s">
        <v>2319</v>
      </c>
      <c r="AT140" s="233" t="s">
        <v>280</v>
      </c>
      <c r="AU140" s="233" t="s">
        <v>81</v>
      </c>
      <c r="AY140" s="18" t="s">
        <v>278</v>
      </c>
      <c r="BE140" s="234">
        <f>IF(N140="základní",J140,0)</f>
        <v>3307.5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8" t="s">
        <v>81</v>
      </c>
      <c r="BK140" s="234">
        <f>ROUND(I140*H140,2)</f>
        <v>3307.5</v>
      </c>
      <c r="BL140" s="18" t="s">
        <v>2319</v>
      </c>
      <c r="BM140" s="233" t="s">
        <v>4075</v>
      </c>
    </row>
    <row r="141" s="2" customFormat="1" ht="16.5" customHeight="1">
      <c r="A141" s="33"/>
      <c r="B141" s="34"/>
      <c r="C141" s="222" t="s">
        <v>415</v>
      </c>
      <c r="D141" s="222" t="s">
        <v>280</v>
      </c>
      <c r="E141" s="223" t="s">
        <v>4076</v>
      </c>
      <c r="F141" s="224" t="s">
        <v>4077</v>
      </c>
      <c r="G141" s="225" t="s">
        <v>1673</v>
      </c>
      <c r="H141" s="226">
        <v>7</v>
      </c>
      <c r="I141" s="227">
        <v>3374.8200000000002</v>
      </c>
      <c r="J141" s="227">
        <f>ROUND(I141*H141,2)</f>
        <v>23623.740000000002</v>
      </c>
      <c r="K141" s="228"/>
      <c r="L141" s="39"/>
      <c r="M141" s="229" t="s">
        <v>1</v>
      </c>
      <c r="N141" s="230" t="s">
        <v>39</v>
      </c>
      <c r="O141" s="231">
        <v>0</v>
      </c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33" t="s">
        <v>2319</v>
      </c>
      <c r="AT141" s="233" t="s">
        <v>280</v>
      </c>
      <c r="AU141" s="233" t="s">
        <v>81</v>
      </c>
      <c r="AY141" s="18" t="s">
        <v>278</v>
      </c>
      <c r="BE141" s="234">
        <f>IF(N141="základní",J141,0)</f>
        <v>23623.740000000002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8" t="s">
        <v>81</v>
      </c>
      <c r="BK141" s="234">
        <f>ROUND(I141*H141,2)</f>
        <v>23623.740000000002</v>
      </c>
      <c r="BL141" s="18" t="s">
        <v>2319</v>
      </c>
      <c r="BM141" s="233" t="s">
        <v>4078</v>
      </c>
    </row>
    <row r="142" s="2" customFormat="1" ht="16.5" customHeight="1">
      <c r="A142" s="33"/>
      <c r="B142" s="34"/>
      <c r="C142" s="222" t="s">
        <v>602</v>
      </c>
      <c r="D142" s="222" t="s">
        <v>280</v>
      </c>
      <c r="E142" s="223" t="s">
        <v>4079</v>
      </c>
      <c r="F142" s="224" t="s">
        <v>4080</v>
      </c>
      <c r="G142" s="225" t="s">
        <v>1673</v>
      </c>
      <c r="H142" s="226">
        <v>1</v>
      </c>
      <c r="I142" s="227">
        <v>2909.25</v>
      </c>
      <c r="J142" s="227">
        <f>ROUND(I142*H142,2)</f>
        <v>2909.25</v>
      </c>
      <c r="K142" s="228"/>
      <c r="L142" s="39"/>
      <c r="M142" s="229" t="s">
        <v>1</v>
      </c>
      <c r="N142" s="230" t="s">
        <v>39</v>
      </c>
      <c r="O142" s="231">
        <v>0</v>
      </c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33" t="s">
        <v>2319</v>
      </c>
      <c r="AT142" s="233" t="s">
        <v>280</v>
      </c>
      <c r="AU142" s="233" t="s">
        <v>81</v>
      </c>
      <c r="AY142" s="18" t="s">
        <v>278</v>
      </c>
      <c r="BE142" s="234">
        <f>IF(N142="základní",J142,0)</f>
        <v>2909.25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8" t="s">
        <v>81</v>
      </c>
      <c r="BK142" s="234">
        <f>ROUND(I142*H142,2)</f>
        <v>2909.25</v>
      </c>
      <c r="BL142" s="18" t="s">
        <v>2319</v>
      </c>
      <c r="BM142" s="233" t="s">
        <v>4081</v>
      </c>
    </row>
    <row r="143" s="2" customFormat="1" ht="16.5" customHeight="1">
      <c r="A143" s="33"/>
      <c r="B143" s="34"/>
      <c r="C143" s="222" t="s">
        <v>607</v>
      </c>
      <c r="D143" s="222" t="s">
        <v>280</v>
      </c>
      <c r="E143" s="223" t="s">
        <v>4082</v>
      </c>
      <c r="F143" s="224" t="s">
        <v>4083</v>
      </c>
      <c r="G143" s="225" t="s">
        <v>1673</v>
      </c>
      <c r="H143" s="226">
        <v>19</v>
      </c>
      <c r="I143" s="227">
        <v>220.94999999999999</v>
      </c>
      <c r="J143" s="227">
        <f>ROUND(I143*H143,2)</f>
        <v>4198.0500000000002</v>
      </c>
      <c r="K143" s="228"/>
      <c r="L143" s="39"/>
      <c r="M143" s="229" t="s">
        <v>1</v>
      </c>
      <c r="N143" s="230" t="s">
        <v>39</v>
      </c>
      <c r="O143" s="231">
        <v>0</v>
      </c>
      <c r="P143" s="231">
        <f>O143*H143</f>
        <v>0</v>
      </c>
      <c r="Q143" s="231">
        <v>0</v>
      </c>
      <c r="R143" s="231">
        <f>Q143*H143</f>
        <v>0</v>
      </c>
      <c r="S143" s="231">
        <v>0</v>
      </c>
      <c r="T143" s="23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33" t="s">
        <v>2319</v>
      </c>
      <c r="AT143" s="233" t="s">
        <v>280</v>
      </c>
      <c r="AU143" s="233" t="s">
        <v>81</v>
      </c>
      <c r="AY143" s="18" t="s">
        <v>278</v>
      </c>
      <c r="BE143" s="234">
        <f>IF(N143="základní",J143,0)</f>
        <v>4198.0500000000002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8" t="s">
        <v>81</v>
      </c>
      <c r="BK143" s="234">
        <f>ROUND(I143*H143,2)</f>
        <v>4198.0500000000002</v>
      </c>
      <c r="BL143" s="18" t="s">
        <v>2319</v>
      </c>
      <c r="BM143" s="233" t="s">
        <v>4084</v>
      </c>
    </row>
    <row r="144" s="2" customFormat="1" ht="16.5" customHeight="1">
      <c r="A144" s="33"/>
      <c r="B144" s="34"/>
      <c r="C144" s="222" t="s">
        <v>611</v>
      </c>
      <c r="D144" s="222" t="s">
        <v>280</v>
      </c>
      <c r="E144" s="223" t="s">
        <v>4085</v>
      </c>
      <c r="F144" s="224" t="s">
        <v>4086</v>
      </c>
      <c r="G144" s="225" t="s">
        <v>1673</v>
      </c>
      <c r="H144" s="226">
        <v>1</v>
      </c>
      <c r="I144" s="227">
        <v>10854</v>
      </c>
      <c r="J144" s="227">
        <f>ROUND(I144*H144,2)</f>
        <v>10854</v>
      </c>
      <c r="K144" s="228"/>
      <c r="L144" s="39"/>
      <c r="M144" s="229" t="s">
        <v>1</v>
      </c>
      <c r="N144" s="230" t="s">
        <v>39</v>
      </c>
      <c r="O144" s="231">
        <v>0</v>
      </c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33" t="s">
        <v>2319</v>
      </c>
      <c r="AT144" s="233" t="s">
        <v>280</v>
      </c>
      <c r="AU144" s="233" t="s">
        <v>81</v>
      </c>
      <c r="AY144" s="18" t="s">
        <v>278</v>
      </c>
      <c r="BE144" s="234">
        <f>IF(N144="základní",J144,0)</f>
        <v>10854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8" t="s">
        <v>81</v>
      </c>
      <c r="BK144" s="234">
        <f>ROUND(I144*H144,2)</f>
        <v>10854</v>
      </c>
      <c r="BL144" s="18" t="s">
        <v>2319</v>
      </c>
      <c r="BM144" s="233" t="s">
        <v>4087</v>
      </c>
    </row>
    <row r="145" s="2" customFormat="1" ht="16.5" customHeight="1">
      <c r="A145" s="33"/>
      <c r="B145" s="34"/>
      <c r="C145" s="222" t="s">
        <v>616</v>
      </c>
      <c r="D145" s="222" t="s">
        <v>280</v>
      </c>
      <c r="E145" s="223" t="s">
        <v>4088</v>
      </c>
      <c r="F145" s="224" t="s">
        <v>4089</v>
      </c>
      <c r="G145" s="225" t="s">
        <v>1673</v>
      </c>
      <c r="H145" s="226">
        <v>1</v>
      </c>
      <c r="I145" s="227">
        <v>5715.7200000000003</v>
      </c>
      <c r="J145" s="227">
        <f>ROUND(I145*H145,2)</f>
        <v>5715.7200000000003</v>
      </c>
      <c r="K145" s="228"/>
      <c r="L145" s="39"/>
      <c r="M145" s="229" t="s">
        <v>1</v>
      </c>
      <c r="N145" s="230" t="s">
        <v>39</v>
      </c>
      <c r="O145" s="231">
        <v>0</v>
      </c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33" t="s">
        <v>2319</v>
      </c>
      <c r="AT145" s="233" t="s">
        <v>280</v>
      </c>
      <c r="AU145" s="233" t="s">
        <v>81</v>
      </c>
      <c r="AY145" s="18" t="s">
        <v>278</v>
      </c>
      <c r="BE145" s="234">
        <f>IF(N145="základní",J145,0)</f>
        <v>5715.7200000000003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8" t="s">
        <v>81</v>
      </c>
      <c r="BK145" s="234">
        <f>ROUND(I145*H145,2)</f>
        <v>5715.7200000000003</v>
      </c>
      <c r="BL145" s="18" t="s">
        <v>2319</v>
      </c>
      <c r="BM145" s="233" t="s">
        <v>4090</v>
      </c>
    </row>
    <row r="146" s="2" customFormat="1" ht="16.5" customHeight="1">
      <c r="A146" s="33"/>
      <c r="B146" s="34"/>
      <c r="C146" s="222" t="s">
        <v>621</v>
      </c>
      <c r="D146" s="222" t="s">
        <v>280</v>
      </c>
      <c r="E146" s="223" t="s">
        <v>4091</v>
      </c>
      <c r="F146" s="224" t="s">
        <v>4092</v>
      </c>
      <c r="G146" s="225" t="s">
        <v>1673</v>
      </c>
      <c r="H146" s="226">
        <v>1</v>
      </c>
      <c r="I146" s="227">
        <v>14800.41</v>
      </c>
      <c r="J146" s="227">
        <f>ROUND(I146*H146,2)</f>
        <v>14800.41</v>
      </c>
      <c r="K146" s="228"/>
      <c r="L146" s="39"/>
      <c r="M146" s="229" t="s">
        <v>1</v>
      </c>
      <c r="N146" s="230" t="s">
        <v>39</v>
      </c>
      <c r="O146" s="231">
        <v>0</v>
      </c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33" t="s">
        <v>2319</v>
      </c>
      <c r="AT146" s="233" t="s">
        <v>280</v>
      </c>
      <c r="AU146" s="233" t="s">
        <v>81</v>
      </c>
      <c r="AY146" s="18" t="s">
        <v>278</v>
      </c>
      <c r="BE146" s="234">
        <f>IF(N146="základní",J146,0)</f>
        <v>14800.41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8" t="s">
        <v>81</v>
      </c>
      <c r="BK146" s="234">
        <f>ROUND(I146*H146,2)</f>
        <v>14800.41</v>
      </c>
      <c r="BL146" s="18" t="s">
        <v>2319</v>
      </c>
      <c r="BM146" s="233" t="s">
        <v>4093</v>
      </c>
    </row>
    <row r="147" s="2" customFormat="1" ht="16.5" customHeight="1">
      <c r="A147" s="33"/>
      <c r="B147" s="34"/>
      <c r="C147" s="222" t="s">
        <v>7</v>
      </c>
      <c r="D147" s="222" t="s">
        <v>280</v>
      </c>
      <c r="E147" s="223" t="s">
        <v>4094</v>
      </c>
      <c r="F147" s="224" t="s">
        <v>4095</v>
      </c>
      <c r="G147" s="225" t="s">
        <v>1673</v>
      </c>
      <c r="H147" s="226">
        <v>35</v>
      </c>
      <c r="I147" s="227">
        <v>450</v>
      </c>
      <c r="J147" s="227">
        <f>ROUND(I147*H147,2)</f>
        <v>15750</v>
      </c>
      <c r="K147" s="228"/>
      <c r="L147" s="39"/>
      <c r="M147" s="229" t="s">
        <v>1</v>
      </c>
      <c r="N147" s="230" t="s">
        <v>39</v>
      </c>
      <c r="O147" s="231">
        <v>0</v>
      </c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33" t="s">
        <v>2319</v>
      </c>
      <c r="AT147" s="233" t="s">
        <v>280</v>
      </c>
      <c r="AU147" s="233" t="s">
        <v>81</v>
      </c>
      <c r="AY147" s="18" t="s">
        <v>278</v>
      </c>
      <c r="BE147" s="234">
        <f>IF(N147="základní",J147,0)</f>
        <v>15750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8" t="s">
        <v>81</v>
      </c>
      <c r="BK147" s="234">
        <f>ROUND(I147*H147,2)</f>
        <v>15750</v>
      </c>
      <c r="BL147" s="18" t="s">
        <v>2319</v>
      </c>
      <c r="BM147" s="233" t="s">
        <v>4096</v>
      </c>
    </row>
    <row r="148" s="2" customFormat="1" ht="16.5" customHeight="1">
      <c r="A148" s="33"/>
      <c r="B148" s="34"/>
      <c r="C148" s="222" t="s">
        <v>630</v>
      </c>
      <c r="D148" s="222" t="s">
        <v>280</v>
      </c>
      <c r="E148" s="223" t="s">
        <v>4097</v>
      </c>
      <c r="F148" s="224" t="s">
        <v>4098</v>
      </c>
      <c r="G148" s="225" t="s">
        <v>1673</v>
      </c>
      <c r="H148" s="226">
        <v>22</v>
      </c>
      <c r="I148" s="227">
        <v>106.47</v>
      </c>
      <c r="J148" s="227">
        <f>ROUND(I148*H148,2)</f>
        <v>2342.3400000000001</v>
      </c>
      <c r="K148" s="228"/>
      <c r="L148" s="39"/>
      <c r="M148" s="229" t="s">
        <v>1</v>
      </c>
      <c r="N148" s="230" t="s">
        <v>39</v>
      </c>
      <c r="O148" s="231">
        <v>0</v>
      </c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33" t="s">
        <v>2319</v>
      </c>
      <c r="AT148" s="233" t="s">
        <v>280</v>
      </c>
      <c r="AU148" s="233" t="s">
        <v>81</v>
      </c>
      <c r="AY148" s="18" t="s">
        <v>278</v>
      </c>
      <c r="BE148" s="234">
        <f>IF(N148="základní",J148,0)</f>
        <v>2342.3400000000001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8" t="s">
        <v>81</v>
      </c>
      <c r="BK148" s="234">
        <f>ROUND(I148*H148,2)</f>
        <v>2342.3400000000001</v>
      </c>
      <c r="BL148" s="18" t="s">
        <v>2319</v>
      </c>
      <c r="BM148" s="233" t="s">
        <v>4099</v>
      </c>
    </row>
    <row r="149" s="2" customFormat="1" ht="16.5" customHeight="1">
      <c r="A149" s="33"/>
      <c r="B149" s="34"/>
      <c r="C149" s="222" t="s">
        <v>635</v>
      </c>
      <c r="D149" s="222" t="s">
        <v>280</v>
      </c>
      <c r="E149" s="223" t="s">
        <v>4100</v>
      </c>
      <c r="F149" s="224" t="s">
        <v>4101</v>
      </c>
      <c r="G149" s="225" t="s">
        <v>1673</v>
      </c>
      <c r="H149" s="226">
        <v>13</v>
      </c>
      <c r="I149" s="227">
        <v>115.56</v>
      </c>
      <c r="J149" s="227">
        <f>ROUND(I149*H149,2)</f>
        <v>1502.28</v>
      </c>
      <c r="K149" s="228"/>
      <c r="L149" s="39"/>
      <c r="M149" s="229" t="s">
        <v>1</v>
      </c>
      <c r="N149" s="230" t="s">
        <v>39</v>
      </c>
      <c r="O149" s="231">
        <v>0</v>
      </c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33" t="s">
        <v>2319</v>
      </c>
      <c r="AT149" s="233" t="s">
        <v>280</v>
      </c>
      <c r="AU149" s="233" t="s">
        <v>81</v>
      </c>
      <c r="AY149" s="18" t="s">
        <v>278</v>
      </c>
      <c r="BE149" s="234">
        <f>IF(N149="základní",J149,0)</f>
        <v>1502.28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8" t="s">
        <v>81</v>
      </c>
      <c r="BK149" s="234">
        <f>ROUND(I149*H149,2)</f>
        <v>1502.28</v>
      </c>
      <c r="BL149" s="18" t="s">
        <v>2319</v>
      </c>
      <c r="BM149" s="233" t="s">
        <v>4102</v>
      </c>
    </row>
    <row r="150" s="2" customFormat="1" ht="16.5" customHeight="1">
      <c r="A150" s="33"/>
      <c r="B150" s="34"/>
      <c r="C150" s="222" t="s">
        <v>640</v>
      </c>
      <c r="D150" s="222" t="s">
        <v>280</v>
      </c>
      <c r="E150" s="223" t="s">
        <v>4103</v>
      </c>
      <c r="F150" s="224" t="s">
        <v>4104</v>
      </c>
      <c r="G150" s="225" t="s">
        <v>1673</v>
      </c>
      <c r="H150" s="226">
        <v>2</v>
      </c>
      <c r="I150" s="227">
        <v>108.27</v>
      </c>
      <c r="J150" s="227">
        <f>ROUND(I150*H150,2)</f>
        <v>216.53999999999999</v>
      </c>
      <c r="K150" s="228"/>
      <c r="L150" s="39"/>
      <c r="M150" s="229" t="s">
        <v>1</v>
      </c>
      <c r="N150" s="230" t="s">
        <v>39</v>
      </c>
      <c r="O150" s="231">
        <v>0</v>
      </c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33" t="s">
        <v>2319</v>
      </c>
      <c r="AT150" s="233" t="s">
        <v>280</v>
      </c>
      <c r="AU150" s="233" t="s">
        <v>81</v>
      </c>
      <c r="AY150" s="18" t="s">
        <v>278</v>
      </c>
      <c r="BE150" s="234">
        <f>IF(N150="základní",J150,0)</f>
        <v>216.53999999999999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8" t="s">
        <v>81</v>
      </c>
      <c r="BK150" s="234">
        <f>ROUND(I150*H150,2)</f>
        <v>216.53999999999999</v>
      </c>
      <c r="BL150" s="18" t="s">
        <v>2319</v>
      </c>
      <c r="BM150" s="233" t="s">
        <v>4105</v>
      </c>
    </row>
    <row r="151" s="2" customFormat="1" ht="16.5" customHeight="1">
      <c r="A151" s="33"/>
      <c r="B151" s="34"/>
      <c r="C151" s="222" t="s">
        <v>650</v>
      </c>
      <c r="D151" s="222" t="s">
        <v>280</v>
      </c>
      <c r="E151" s="223" t="s">
        <v>4106</v>
      </c>
      <c r="F151" s="224" t="s">
        <v>4107</v>
      </c>
      <c r="G151" s="225" t="s">
        <v>1673</v>
      </c>
      <c r="H151" s="226">
        <v>1</v>
      </c>
      <c r="I151" s="227">
        <v>107.91</v>
      </c>
      <c r="J151" s="227">
        <f>ROUND(I151*H151,2)</f>
        <v>107.91</v>
      </c>
      <c r="K151" s="228"/>
      <c r="L151" s="39"/>
      <c r="M151" s="229" t="s">
        <v>1</v>
      </c>
      <c r="N151" s="230" t="s">
        <v>39</v>
      </c>
      <c r="O151" s="231">
        <v>0</v>
      </c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33" t="s">
        <v>2319</v>
      </c>
      <c r="AT151" s="233" t="s">
        <v>280</v>
      </c>
      <c r="AU151" s="233" t="s">
        <v>81</v>
      </c>
      <c r="AY151" s="18" t="s">
        <v>278</v>
      </c>
      <c r="BE151" s="234">
        <f>IF(N151="základní",J151,0)</f>
        <v>107.91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8" t="s">
        <v>81</v>
      </c>
      <c r="BK151" s="234">
        <f>ROUND(I151*H151,2)</f>
        <v>107.91</v>
      </c>
      <c r="BL151" s="18" t="s">
        <v>2319</v>
      </c>
      <c r="BM151" s="233" t="s">
        <v>4108</v>
      </c>
    </row>
    <row r="152" s="2" customFormat="1" ht="16.5" customHeight="1">
      <c r="A152" s="33"/>
      <c r="B152" s="34"/>
      <c r="C152" s="222" t="s">
        <v>666</v>
      </c>
      <c r="D152" s="222" t="s">
        <v>280</v>
      </c>
      <c r="E152" s="223" t="s">
        <v>4109</v>
      </c>
      <c r="F152" s="224" t="s">
        <v>4110</v>
      </c>
      <c r="G152" s="225" t="s">
        <v>1673</v>
      </c>
      <c r="H152" s="226">
        <v>44</v>
      </c>
      <c r="I152" s="227">
        <v>81.629999999999995</v>
      </c>
      <c r="J152" s="227">
        <f>ROUND(I152*H152,2)</f>
        <v>3591.7199999999998</v>
      </c>
      <c r="K152" s="228"/>
      <c r="L152" s="39"/>
      <c r="M152" s="229" t="s">
        <v>1</v>
      </c>
      <c r="N152" s="230" t="s">
        <v>39</v>
      </c>
      <c r="O152" s="231">
        <v>0</v>
      </c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33" t="s">
        <v>2319</v>
      </c>
      <c r="AT152" s="233" t="s">
        <v>280</v>
      </c>
      <c r="AU152" s="233" t="s">
        <v>81</v>
      </c>
      <c r="AY152" s="18" t="s">
        <v>278</v>
      </c>
      <c r="BE152" s="234">
        <f>IF(N152="základní",J152,0)</f>
        <v>3591.7199999999998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8" t="s">
        <v>81</v>
      </c>
      <c r="BK152" s="234">
        <f>ROUND(I152*H152,2)</f>
        <v>3591.7199999999998</v>
      </c>
      <c r="BL152" s="18" t="s">
        <v>2319</v>
      </c>
      <c r="BM152" s="233" t="s">
        <v>4111</v>
      </c>
    </row>
    <row r="153" s="2" customFormat="1" ht="62.7" customHeight="1">
      <c r="A153" s="33"/>
      <c r="B153" s="34"/>
      <c r="C153" s="222" t="s">
        <v>672</v>
      </c>
      <c r="D153" s="222" t="s">
        <v>280</v>
      </c>
      <c r="E153" s="223" t="s">
        <v>4112</v>
      </c>
      <c r="F153" s="224" t="s">
        <v>4113</v>
      </c>
      <c r="G153" s="225" t="s">
        <v>1673</v>
      </c>
      <c r="H153" s="226">
        <v>1</v>
      </c>
      <c r="I153" s="227">
        <v>8183.3400000000001</v>
      </c>
      <c r="J153" s="227">
        <f>ROUND(I153*H153,2)</f>
        <v>8183.3400000000001</v>
      </c>
      <c r="K153" s="228"/>
      <c r="L153" s="39"/>
      <c r="M153" s="229" t="s">
        <v>1</v>
      </c>
      <c r="N153" s="230" t="s">
        <v>39</v>
      </c>
      <c r="O153" s="231">
        <v>0</v>
      </c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33" t="s">
        <v>2319</v>
      </c>
      <c r="AT153" s="233" t="s">
        <v>280</v>
      </c>
      <c r="AU153" s="233" t="s">
        <v>81</v>
      </c>
      <c r="AY153" s="18" t="s">
        <v>278</v>
      </c>
      <c r="BE153" s="234">
        <f>IF(N153="základní",J153,0)</f>
        <v>8183.3400000000001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8" t="s">
        <v>81</v>
      </c>
      <c r="BK153" s="234">
        <f>ROUND(I153*H153,2)</f>
        <v>8183.3400000000001</v>
      </c>
      <c r="BL153" s="18" t="s">
        <v>2319</v>
      </c>
      <c r="BM153" s="233" t="s">
        <v>4114</v>
      </c>
    </row>
    <row r="154" s="2" customFormat="1" ht="55.5" customHeight="1">
      <c r="A154" s="33"/>
      <c r="B154" s="34"/>
      <c r="C154" s="222" t="s">
        <v>679</v>
      </c>
      <c r="D154" s="222" t="s">
        <v>280</v>
      </c>
      <c r="E154" s="223" t="s">
        <v>4115</v>
      </c>
      <c r="F154" s="224" t="s">
        <v>4116</v>
      </c>
      <c r="G154" s="225" t="s">
        <v>1673</v>
      </c>
      <c r="H154" s="226">
        <v>1</v>
      </c>
      <c r="I154" s="227">
        <v>7529.2200000000003</v>
      </c>
      <c r="J154" s="227">
        <f>ROUND(I154*H154,2)</f>
        <v>7529.2200000000003</v>
      </c>
      <c r="K154" s="228"/>
      <c r="L154" s="39"/>
      <c r="M154" s="229" t="s">
        <v>1</v>
      </c>
      <c r="N154" s="230" t="s">
        <v>39</v>
      </c>
      <c r="O154" s="231">
        <v>0</v>
      </c>
      <c r="P154" s="231">
        <f>O154*H154</f>
        <v>0</v>
      </c>
      <c r="Q154" s="231">
        <v>0</v>
      </c>
      <c r="R154" s="231">
        <f>Q154*H154</f>
        <v>0</v>
      </c>
      <c r="S154" s="231">
        <v>0</v>
      </c>
      <c r="T154" s="23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33" t="s">
        <v>2319</v>
      </c>
      <c r="AT154" s="233" t="s">
        <v>280</v>
      </c>
      <c r="AU154" s="233" t="s">
        <v>81</v>
      </c>
      <c r="AY154" s="18" t="s">
        <v>278</v>
      </c>
      <c r="BE154" s="234">
        <f>IF(N154="základní",J154,0)</f>
        <v>7529.2200000000003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8" t="s">
        <v>81</v>
      </c>
      <c r="BK154" s="234">
        <f>ROUND(I154*H154,2)</f>
        <v>7529.2200000000003</v>
      </c>
      <c r="BL154" s="18" t="s">
        <v>2319</v>
      </c>
      <c r="BM154" s="233" t="s">
        <v>4117</v>
      </c>
    </row>
    <row r="155" s="2" customFormat="1" ht="62.7" customHeight="1">
      <c r="A155" s="33"/>
      <c r="B155" s="34"/>
      <c r="C155" s="222" t="s">
        <v>685</v>
      </c>
      <c r="D155" s="222" t="s">
        <v>280</v>
      </c>
      <c r="E155" s="223" t="s">
        <v>4118</v>
      </c>
      <c r="F155" s="224" t="s">
        <v>4119</v>
      </c>
      <c r="G155" s="225" t="s">
        <v>1673</v>
      </c>
      <c r="H155" s="226">
        <v>1</v>
      </c>
      <c r="I155" s="227">
        <v>8438.1299999999992</v>
      </c>
      <c r="J155" s="227">
        <f>ROUND(I155*H155,2)</f>
        <v>8438.1299999999992</v>
      </c>
      <c r="K155" s="228"/>
      <c r="L155" s="39"/>
      <c r="M155" s="229" t="s">
        <v>1</v>
      </c>
      <c r="N155" s="230" t="s">
        <v>39</v>
      </c>
      <c r="O155" s="231">
        <v>0</v>
      </c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33" t="s">
        <v>2319</v>
      </c>
      <c r="AT155" s="233" t="s">
        <v>280</v>
      </c>
      <c r="AU155" s="233" t="s">
        <v>81</v>
      </c>
      <c r="AY155" s="18" t="s">
        <v>278</v>
      </c>
      <c r="BE155" s="234">
        <f>IF(N155="základní",J155,0)</f>
        <v>8438.1299999999992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8" t="s">
        <v>81</v>
      </c>
      <c r="BK155" s="234">
        <f>ROUND(I155*H155,2)</f>
        <v>8438.1299999999992</v>
      </c>
      <c r="BL155" s="18" t="s">
        <v>2319</v>
      </c>
      <c r="BM155" s="233" t="s">
        <v>4120</v>
      </c>
    </row>
    <row r="156" s="2" customFormat="1" ht="62.7" customHeight="1">
      <c r="A156" s="33"/>
      <c r="B156" s="34"/>
      <c r="C156" s="222" t="s">
        <v>691</v>
      </c>
      <c r="D156" s="222" t="s">
        <v>280</v>
      </c>
      <c r="E156" s="223" t="s">
        <v>4121</v>
      </c>
      <c r="F156" s="224" t="s">
        <v>4122</v>
      </c>
      <c r="G156" s="225" t="s">
        <v>1673</v>
      </c>
      <c r="H156" s="226">
        <v>1</v>
      </c>
      <c r="I156" s="227">
        <v>9988.0200000000004</v>
      </c>
      <c r="J156" s="227">
        <f>ROUND(I156*H156,2)</f>
        <v>9988.0200000000004</v>
      </c>
      <c r="K156" s="228"/>
      <c r="L156" s="39"/>
      <c r="M156" s="229" t="s">
        <v>1</v>
      </c>
      <c r="N156" s="230" t="s">
        <v>39</v>
      </c>
      <c r="O156" s="231">
        <v>0</v>
      </c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33" t="s">
        <v>2319</v>
      </c>
      <c r="AT156" s="233" t="s">
        <v>280</v>
      </c>
      <c r="AU156" s="233" t="s">
        <v>81</v>
      </c>
      <c r="AY156" s="18" t="s">
        <v>278</v>
      </c>
      <c r="BE156" s="234">
        <f>IF(N156="základní",J156,0)</f>
        <v>9988.0200000000004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8" t="s">
        <v>81</v>
      </c>
      <c r="BK156" s="234">
        <f>ROUND(I156*H156,2)</f>
        <v>9988.0200000000004</v>
      </c>
      <c r="BL156" s="18" t="s">
        <v>2319</v>
      </c>
      <c r="BM156" s="233" t="s">
        <v>4123</v>
      </c>
    </row>
    <row r="157" s="2" customFormat="1" ht="16.5" customHeight="1">
      <c r="A157" s="33"/>
      <c r="B157" s="34"/>
      <c r="C157" s="222" t="s">
        <v>697</v>
      </c>
      <c r="D157" s="222" t="s">
        <v>280</v>
      </c>
      <c r="E157" s="223" t="s">
        <v>4124</v>
      </c>
      <c r="F157" s="224" t="s">
        <v>4125</v>
      </c>
      <c r="G157" s="225" t="s">
        <v>3654</v>
      </c>
      <c r="H157" s="226">
        <v>48</v>
      </c>
      <c r="I157" s="227">
        <v>436.5</v>
      </c>
      <c r="J157" s="227">
        <f>ROUND(I157*H157,2)</f>
        <v>20952</v>
      </c>
      <c r="K157" s="228"/>
      <c r="L157" s="39"/>
      <c r="M157" s="229" t="s">
        <v>1</v>
      </c>
      <c r="N157" s="230" t="s">
        <v>39</v>
      </c>
      <c r="O157" s="231">
        <v>0</v>
      </c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33" t="s">
        <v>2319</v>
      </c>
      <c r="AT157" s="233" t="s">
        <v>280</v>
      </c>
      <c r="AU157" s="233" t="s">
        <v>81</v>
      </c>
      <c r="AY157" s="18" t="s">
        <v>278</v>
      </c>
      <c r="BE157" s="234">
        <f>IF(N157="základní",J157,0)</f>
        <v>20952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8" t="s">
        <v>81</v>
      </c>
      <c r="BK157" s="234">
        <f>ROUND(I157*H157,2)</f>
        <v>20952</v>
      </c>
      <c r="BL157" s="18" t="s">
        <v>2319</v>
      </c>
      <c r="BM157" s="233" t="s">
        <v>4126</v>
      </c>
    </row>
    <row r="158" s="2" customFormat="1" ht="16.5" customHeight="1">
      <c r="A158" s="33"/>
      <c r="B158" s="34"/>
      <c r="C158" s="222" t="s">
        <v>703</v>
      </c>
      <c r="D158" s="222" t="s">
        <v>280</v>
      </c>
      <c r="E158" s="223" t="s">
        <v>4127</v>
      </c>
      <c r="F158" s="224" t="s">
        <v>4128</v>
      </c>
      <c r="G158" s="225" t="s">
        <v>1673</v>
      </c>
      <c r="H158" s="226">
        <v>1</v>
      </c>
      <c r="I158" s="227">
        <v>5436</v>
      </c>
      <c r="J158" s="227">
        <f>ROUND(I158*H158,2)</f>
        <v>5436</v>
      </c>
      <c r="K158" s="228"/>
      <c r="L158" s="39"/>
      <c r="M158" s="229" t="s">
        <v>1</v>
      </c>
      <c r="N158" s="230" t="s">
        <v>39</v>
      </c>
      <c r="O158" s="231">
        <v>0</v>
      </c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33" t="s">
        <v>2319</v>
      </c>
      <c r="AT158" s="233" t="s">
        <v>280</v>
      </c>
      <c r="AU158" s="233" t="s">
        <v>81</v>
      </c>
      <c r="AY158" s="18" t="s">
        <v>278</v>
      </c>
      <c r="BE158" s="234">
        <f>IF(N158="základní",J158,0)</f>
        <v>5436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8" t="s">
        <v>81</v>
      </c>
      <c r="BK158" s="234">
        <f>ROUND(I158*H158,2)</f>
        <v>5436</v>
      </c>
      <c r="BL158" s="18" t="s">
        <v>2319</v>
      </c>
      <c r="BM158" s="233" t="s">
        <v>4129</v>
      </c>
    </row>
    <row r="159" s="2" customFormat="1" ht="16.5" customHeight="1">
      <c r="A159" s="33"/>
      <c r="B159" s="34"/>
      <c r="C159" s="222" t="s">
        <v>709</v>
      </c>
      <c r="D159" s="222" t="s">
        <v>280</v>
      </c>
      <c r="E159" s="223" t="s">
        <v>4130</v>
      </c>
      <c r="F159" s="224" t="s">
        <v>4131</v>
      </c>
      <c r="G159" s="225" t="s">
        <v>1673</v>
      </c>
      <c r="H159" s="226">
        <v>89</v>
      </c>
      <c r="I159" s="227">
        <v>180</v>
      </c>
      <c r="J159" s="227">
        <f>ROUND(I159*H159,2)</f>
        <v>16020</v>
      </c>
      <c r="K159" s="228"/>
      <c r="L159" s="39"/>
      <c r="M159" s="229" t="s">
        <v>1</v>
      </c>
      <c r="N159" s="230" t="s">
        <v>39</v>
      </c>
      <c r="O159" s="231">
        <v>0</v>
      </c>
      <c r="P159" s="231">
        <f>O159*H159</f>
        <v>0</v>
      </c>
      <c r="Q159" s="231">
        <v>0</v>
      </c>
      <c r="R159" s="231">
        <f>Q159*H159</f>
        <v>0</v>
      </c>
      <c r="S159" s="231">
        <v>0</v>
      </c>
      <c r="T159" s="23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33" t="s">
        <v>2319</v>
      </c>
      <c r="AT159" s="233" t="s">
        <v>280</v>
      </c>
      <c r="AU159" s="233" t="s">
        <v>81</v>
      </c>
      <c r="AY159" s="18" t="s">
        <v>278</v>
      </c>
      <c r="BE159" s="234">
        <f>IF(N159="základní",J159,0)</f>
        <v>16020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8" t="s">
        <v>81</v>
      </c>
      <c r="BK159" s="234">
        <f>ROUND(I159*H159,2)</f>
        <v>16020</v>
      </c>
      <c r="BL159" s="18" t="s">
        <v>2319</v>
      </c>
      <c r="BM159" s="233" t="s">
        <v>4132</v>
      </c>
    </row>
    <row r="160" s="2" customFormat="1" ht="33" customHeight="1">
      <c r="A160" s="33"/>
      <c r="B160" s="34"/>
      <c r="C160" s="222" t="s">
        <v>713</v>
      </c>
      <c r="D160" s="222" t="s">
        <v>280</v>
      </c>
      <c r="E160" s="223" t="s">
        <v>4133</v>
      </c>
      <c r="F160" s="224" t="s">
        <v>4134</v>
      </c>
      <c r="G160" s="225" t="s">
        <v>407</v>
      </c>
      <c r="H160" s="226">
        <v>680</v>
      </c>
      <c r="I160" s="227">
        <v>39.420000000000002</v>
      </c>
      <c r="J160" s="227">
        <f>ROUND(I160*H160,2)</f>
        <v>26805.599999999999</v>
      </c>
      <c r="K160" s="228"/>
      <c r="L160" s="39"/>
      <c r="M160" s="229" t="s">
        <v>1</v>
      </c>
      <c r="N160" s="230" t="s">
        <v>39</v>
      </c>
      <c r="O160" s="231">
        <v>0</v>
      </c>
      <c r="P160" s="231">
        <f>O160*H160</f>
        <v>0</v>
      </c>
      <c r="Q160" s="231">
        <v>0</v>
      </c>
      <c r="R160" s="231">
        <f>Q160*H160</f>
        <v>0</v>
      </c>
      <c r="S160" s="231">
        <v>0</v>
      </c>
      <c r="T160" s="232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33" t="s">
        <v>2319</v>
      </c>
      <c r="AT160" s="233" t="s">
        <v>280</v>
      </c>
      <c r="AU160" s="233" t="s">
        <v>81</v>
      </c>
      <c r="AY160" s="18" t="s">
        <v>278</v>
      </c>
      <c r="BE160" s="234">
        <f>IF(N160="základní",J160,0)</f>
        <v>26805.599999999999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8" t="s">
        <v>81</v>
      </c>
      <c r="BK160" s="234">
        <f>ROUND(I160*H160,2)</f>
        <v>26805.599999999999</v>
      </c>
      <c r="BL160" s="18" t="s">
        <v>2319</v>
      </c>
      <c r="BM160" s="233" t="s">
        <v>4135</v>
      </c>
    </row>
    <row r="161" s="2" customFormat="1" ht="24.15" customHeight="1">
      <c r="A161" s="33"/>
      <c r="B161" s="34"/>
      <c r="C161" s="222" t="s">
        <v>717</v>
      </c>
      <c r="D161" s="222" t="s">
        <v>280</v>
      </c>
      <c r="E161" s="223" t="s">
        <v>3713</v>
      </c>
      <c r="F161" s="224" t="s">
        <v>3714</v>
      </c>
      <c r="G161" s="225" t="s">
        <v>407</v>
      </c>
      <c r="H161" s="226">
        <v>60</v>
      </c>
      <c r="I161" s="227">
        <v>58.32</v>
      </c>
      <c r="J161" s="227">
        <f>ROUND(I161*H161,2)</f>
        <v>3499.1999999999998</v>
      </c>
      <c r="K161" s="228"/>
      <c r="L161" s="39"/>
      <c r="M161" s="229" t="s">
        <v>1</v>
      </c>
      <c r="N161" s="230" t="s">
        <v>39</v>
      </c>
      <c r="O161" s="231">
        <v>0</v>
      </c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33" t="s">
        <v>2319</v>
      </c>
      <c r="AT161" s="233" t="s">
        <v>280</v>
      </c>
      <c r="AU161" s="233" t="s">
        <v>81</v>
      </c>
      <c r="AY161" s="18" t="s">
        <v>278</v>
      </c>
      <c r="BE161" s="234">
        <f>IF(N161="základní",J161,0)</f>
        <v>3499.1999999999998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8" t="s">
        <v>81</v>
      </c>
      <c r="BK161" s="234">
        <f>ROUND(I161*H161,2)</f>
        <v>3499.1999999999998</v>
      </c>
      <c r="BL161" s="18" t="s">
        <v>2319</v>
      </c>
      <c r="BM161" s="233" t="s">
        <v>4136</v>
      </c>
    </row>
    <row r="162" s="2" customFormat="1" ht="16.5" customHeight="1">
      <c r="A162" s="33"/>
      <c r="B162" s="34"/>
      <c r="C162" s="222" t="s">
        <v>721</v>
      </c>
      <c r="D162" s="222" t="s">
        <v>280</v>
      </c>
      <c r="E162" s="223" t="s">
        <v>4004</v>
      </c>
      <c r="F162" s="224" t="s">
        <v>3768</v>
      </c>
      <c r="G162" s="225" t="s">
        <v>407</v>
      </c>
      <c r="H162" s="226">
        <v>740</v>
      </c>
      <c r="I162" s="227">
        <v>12.060000000000001</v>
      </c>
      <c r="J162" s="227">
        <f>ROUND(I162*H162,2)</f>
        <v>8924.3999999999996</v>
      </c>
      <c r="K162" s="228"/>
      <c r="L162" s="39"/>
      <c r="M162" s="229" t="s">
        <v>1</v>
      </c>
      <c r="N162" s="230" t="s">
        <v>39</v>
      </c>
      <c r="O162" s="231">
        <v>0</v>
      </c>
      <c r="P162" s="231">
        <f>O162*H162</f>
        <v>0</v>
      </c>
      <c r="Q162" s="231">
        <v>0</v>
      </c>
      <c r="R162" s="231">
        <f>Q162*H162</f>
        <v>0</v>
      </c>
      <c r="S162" s="231">
        <v>0</v>
      </c>
      <c r="T162" s="232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33" t="s">
        <v>2319</v>
      </c>
      <c r="AT162" s="233" t="s">
        <v>280</v>
      </c>
      <c r="AU162" s="233" t="s">
        <v>81</v>
      </c>
      <c r="AY162" s="18" t="s">
        <v>278</v>
      </c>
      <c r="BE162" s="234">
        <f>IF(N162="základní",J162,0)</f>
        <v>8924.3999999999996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8" t="s">
        <v>81</v>
      </c>
      <c r="BK162" s="234">
        <f>ROUND(I162*H162,2)</f>
        <v>8924.3999999999996</v>
      </c>
      <c r="BL162" s="18" t="s">
        <v>2319</v>
      </c>
      <c r="BM162" s="233" t="s">
        <v>4137</v>
      </c>
    </row>
    <row r="163" s="2" customFormat="1" ht="24.15" customHeight="1">
      <c r="A163" s="33"/>
      <c r="B163" s="34"/>
      <c r="C163" s="222" t="s">
        <v>726</v>
      </c>
      <c r="D163" s="222" t="s">
        <v>280</v>
      </c>
      <c r="E163" s="223" t="s">
        <v>4138</v>
      </c>
      <c r="F163" s="224" t="s">
        <v>4139</v>
      </c>
      <c r="G163" s="225" t="s">
        <v>1673</v>
      </c>
      <c r="H163" s="226">
        <v>13</v>
      </c>
      <c r="I163" s="227">
        <v>110.7</v>
      </c>
      <c r="J163" s="227">
        <f>ROUND(I163*H163,2)</f>
        <v>1439.0999999999999</v>
      </c>
      <c r="K163" s="228"/>
      <c r="L163" s="39"/>
      <c r="M163" s="229" t="s">
        <v>1</v>
      </c>
      <c r="N163" s="230" t="s">
        <v>39</v>
      </c>
      <c r="O163" s="231">
        <v>0</v>
      </c>
      <c r="P163" s="231">
        <f>O163*H163</f>
        <v>0</v>
      </c>
      <c r="Q163" s="231">
        <v>0</v>
      </c>
      <c r="R163" s="231">
        <f>Q163*H163</f>
        <v>0</v>
      </c>
      <c r="S163" s="231">
        <v>0</v>
      </c>
      <c r="T163" s="232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33" t="s">
        <v>2319</v>
      </c>
      <c r="AT163" s="233" t="s">
        <v>280</v>
      </c>
      <c r="AU163" s="233" t="s">
        <v>81</v>
      </c>
      <c r="AY163" s="18" t="s">
        <v>278</v>
      </c>
      <c r="BE163" s="234">
        <f>IF(N163="základní",J163,0)</f>
        <v>1439.0999999999999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8" t="s">
        <v>81</v>
      </c>
      <c r="BK163" s="234">
        <f>ROUND(I163*H163,2)</f>
        <v>1439.0999999999999</v>
      </c>
      <c r="BL163" s="18" t="s">
        <v>2319</v>
      </c>
      <c r="BM163" s="233" t="s">
        <v>4140</v>
      </c>
    </row>
    <row r="164" s="2" customFormat="1" ht="24.15" customHeight="1">
      <c r="A164" s="33"/>
      <c r="B164" s="34"/>
      <c r="C164" s="222" t="s">
        <v>730</v>
      </c>
      <c r="D164" s="222" t="s">
        <v>280</v>
      </c>
      <c r="E164" s="223" t="s">
        <v>4141</v>
      </c>
      <c r="F164" s="224" t="s">
        <v>4142</v>
      </c>
      <c r="G164" s="225" t="s">
        <v>1673</v>
      </c>
      <c r="H164" s="226">
        <v>61</v>
      </c>
      <c r="I164" s="227">
        <v>162.36000000000001</v>
      </c>
      <c r="J164" s="227">
        <f>ROUND(I164*H164,2)</f>
        <v>9903.9599999999991</v>
      </c>
      <c r="K164" s="228"/>
      <c r="L164" s="39"/>
      <c r="M164" s="229" t="s">
        <v>1</v>
      </c>
      <c r="N164" s="230" t="s">
        <v>39</v>
      </c>
      <c r="O164" s="231">
        <v>0</v>
      </c>
      <c r="P164" s="231">
        <f>O164*H164</f>
        <v>0</v>
      </c>
      <c r="Q164" s="231">
        <v>0</v>
      </c>
      <c r="R164" s="231">
        <f>Q164*H164</f>
        <v>0</v>
      </c>
      <c r="S164" s="231">
        <v>0</v>
      </c>
      <c r="T164" s="232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33" t="s">
        <v>2319</v>
      </c>
      <c r="AT164" s="233" t="s">
        <v>280</v>
      </c>
      <c r="AU164" s="233" t="s">
        <v>81</v>
      </c>
      <c r="AY164" s="18" t="s">
        <v>278</v>
      </c>
      <c r="BE164" s="234">
        <f>IF(N164="základní",J164,0)</f>
        <v>9903.9599999999991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8" t="s">
        <v>81</v>
      </c>
      <c r="BK164" s="234">
        <f>ROUND(I164*H164,2)</f>
        <v>9903.9599999999991</v>
      </c>
      <c r="BL164" s="18" t="s">
        <v>2319</v>
      </c>
      <c r="BM164" s="233" t="s">
        <v>4143</v>
      </c>
    </row>
    <row r="165" s="2" customFormat="1" ht="24.15" customHeight="1">
      <c r="A165" s="33"/>
      <c r="B165" s="34"/>
      <c r="C165" s="222" t="s">
        <v>734</v>
      </c>
      <c r="D165" s="222" t="s">
        <v>280</v>
      </c>
      <c r="E165" s="223" t="s">
        <v>4009</v>
      </c>
      <c r="F165" s="224" t="s">
        <v>4010</v>
      </c>
      <c r="G165" s="225" t="s">
        <v>1673</v>
      </c>
      <c r="H165" s="226">
        <v>74</v>
      </c>
      <c r="I165" s="227">
        <v>56.700000000000003</v>
      </c>
      <c r="J165" s="227">
        <f>ROUND(I165*H165,2)</f>
        <v>4195.8000000000002</v>
      </c>
      <c r="K165" s="228"/>
      <c r="L165" s="39"/>
      <c r="M165" s="229" t="s">
        <v>1</v>
      </c>
      <c r="N165" s="230" t="s">
        <v>39</v>
      </c>
      <c r="O165" s="231">
        <v>0</v>
      </c>
      <c r="P165" s="231">
        <f>O165*H165</f>
        <v>0</v>
      </c>
      <c r="Q165" s="231">
        <v>0</v>
      </c>
      <c r="R165" s="231">
        <f>Q165*H165</f>
        <v>0</v>
      </c>
      <c r="S165" s="231">
        <v>0</v>
      </c>
      <c r="T165" s="232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33" t="s">
        <v>2319</v>
      </c>
      <c r="AT165" s="233" t="s">
        <v>280</v>
      </c>
      <c r="AU165" s="233" t="s">
        <v>81</v>
      </c>
      <c r="AY165" s="18" t="s">
        <v>278</v>
      </c>
      <c r="BE165" s="234">
        <f>IF(N165="základní",J165,0)</f>
        <v>4195.8000000000002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8" t="s">
        <v>81</v>
      </c>
      <c r="BK165" s="234">
        <f>ROUND(I165*H165,2)</f>
        <v>4195.8000000000002</v>
      </c>
      <c r="BL165" s="18" t="s">
        <v>2319</v>
      </c>
      <c r="BM165" s="233" t="s">
        <v>4144</v>
      </c>
    </row>
    <row r="166" s="2" customFormat="1" ht="24.15" customHeight="1">
      <c r="A166" s="33"/>
      <c r="B166" s="34"/>
      <c r="C166" s="222" t="s">
        <v>740</v>
      </c>
      <c r="D166" s="222" t="s">
        <v>280</v>
      </c>
      <c r="E166" s="223" t="s">
        <v>4145</v>
      </c>
      <c r="F166" s="224" t="s">
        <v>4146</v>
      </c>
      <c r="G166" s="225" t="s">
        <v>1673</v>
      </c>
      <c r="H166" s="226">
        <v>7</v>
      </c>
      <c r="I166" s="227">
        <v>722.07000000000005</v>
      </c>
      <c r="J166" s="227">
        <f>ROUND(I166*H166,2)</f>
        <v>5054.4899999999998</v>
      </c>
      <c r="K166" s="228"/>
      <c r="L166" s="39"/>
      <c r="M166" s="229" t="s">
        <v>1</v>
      </c>
      <c r="N166" s="230" t="s">
        <v>39</v>
      </c>
      <c r="O166" s="231">
        <v>0</v>
      </c>
      <c r="P166" s="231">
        <f>O166*H166</f>
        <v>0</v>
      </c>
      <c r="Q166" s="231">
        <v>0</v>
      </c>
      <c r="R166" s="231">
        <f>Q166*H166</f>
        <v>0</v>
      </c>
      <c r="S166" s="231">
        <v>0</v>
      </c>
      <c r="T166" s="232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33" t="s">
        <v>2319</v>
      </c>
      <c r="AT166" s="233" t="s">
        <v>280</v>
      </c>
      <c r="AU166" s="233" t="s">
        <v>81</v>
      </c>
      <c r="AY166" s="18" t="s">
        <v>278</v>
      </c>
      <c r="BE166" s="234">
        <f>IF(N166="základní",J166,0)</f>
        <v>5054.4899999999998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8" t="s">
        <v>81</v>
      </c>
      <c r="BK166" s="234">
        <f>ROUND(I166*H166,2)</f>
        <v>5054.4899999999998</v>
      </c>
      <c r="BL166" s="18" t="s">
        <v>2319</v>
      </c>
      <c r="BM166" s="233" t="s">
        <v>4147</v>
      </c>
    </row>
    <row r="167" s="2" customFormat="1" ht="37.8" customHeight="1">
      <c r="A167" s="33"/>
      <c r="B167" s="34"/>
      <c r="C167" s="222" t="s">
        <v>746</v>
      </c>
      <c r="D167" s="222" t="s">
        <v>280</v>
      </c>
      <c r="E167" s="223" t="s">
        <v>3740</v>
      </c>
      <c r="F167" s="224" t="s">
        <v>3741</v>
      </c>
      <c r="G167" s="225" t="s">
        <v>407</v>
      </c>
      <c r="H167" s="226">
        <v>120</v>
      </c>
      <c r="I167" s="227">
        <v>63.990000000000002</v>
      </c>
      <c r="J167" s="227">
        <f>ROUND(I167*H167,2)</f>
        <v>7678.8000000000002</v>
      </c>
      <c r="K167" s="228"/>
      <c r="L167" s="39"/>
      <c r="M167" s="229" t="s">
        <v>1</v>
      </c>
      <c r="N167" s="230" t="s">
        <v>39</v>
      </c>
      <c r="O167" s="231">
        <v>0</v>
      </c>
      <c r="P167" s="231">
        <f>O167*H167</f>
        <v>0</v>
      </c>
      <c r="Q167" s="231">
        <v>0</v>
      </c>
      <c r="R167" s="231">
        <f>Q167*H167</f>
        <v>0</v>
      </c>
      <c r="S167" s="231">
        <v>0</v>
      </c>
      <c r="T167" s="23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33" t="s">
        <v>2319</v>
      </c>
      <c r="AT167" s="233" t="s">
        <v>280</v>
      </c>
      <c r="AU167" s="233" t="s">
        <v>81</v>
      </c>
      <c r="AY167" s="18" t="s">
        <v>278</v>
      </c>
      <c r="BE167" s="234">
        <f>IF(N167="základní",J167,0)</f>
        <v>7678.8000000000002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8" t="s">
        <v>81</v>
      </c>
      <c r="BK167" s="234">
        <f>ROUND(I167*H167,2)</f>
        <v>7678.8000000000002</v>
      </c>
      <c r="BL167" s="18" t="s">
        <v>2319</v>
      </c>
      <c r="BM167" s="233" t="s">
        <v>4148</v>
      </c>
    </row>
    <row r="168" s="2" customFormat="1" ht="37.8" customHeight="1">
      <c r="A168" s="33"/>
      <c r="B168" s="34"/>
      <c r="C168" s="222" t="s">
        <v>765</v>
      </c>
      <c r="D168" s="222" t="s">
        <v>280</v>
      </c>
      <c r="E168" s="223" t="s">
        <v>3743</v>
      </c>
      <c r="F168" s="224" t="s">
        <v>3744</v>
      </c>
      <c r="G168" s="225" t="s">
        <v>407</v>
      </c>
      <c r="H168" s="226">
        <v>150</v>
      </c>
      <c r="I168" s="227">
        <v>74.25</v>
      </c>
      <c r="J168" s="227">
        <f>ROUND(I168*H168,2)</f>
        <v>11137.5</v>
      </c>
      <c r="K168" s="228"/>
      <c r="L168" s="39"/>
      <c r="M168" s="229" t="s">
        <v>1</v>
      </c>
      <c r="N168" s="230" t="s">
        <v>39</v>
      </c>
      <c r="O168" s="231">
        <v>0</v>
      </c>
      <c r="P168" s="231">
        <f>O168*H168</f>
        <v>0</v>
      </c>
      <c r="Q168" s="231">
        <v>0</v>
      </c>
      <c r="R168" s="231">
        <f>Q168*H168</f>
        <v>0</v>
      </c>
      <c r="S168" s="231">
        <v>0</v>
      </c>
      <c r="T168" s="23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33" t="s">
        <v>2319</v>
      </c>
      <c r="AT168" s="233" t="s">
        <v>280</v>
      </c>
      <c r="AU168" s="233" t="s">
        <v>81</v>
      </c>
      <c r="AY168" s="18" t="s">
        <v>278</v>
      </c>
      <c r="BE168" s="234">
        <f>IF(N168="základní",J168,0)</f>
        <v>11137.5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8" t="s">
        <v>81</v>
      </c>
      <c r="BK168" s="234">
        <f>ROUND(I168*H168,2)</f>
        <v>11137.5</v>
      </c>
      <c r="BL168" s="18" t="s">
        <v>2319</v>
      </c>
      <c r="BM168" s="233" t="s">
        <v>4149</v>
      </c>
    </row>
    <row r="169" s="2" customFormat="1" ht="24.15" customHeight="1">
      <c r="A169" s="33"/>
      <c r="B169" s="34"/>
      <c r="C169" s="222" t="s">
        <v>782</v>
      </c>
      <c r="D169" s="222" t="s">
        <v>280</v>
      </c>
      <c r="E169" s="223" t="s">
        <v>3746</v>
      </c>
      <c r="F169" s="224" t="s">
        <v>3747</v>
      </c>
      <c r="G169" s="225" t="s">
        <v>1673</v>
      </c>
      <c r="H169" s="226">
        <v>800</v>
      </c>
      <c r="I169" s="227">
        <v>16.920000000000002</v>
      </c>
      <c r="J169" s="227">
        <f>ROUND(I169*H169,2)</f>
        <v>13536</v>
      </c>
      <c r="K169" s="228"/>
      <c r="L169" s="39"/>
      <c r="M169" s="229" t="s">
        <v>1</v>
      </c>
      <c r="N169" s="230" t="s">
        <v>39</v>
      </c>
      <c r="O169" s="231">
        <v>0</v>
      </c>
      <c r="P169" s="231">
        <f>O169*H169</f>
        <v>0</v>
      </c>
      <c r="Q169" s="231">
        <v>0</v>
      </c>
      <c r="R169" s="231">
        <f>Q169*H169</f>
        <v>0</v>
      </c>
      <c r="S169" s="231">
        <v>0</v>
      </c>
      <c r="T169" s="232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33" t="s">
        <v>2319</v>
      </c>
      <c r="AT169" s="233" t="s">
        <v>280</v>
      </c>
      <c r="AU169" s="233" t="s">
        <v>81</v>
      </c>
      <c r="AY169" s="18" t="s">
        <v>278</v>
      </c>
      <c r="BE169" s="234">
        <f>IF(N169="základní",J169,0)</f>
        <v>13536</v>
      </c>
      <c r="BF169" s="234">
        <f>IF(N169="snížená",J169,0)</f>
        <v>0</v>
      </c>
      <c r="BG169" s="234">
        <f>IF(N169="zákl. přenesená",J169,0)</f>
        <v>0</v>
      </c>
      <c r="BH169" s="234">
        <f>IF(N169="sníž. přenesená",J169,0)</f>
        <v>0</v>
      </c>
      <c r="BI169" s="234">
        <f>IF(N169="nulová",J169,0)</f>
        <v>0</v>
      </c>
      <c r="BJ169" s="18" t="s">
        <v>81</v>
      </c>
      <c r="BK169" s="234">
        <f>ROUND(I169*H169,2)</f>
        <v>13536</v>
      </c>
      <c r="BL169" s="18" t="s">
        <v>2319</v>
      </c>
      <c r="BM169" s="233" t="s">
        <v>4150</v>
      </c>
    </row>
    <row r="170" s="2" customFormat="1" ht="24.15" customHeight="1">
      <c r="A170" s="33"/>
      <c r="B170" s="34"/>
      <c r="C170" s="222" t="s">
        <v>827</v>
      </c>
      <c r="D170" s="222" t="s">
        <v>280</v>
      </c>
      <c r="E170" s="223" t="s">
        <v>3749</v>
      </c>
      <c r="F170" s="224" t="s">
        <v>3750</v>
      </c>
      <c r="G170" s="225" t="s">
        <v>1673</v>
      </c>
      <c r="H170" s="226">
        <v>800</v>
      </c>
      <c r="I170" s="227">
        <v>12.779999999999999</v>
      </c>
      <c r="J170" s="227">
        <f>ROUND(I170*H170,2)</f>
        <v>10224</v>
      </c>
      <c r="K170" s="228"/>
      <c r="L170" s="39"/>
      <c r="M170" s="229" t="s">
        <v>1</v>
      </c>
      <c r="N170" s="230" t="s">
        <v>39</v>
      </c>
      <c r="O170" s="231">
        <v>0</v>
      </c>
      <c r="P170" s="231">
        <f>O170*H170</f>
        <v>0</v>
      </c>
      <c r="Q170" s="231">
        <v>0</v>
      </c>
      <c r="R170" s="231">
        <f>Q170*H170</f>
        <v>0</v>
      </c>
      <c r="S170" s="231">
        <v>0</v>
      </c>
      <c r="T170" s="23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33" t="s">
        <v>2319</v>
      </c>
      <c r="AT170" s="233" t="s">
        <v>280</v>
      </c>
      <c r="AU170" s="233" t="s">
        <v>81</v>
      </c>
      <c r="AY170" s="18" t="s">
        <v>278</v>
      </c>
      <c r="BE170" s="234">
        <f>IF(N170="základní",J170,0)</f>
        <v>10224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8" t="s">
        <v>81</v>
      </c>
      <c r="BK170" s="234">
        <f>ROUND(I170*H170,2)</f>
        <v>10224</v>
      </c>
      <c r="BL170" s="18" t="s">
        <v>2319</v>
      </c>
      <c r="BM170" s="233" t="s">
        <v>4151</v>
      </c>
    </row>
    <row r="171" s="2" customFormat="1" ht="16.5" customHeight="1">
      <c r="A171" s="33"/>
      <c r="B171" s="34"/>
      <c r="C171" s="222" t="s">
        <v>913</v>
      </c>
      <c r="D171" s="222" t="s">
        <v>280</v>
      </c>
      <c r="E171" s="223" t="s">
        <v>3752</v>
      </c>
      <c r="F171" s="224" t="s">
        <v>3753</v>
      </c>
      <c r="G171" s="225" t="s">
        <v>1673</v>
      </c>
      <c r="H171" s="226">
        <v>800</v>
      </c>
      <c r="I171" s="227">
        <v>8.1999999999999993</v>
      </c>
      <c r="J171" s="227">
        <f>ROUND(I171*H171,2)</f>
        <v>6560</v>
      </c>
      <c r="K171" s="228"/>
      <c r="L171" s="39"/>
      <c r="M171" s="229" t="s">
        <v>1</v>
      </c>
      <c r="N171" s="230" t="s">
        <v>39</v>
      </c>
      <c r="O171" s="231">
        <v>0</v>
      </c>
      <c r="P171" s="231">
        <f>O171*H171</f>
        <v>0</v>
      </c>
      <c r="Q171" s="231">
        <v>0</v>
      </c>
      <c r="R171" s="231">
        <f>Q171*H171</f>
        <v>0</v>
      </c>
      <c r="S171" s="231">
        <v>0</v>
      </c>
      <c r="T171" s="232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33" t="s">
        <v>2319</v>
      </c>
      <c r="AT171" s="233" t="s">
        <v>280</v>
      </c>
      <c r="AU171" s="233" t="s">
        <v>81</v>
      </c>
      <c r="AY171" s="18" t="s">
        <v>278</v>
      </c>
      <c r="BE171" s="234">
        <f>IF(N171="základní",J171,0)</f>
        <v>6560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8" t="s">
        <v>81</v>
      </c>
      <c r="BK171" s="234">
        <f>ROUND(I171*H171,2)</f>
        <v>6560</v>
      </c>
      <c r="BL171" s="18" t="s">
        <v>2319</v>
      </c>
      <c r="BM171" s="233" t="s">
        <v>4152</v>
      </c>
    </row>
    <row r="172" s="2" customFormat="1" ht="16.5" customHeight="1">
      <c r="A172" s="33"/>
      <c r="B172" s="34"/>
      <c r="C172" s="222" t="s">
        <v>1001</v>
      </c>
      <c r="D172" s="222" t="s">
        <v>280</v>
      </c>
      <c r="E172" s="223" t="s">
        <v>3755</v>
      </c>
      <c r="F172" s="224" t="s">
        <v>3756</v>
      </c>
      <c r="G172" s="225" t="s">
        <v>1673</v>
      </c>
      <c r="H172" s="226">
        <v>300</v>
      </c>
      <c r="I172" s="227">
        <v>9.6999999999999993</v>
      </c>
      <c r="J172" s="227">
        <f>ROUND(I172*H172,2)</f>
        <v>2910</v>
      </c>
      <c r="K172" s="228"/>
      <c r="L172" s="39"/>
      <c r="M172" s="229" t="s">
        <v>1</v>
      </c>
      <c r="N172" s="230" t="s">
        <v>39</v>
      </c>
      <c r="O172" s="231">
        <v>0</v>
      </c>
      <c r="P172" s="231">
        <f>O172*H172</f>
        <v>0</v>
      </c>
      <c r="Q172" s="231">
        <v>0</v>
      </c>
      <c r="R172" s="231">
        <f>Q172*H172</f>
        <v>0</v>
      </c>
      <c r="S172" s="231">
        <v>0</v>
      </c>
      <c r="T172" s="23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33" t="s">
        <v>2319</v>
      </c>
      <c r="AT172" s="233" t="s">
        <v>280</v>
      </c>
      <c r="AU172" s="233" t="s">
        <v>81</v>
      </c>
      <c r="AY172" s="18" t="s">
        <v>278</v>
      </c>
      <c r="BE172" s="234">
        <f>IF(N172="základní",J172,0)</f>
        <v>2910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8" t="s">
        <v>81</v>
      </c>
      <c r="BK172" s="234">
        <f>ROUND(I172*H172,2)</f>
        <v>2910</v>
      </c>
      <c r="BL172" s="18" t="s">
        <v>2319</v>
      </c>
      <c r="BM172" s="233" t="s">
        <v>4153</v>
      </c>
    </row>
    <row r="173" s="2" customFormat="1" ht="33" customHeight="1">
      <c r="A173" s="33"/>
      <c r="B173" s="34"/>
      <c r="C173" s="222" t="s">
        <v>659</v>
      </c>
      <c r="D173" s="222" t="s">
        <v>280</v>
      </c>
      <c r="E173" s="223" t="s">
        <v>4154</v>
      </c>
      <c r="F173" s="224" t="s">
        <v>4155</v>
      </c>
      <c r="G173" s="225" t="s">
        <v>1418</v>
      </c>
      <c r="H173" s="226">
        <v>1</v>
      </c>
      <c r="I173" s="227">
        <v>10462.77</v>
      </c>
      <c r="J173" s="227">
        <f>ROUND(I173*H173,2)</f>
        <v>10462.77</v>
      </c>
      <c r="K173" s="228"/>
      <c r="L173" s="39"/>
      <c r="M173" s="229" t="s">
        <v>1</v>
      </c>
      <c r="N173" s="230" t="s">
        <v>39</v>
      </c>
      <c r="O173" s="231">
        <v>0</v>
      </c>
      <c r="P173" s="231">
        <f>O173*H173</f>
        <v>0</v>
      </c>
      <c r="Q173" s="231">
        <v>0</v>
      </c>
      <c r="R173" s="231">
        <f>Q173*H173</f>
        <v>0</v>
      </c>
      <c r="S173" s="231">
        <v>0</v>
      </c>
      <c r="T173" s="232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33" t="s">
        <v>2319</v>
      </c>
      <c r="AT173" s="233" t="s">
        <v>280</v>
      </c>
      <c r="AU173" s="233" t="s">
        <v>81</v>
      </c>
      <c r="AY173" s="18" t="s">
        <v>278</v>
      </c>
      <c r="BE173" s="234">
        <f>IF(N173="základní",J173,0)</f>
        <v>10462.77</v>
      </c>
      <c r="BF173" s="234">
        <f>IF(N173="snížená",J173,0)</f>
        <v>0</v>
      </c>
      <c r="BG173" s="234">
        <f>IF(N173="zákl. přenesená",J173,0)</f>
        <v>0</v>
      </c>
      <c r="BH173" s="234">
        <f>IF(N173="sníž. přenesená",J173,0)</f>
        <v>0</v>
      </c>
      <c r="BI173" s="234">
        <f>IF(N173="nulová",J173,0)</f>
        <v>0</v>
      </c>
      <c r="BJ173" s="18" t="s">
        <v>81</v>
      </c>
      <c r="BK173" s="234">
        <f>ROUND(I173*H173,2)</f>
        <v>10462.77</v>
      </c>
      <c r="BL173" s="18" t="s">
        <v>2319</v>
      </c>
      <c r="BM173" s="233" t="s">
        <v>4156</v>
      </c>
    </row>
    <row r="174" s="2" customFormat="1" ht="24.15" customHeight="1">
      <c r="A174" s="33"/>
      <c r="B174" s="34"/>
      <c r="C174" s="222" t="s">
        <v>645</v>
      </c>
      <c r="D174" s="222" t="s">
        <v>280</v>
      </c>
      <c r="E174" s="223" t="s">
        <v>4157</v>
      </c>
      <c r="F174" s="224" t="s">
        <v>4158</v>
      </c>
      <c r="G174" s="225" t="s">
        <v>1418</v>
      </c>
      <c r="H174" s="226">
        <v>1</v>
      </c>
      <c r="I174" s="227">
        <v>12447.719999999999</v>
      </c>
      <c r="J174" s="227">
        <f>ROUND(I174*H174,2)</f>
        <v>12447.719999999999</v>
      </c>
      <c r="K174" s="228"/>
      <c r="L174" s="39"/>
      <c r="M174" s="229" t="s">
        <v>1</v>
      </c>
      <c r="N174" s="230" t="s">
        <v>39</v>
      </c>
      <c r="O174" s="231">
        <v>0</v>
      </c>
      <c r="P174" s="231">
        <f>O174*H174</f>
        <v>0</v>
      </c>
      <c r="Q174" s="231">
        <v>0</v>
      </c>
      <c r="R174" s="231">
        <f>Q174*H174</f>
        <v>0</v>
      </c>
      <c r="S174" s="231">
        <v>0</v>
      </c>
      <c r="T174" s="232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33" t="s">
        <v>2319</v>
      </c>
      <c r="AT174" s="233" t="s">
        <v>280</v>
      </c>
      <c r="AU174" s="233" t="s">
        <v>81</v>
      </c>
      <c r="AY174" s="18" t="s">
        <v>278</v>
      </c>
      <c r="BE174" s="234">
        <f>IF(N174="základní",J174,0)</f>
        <v>12447.719999999999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8" t="s">
        <v>81</v>
      </c>
      <c r="BK174" s="234">
        <f>ROUND(I174*H174,2)</f>
        <v>12447.719999999999</v>
      </c>
      <c r="BL174" s="18" t="s">
        <v>2319</v>
      </c>
      <c r="BM174" s="233" t="s">
        <v>4159</v>
      </c>
    </row>
    <row r="175" s="2" customFormat="1" ht="24.15" customHeight="1">
      <c r="A175" s="33"/>
      <c r="B175" s="34"/>
      <c r="C175" s="222" t="s">
        <v>1429</v>
      </c>
      <c r="D175" s="222" t="s">
        <v>280</v>
      </c>
      <c r="E175" s="223" t="s">
        <v>4160</v>
      </c>
      <c r="F175" s="224" t="s">
        <v>4161</v>
      </c>
      <c r="G175" s="225" t="s">
        <v>1418</v>
      </c>
      <c r="H175" s="226">
        <v>1</v>
      </c>
      <c r="I175" s="227">
        <v>12420.360000000001</v>
      </c>
      <c r="J175" s="227">
        <f>ROUND(I175*H175,2)</f>
        <v>12420.360000000001</v>
      </c>
      <c r="K175" s="228"/>
      <c r="L175" s="39"/>
      <c r="M175" s="229" t="s">
        <v>1</v>
      </c>
      <c r="N175" s="230" t="s">
        <v>39</v>
      </c>
      <c r="O175" s="231">
        <v>0</v>
      </c>
      <c r="P175" s="231">
        <f>O175*H175</f>
        <v>0</v>
      </c>
      <c r="Q175" s="231">
        <v>0</v>
      </c>
      <c r="R175" s="231">
        <f>Q175*H175</f>
        <v>0</v>
      </c>
      <c r="S175" s="231">
        <v>0</v>
      </c>
      <c r="T175" s="232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33" t="s">
        <v>2319</v>
      </c>
      <c r="AT175" s="233" t="s">
        <v>280</v>
      </c>
      <c r="AU175" s="233" t="s">
        <v>81</v>
      </c>
      <c r="AY175" s="18" t="s">
        <v>278</v>
      </c>
      <c r="BE175" s="234">
        <f>IF(N175="základní",J175,0)</f>
        <v>12420.360000000001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8" t="s">
        <v>81</v>
      </c>
      <c r="BK175" s="234">
        <f>ROUND(I175*H175,2)</f>
        <v>12420.360000000001</v>
      </c>
      <c r="BL175" s="18" t="s">
        <v>2319</v>
      </c>
      <c r="BM175" s="233" t="s">
        <v>4162</v>
      </c>
    </row>
    <row r="176" s="2" customFormat="1" ht="16.5" customHeight="1">
      <c r="A176" s="33"/>
      <c r="B176" s="34"/>
      <c r="C176" s="222" t="s">
        <v>1433</v>
      </c>
      <c r="D176" s="222" t="s">
        <v>280</v>
      </c>
      <c r="E176" s="223" t="s">
        <v>4163</v>
      </c>
      <c r="F176" s="224" t="s">
        <v>4164</v>
      </c>
      <c r="G176" s="225" t="s">
        <v>1673</v>
      </c>
      <c r="H176" s="226">
        <v>1</v>
      </c>
      <c r="I176" s="227">
        <v>7155</v>
      </c>
      <c r="J176" s="227">
        <f>ROUND(I176*H176,2)</f>
        <v>7155</v>
      </c>
      <c r="K176" s="228"/>
      <c r="L176" s="39"/>
      <c r="M176" s="229" t="s">
        <v>1</v>
      </c>
      <c r="N176" s="230" t="s">
        <v>39</v>
      </c>
      <c r="O176" s="231">
        <v>0</v>
      </c>
      <c r="P176" s="231">
        <f>O176*H176</f>
        <v>0</v>
      </c>
      <c r="Q176" s="231">
        <v>0</v>
      </c>
      <c r="R176" s="231">
        <f>Q176*H176</f>
        <v>0</v>
      </c>
      <c r="S176" s="231">
        <v>0</v>
      </c>
      <c r="T176" s="232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33" t="s">
        <v>2319</v>
      </c>
      <c r="AT176" s="233" t="s">
        <v>280</v>
      </c>
      <c r="AU176" s="233" t="s">
        <v>81</v>
      </c>
      <c r="AY176" s="18" t="s">
        <v>278</v>
      </c>
      <c r="BE176" s="234">
        <f>IF(N176="základní",J176,0)</f>
        <v>7155</v>
      </c>
      <c r="BF176" s="234">
        <f>IF(N176="snížená",J176,0)</f>
        <v>0</v>
      </c>
      <c r="BG176" s="234">
        <f>IF(N176="zákl. přenesená",J176,0)</f>
        <v>0</v>
      </c>
      <c r="BH176" s="234">
        <f>IF(N176="sníž. přenesená",J176,0)</f>
        <v>0</v>
      </c>
      <c r="BI176" s="234">
        <f>IF(N176="nulová",J176,0)</f>
        <v>0</v>
      </c>
      <c r="BJ176" s="18" t="s">
        <v>81</v>
      </c>
      <c r="BK176" s="234">
        <f>ROUND(I176*H176,2)</f>
        <v>7155</v>
      </c>
      <c r="BL176" s="18" t="s">
        <v>2319</v>
      </c>
      <c r="BM176" s="233" t="s">
        <v>4165</v>
      </c>
    </row>
    <row r="177" s="2" customFormat="1" ht="24.15" customHeight="1">
      <c r="A177" s="33"/>
      <c r="B177" s="34"/>
      <c r="C177" s="222" t="s">
        <v>1437</v>
      </c>
      <c r="D177" s="222" t="s">
        <v>280</v>
      </c>
      <c r="E177" s="223" t="s">
        <v>4166</v>
      </c>
      <c r="F177" s="224" t="s">
        <v>4167</v>
      </c>
      <c r="G177" s="225" t="s">
        <v>3654</v>
      </c>
      <c r="H177" s="226">
        <v>14</v>
      </c>
      <c r="I177" s="227">
        <v>1305</v>
      </c>
      <c r="J177" s="227">
        <f>ROUND(I177*H177,2)</f>
        <v>18270</v>
      </c>
      <c r="K177" s="228"/>
      <c r="L177" s="39"/>
      <c r="M177" s="229" t="s">
        <v>1</v>
      </c>
      <c r="N177" s="230" t="s">
        <v>39</v>
      </c>
      <c r="O177" s="231">
        <v>0</v>
      </c>
      <c r="P177" s="231">
        <f>O177*H177</f>
        <v>0</v>
      </c>
      <c r="Q177" s="231">
        <v>0</v>
      </c>
      <c r="R177" s="231">
        <f>Q177*H177</f>
        <v>0</v>
      </c>
      <c r="S177" s="231">
        <v>0</v>
      </c>
      <c r="T177" s="232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33" t="s">
        <v>2319</v>
      </c>
      <c r="AT177" s="233" t="s">
        <v>280</v>
      </c>
      <c r="AU177" s="233" t="s">
        <v>81</v>
      </c>
      <c r="AY177" s="18" t="s">
        <v>278</v>
      </c>
      <c r="BE177" s="234">
        <f>IF(N177="základní",J177,0)</f>
        <v>18270</v>
      </c>
      <c r="BF177" s="234">
        <f>IF(N177="snížená",J177,0)</f>
        <v>0</v>
      </c>
      <c r="BG177" s="234">
        <f>IF(N177="zákl. přenesená",J177,0)</f>
        <v>0</v>
      </c>
      <c r="BH177" s="234">
        <f>IF(N177="sníž. přenesená",J177,0)</f>
        <v>0</v>
      </c>
      <c r="BI177" s="234">
        <f>IF(N177="nulová",J177,0)</f>
        <v>0</v>
      </c>
      <c r="BJ177" s="18" t="s">
        <v>81</v>
      </c>
      <c r="BK177" s="234">
        <f>ROUND(I177*H177,2)</f>
        <v>18270</v>
      </c>
      <c r="BL177" s="18" t="s">
        <v>2319</v>
      </c>
      <c r="BM177" s="233" t="s">
        <v>4168</v>
      </c>
    </row>
    <row r="178" s="2" customFormat="1" ht="33" customHeight="1">
      <c r="A178" s="33"/>
      <c r="B178" s="34"/>
      <c r="C178" s="222" t="s">
        <v>1441</v>
      </c>
      <c r="D178" s="222" t="s">
        <v>280</v>
      </c>
      <c r="E178" s="223" t="s">
        <v>4169</v>
      </c>
      <c r="F178" s="224" t="s">
        <v>4170</v>
      </c>
      <c r="G178" s="225" t="s">
        <v>3654</v>
      </c>
      <c r="H178" s="226">
        <v>8</v>
      </c>
      <c r="I178" s="227">
        <v>850.5</v>
      </c>
      <c r="J178" s="227">
        <f>ROUND(I178*H178,2)</f>
        <v>6804</v>
      </c>
      <c r="K178" s="228"/>
      <c r="L178" s="39"/>
      <c r="M178" s="229" t="s">
        <v>1</v>
      </c>
      <c r="N178" s="230" t="s">
        <v>39</v>
      </c>
      <c r="O178" s="231">
        <v>0</v>
      </c>
      <c r="P178" s="231">
        <f>O178*H178</f>
        <v>0</v>
      </c>
      <c r="Q178" s="231">
        <v>0</v>
      </c>
      <c r="R178" s="231">
        <f>Q178*H178</f>
        <v>0</v>
      </c>
      <c r="S178" s="231">
        <v>0</v>
      </c>
      <c r="T178" s="232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33" t="s">
        <v>2319</v>
      </c>
      <c r="AT178" s="233" t="s">
        <v>280</v>
      </c>
      <c r="AU178" s="233" t="s">
        <v>81</v>
      </c>
      <c r="AY178" s="18" t="s">
        <v>278</v>
      </c>
      <c r="BE178" s="234">
        <f>IF(N178="základní",J178,0)</f>
        <v>6804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8" t="s">
        <v>81</v>
      </c>
      <c r="BK178" s="234">
        <f>ROUND(I178*H178,2)</f>
        <v>6804</v>
      </c>
      <c r="BL178" s="18" t="s">
        <v>2319</v>
      </c>
      <c r="BM178" s="233" t="s">
        <v>4171</v>
      </c>
    </row>
    <row r="179" s="2" customFormat="1" ht="16.5" customHeight="1">
      <c r="A179" s="33"/>
      <c r="B179" s="34"/>
      <c r="C179" s="222" t="s">
        <v>1445</v>
      </c>
      <c r="D179" s="222" t="s">
        <v>280</v>
      </c>
      <c r="E179" s="223" t="s">
        <v>4172</v>
      </c>
      <c r="F179" s="224" t="s">
        <v>4173</v>
      </c>
      <c r="G179" s="225" t="s">
        <v>1418</v>
      </c>
      <c r="H179" s="226">
        <v>1</v>
      </c>
      <c r="I179" s="227">
        <v>7731</v>
      </c>
      <c r="J179" s="227">
        <f>ROUND(I179*H179,2)</f>
        <v>7731</v>
      </c>
      <c r="K179" s="228"/>
      <c r="L179" s="39"/>
      <c r="M179" s="229" t="s">
        <v>1</v>
      </c>
      <c r="N179" s="230" t="s">
        <v>39</v>
      </c>
      <c r="O179" s="231">
        <v>0</v>
      </c>
      <c r="P179" s="231">
        <f>O179*H179</f>
        <v>0</v>
      </c>
      <c r="Q179" s="231">
        <v>0</v>
      </c>
      <c r="R179" s="231">
        <f>Q179*H179</f>
        <v>0</v>
      </c>
      <c r="S179" s="231">
        <v>0</v>
      </c>
      <c r="T179" s="232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33" t="s">
        <v>2319</v>
      </c>
      <c r="AT179" s="233" t="s">
        <v>280</v>
      </c>
      <c r="AU179" s="233" t="s">
        <v>81</v>
      </c>
      <c r="AY179" s="18" t="s">
        <v>278</v>
      </c>
      <c r="BE179" s="234">
        <f>IF(N179="základní",J179,0)</f>
        <v>7731</v>
      </c>
      <c r="BF179" s="234">
        <f>IF(N179="snížená",J179,0)</f>
        <v>0</v>
      </c>
      <c r="BG179" s="234">
        <f>IF(N179="zákl. přenesená",J179,0)</f>
        <v>0</v>
      </c>
      <c r="BH179" s="234">
        <f>IF(N179="sníž. přenesená",J179,0)</f>
        <v>0</v>
      </c>
      <c r="BI179" s="234">
        <f>IF(N179="nulová",J179,0)</f>
        <v>0</v>
      </c>
      <c r="BJ179" s="18" t="s">
        <v>81</v>
      </c>
      <c r="BK179" s="234">
        <f>ROUND(I179*H179,2)</f>
        <v>7731</v>
      </c>
      <c r="BL179" s="18" t="s">
        <v>2319</v>
      </c>
      <c r="BM179" s="233" t="s">
        <v>4174</v>
      </c>
    </row>
    <row r="180" s="2" customFormat="1" ht="16.5" customHeight="1">
      <c r="A180" s="33"/>
      <c r="B180" s="34"/>
      <c r="C180" s="222" t="s">
        <v>1449</v>
      </c>
      <c r="D180" s="222" t="s">
        <v>280</v>
      </c>
      <c r="E180" s="223" t="s">
        <v>3776</v>
      </c>
      <c r="F180" s="224" t="s">
        <v>3777</v>
      </c>
      <c r="G180" s="225" t="s">
        <v>3778</v>
      </c>
      <c r="H180" s="226">
        <v>8</v>
      </c>
      <c r="I180" s="227">
        <v>409.5</v>
      </c>
      <c r="J180" s="227">
        <f>ROUND(I180*H180,2)</f>
        <v>3276</v>
      </c>
      <c r="K180" s="228"/>
      <c r="L180" s="39"/>
      <c r="M180" s="229" t="s">
        <v>1</v>
      </c>
      <c r="N180" s="230" t="s">
        <v>39</v>
      </c>
      <c r="O180" s="231">
        <v>0</v>
      </c>
      <c r="P180" s="231">
        <f>O180*H180</f>
        <v>0</v>
      </c>
      <c r="Q180" s="231">
        <v>0</v>
      </c>
      <c r="R180" s="231">
        <f>Q180*H180</f>
        <v>0</v>
      </c>
      <c r="S180" s="231">
        <v>0</v>
      </c>
      <c r="T180" s="232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33" t="s">
        <v>2319</v>
      </c>
      <c r="AT180" s="233" t="s">
        <v>280</v>
      </c>
      <c r="AU180" s="233" t="s">
        <v>81</v>
      </c>
      <c r="AY180" s="18" t="s">
        <v>278</v>
      </c>
      <c r="BE180" s="234">
        <f>IF(N180="základní",J180,0)</f>
        <v>3276</v>
      </c>
      <c r="BF180" s="234">
        <f>IF(N180="snížená",J180,0)</f>
        <v>0</v>
      </c>
      <c r="BG180" s="234">
        <f>IF(N180="zákl. přenesená",J180,0)</f>
        <v>0</v>
      </c>
      <c r="BH180" s="234">
        <f>IF(N180="sníž. přenesená",J180,0)</f>
        <v>0</v>
      </c>
      <c r="BI180" s="234">
        <f>IF(N180="nulová",J180,0)</f>
        <v>0</v>
      </c>
      <c r="BJ180" s="18" t="s">
        <v>81</v>
      </c>
      <c r="BK180" s="234">
        <f>ROUND(I180*H180,2)</f>
        <v>3276</v>
      </c>
      <c r="BL180" s="18" t="s">
        <v>2319</v>
      </c>
      <c r="BM180" s="233" t="s">
        <v>4175</v>
      </c>
    </row>
    <row r="181" s="2" customFormat="1" ht="24.15" customHeight="1">
      <c r="A181" s="33"/>
      <c r="B181" s="34"/>
      <c r="C181" s="222" t="s">
        <v>1453</v>
      </c>
      <c r="D181" s="222" t="s">
        <v>280</v>
      </c>
      <c r="E181" s="223" t="s">
        <v>3780</v>
      </c>
      <c r="F181" s="224" t="s">
        <v>3781</v>
      </c>
      <c r="G181" s="225" t="s">
        <v>283</v>
      </c>
      <c r="H181" s="226">
        <v>195</v>
      </c>
      <c r="I181" s="227">
        <v>44.009999999999998</v>
      </c>
      <c r="J181" s="227">
        <f>ROUND(I181*H181,2)</f>
        <v>8581.9500000000007</v>
      </c>
      <c r="K181" s="228"/>
      <c r="L181" s="39"/>
      <c r="M181" s="229" t="s">
        <v>1</v>
      </c>
      <c r="N181" s="230" t="s">
        <v>39</v>
      </c>
      <c r="O181" s="231">
        <v>0</v>
      </c>
      <c r="P181" s="231">
        <f>O181*H181</f>
        <v>0</v>
      </c>
      <c r="Q181" s="231">
        <v>0</v>
      </c>
      <c r="R181" s="231">
        <f>Q181*H181</f>
        <v>0</v>
      </c>
      <c r="S181" s="231">
        <v>0</v>
      </c>
      <c r="T181" s="232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33" t="s">
        <v>2319</v>
      </c>
      <c r="AT181" s="233" t="s">
        <v>280</v>
      </c>
      <c r="AU181" s="233" t="s">
        <v>81</v>
      </c>
      <c r="AY181" s="18" t="s">
        <v>278</v>
      </c>
      <c r="BE181" s="234">
        <f>IF(N181="základní",J181,0)</f>
        <v>8581.9500000000007</v>
      </c>
      <c r="BF181" s="234">
        <f>IF(N181="snížená",J181,0)</f>
        <v>0</v>
      </c>
      <c r="BG181" s="234">
        <f>IF(N181="zákl. přenesená",J181,0)</f>
        <v>0</v>
      </c>
      <c r="BH181" s="234">
        <f>IF(N181="sníž. přenesená",J181,0)</f>
        <v>0</v>
      </c>
      <c r="BI181" s="234">
        <f>IF(N181="nulová",J181,0)</f>
        <v>0</v>
      </c>
      <c r="BJ181" s="18" t="s">
        <v>81</v>
      </c>
      <c r="BK181" s="234">
        <f>ROUND(I181*H181,2)</f>
        <v>8581.9500000000007</v>
      </c>
      <c r="BL181" s="18" t="s">
        <v>2319</v>
      </c>
      <c r="BM181" s="233" t="s">
        <v>4176</v>
      </c>
    </row>
    <row r="182" s="2" customFormat="1" ht="37.8" customHeight="1">
      <c r="A182" s="33"/>
      <c r="B182" s="34"/>
      <c r="C182" s="222" t="s">
        <v>1457</v>
      </c>
      <c r="D182" s="222" t="s">
        <v>280</v>
      </c>
      <c r="E182" s="223" t="s">
        <v>3783</v>
      </c>
      <c r="F182" s="224" t="s">
        <v>3784</v>
      </c>
      <c r="G182" s="225" t="s">
        <v>283</v>
      </c>
      <c r="H182" s="226">
        <v>1560</v>
      </c>
      <c r="I182" s="227">
        <v>1.48</v>
      </c>
      <c r="J182" s="227">
        <f>ROUND(I182*H182,2)</f>
        <v>2308.8000000000002</v>
      </c>
      <c r="K182" s="228"/>
      <c r="L182" s="39"/>
      <c r="M182" s="229" t="s">
        <v>1</v>
      </c>
      <c r="N182" s="230" t="s">
        <v>39</v>
      </c>
      <c r="O182" s="231">
        <v>0</v>
      </c>
      <c r="P182" s="231">
        <f>O182*H182</f>
        <v>0</v>
      </c>
      <c r="Q182" s="231">
        <v>0</v>
      </c>
      <c r="R182" s="231">
        <f>Q182*H182</f>
        <v>0</v>
      </c>
      <c r="S182" s="231">
        <v>0</v>
      </c>
      <c r="T182" s="232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33" t="s">
        <v>2319</v>
      </c>
      <c r="AT182" s="233" t="s">
        <v>280</v>
      </c>
      <c r="AU182" s="233" t="s">
        <v>81</v>
      </c>
      <c r="AY182" s="18" t="s">
        <v>278</v>
      </c>
      <c r="BE182" s="234">
        <f>IF(N182="základní",J182,0)</f>
        <v>2308.8000000000002</v>
      </c>
      <c r="BF182" s="234">
        <f>IF(N182="snížená",J182,0)</f>
        <v>0</v>
      </c>
      <c r="BG182" s="234">
        <f>IF(N182="zákl. přenesená",J182,0)</f>
        <v>0</v>
      </c>
      <c r="BH182" s="234">
        <f>IF(N182="sníž. přenesená",J182,0)</f>
        <v>0</v>
      </c>
      <c r="BI182" s="234">
        <f>IF(N182="nulová",J182,0)</f>
        <v>0</v>
      </c>
      <c r="BJ182" s="18" t="s">
        <v>81</v>
      </c>
      <c r="BK182" s="234">
        <f>ROUND(I182*H182,2)</f>
        <v>2308.8000000000002</v>
      </c>
      <c r="BL182" s="18" t="s">
        <v>2319</v>
      </c>
      <c r="BM182" s="233" t="s">
        <v>4177</v>
      </c>
    </row>
    <row r="183" s="2" customFormat="1" ht="33" customHeight="1">
      <c r="A183" s="33"/>
      <c r="B183" s="34"/>
      <c r="C183" s="222" t="s">
        <v>1461</v>
      </c>
      <c r="D183" s="222" t="s">
        <v>280</v>
      </c>
      <c r="E183" s="223" t="s">
        <v>3786</v>
      </c>
      <c r="F183" s="224" t="s">
        <v>3787</v>
      </c>
      <c r="G183" s="225" t="s">
        <v>283</v>
      </c>
      <c r="H183" s="226">
        <v>195</v>
      </c>
      <c r="I183" s="227">
        <v>33.659999999999997</v>
      </c>
      <c r="J183" s="227">
        <f>ROUND(I183*H183,2)</f>
        <v>6563.6999999999998</v>
      </c>
      <c r="K183" s="228"/>
      <c r="L183" s="39"/>
      <c r="M183" s="229" t="s">
        <v>1</v>
      </c>
      <c r="N183" s="230" t="s">
        <v>39</v>
      </c>
      <c r="O183" s="231">
        <v>0</v>
      </c>
      <c r="P183" s="231">
        <f>O183*H183</f>
        <v>0</v>
      </c>
      <c r="Q183" s="231">
        <v>0</v>
      </c>
      <c r="R183" s="231">
        <f>Q183*H183</f>
        <v>0</v>
      </c>
      <c r="S183" s="231">
        <v>0</v>
      </c>
      <c r="T183" s="232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33" t="s">
        <v>2319</v>
      </c>
      <c r="AT183" s="233" t="s">
        <v>280</v>
      </c>
      <c r="AU183" s="233" t="s">
        <v>81</v>
      </c>
      <c r="AY183" s="18" t="s">
        <v>278</v>
      </c>
      <c r="BE183" s="234">
        <f>IF(N183="základní",J183,0)</f>
        <v>6563.6999999999998</v>
      </c>
      <c r="BF183" s="234">
        <f>IF(N183="snížená",J183,0)</f>
        <v>0</v>
      </c>
      <c r="BG183" s="234">
        <f>IF(N183="zákl. přenesená",J183,0)</f>
        <v>0</v>
      </c>
      <c r="BH183" s="234">
        <f>IF(N183="sníž. přenesená",J183,0)</f>
        <v>0</v>
      </c>
      <c r="BI183" s="234">
        <f>IF(N183="nulová",J183,0)</f>
        <v>0</v>
      </c>
      <c r="BJ183" s="18" t="s">
        <v>81</v>
      </c>
      <c r="BK183" s="234">
        <f>ROUND(I183*H183,2)</f>
        <v>6563.6999999999998</v>
      </c>
      <c r="BL183" s="18" t="s">
        <v>2319</v>
      </c>
      <c r="BM183" s="233" t="s">
        <v>4178</v>
      </c>
    </row>
    <row r="184" s="2" customFormat="1" ht="24.15" customHeight="1">
      <c r="A184" s="33"/>
      <c r="B184" s="34"/>
      <c r="C184" s="222" t="s">
        <v>1465</v>
      </c>
      <c r="D184" s="222" t="s">
        <v>280</v>
      </c>
      <c r="E184" s="223" t="s">
        <v>3789</v>
      </c>
      <c r="F184" s="224" t="s">
        <v>3790</v>
      </c>
      <c r="G184" s="225" t="s">
        <v>301</v>
      </c>
      <c r="H184" s="226">
        <v>2.5</v>
      </c>
      <c r="I184" s="227">
        <v>5247</v>
      </c>
      <c r="J184" s="227">
        <f>ROUND(I184*H184,2)</f>
        <v>13117.5</v>
      </c>
      <c r="K184" s="228"/>
      <c r="L184" s="39"/>
      <c r="M184" s="229" t="s">
        <v>1</v>
      </c>
      <c r="N184" s="230" t="s">
        <v>39</v>
      </c>
      <c r="O184" s="231">
        <v>0</v>
      </c>
      <c r="P184" s="231">
        <f>O184*H184</f>
        <v>0</v>
      </c>
      <c r="Q184" s="231">
        <v>0</v>
      </c>
      <c r="R184" s="231">
        <f>Q184*H184</f>
        <v>0</v>
      </c>
      <c r="S184" s="231">
        <v>0</v>
      </c>
      <c r="T184" s="232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33" t="s">
        <v>2319</v>
      </c>
      <c r="AT184" s="233" t="s">
        <v>280</v>
      </c>
      <c r="AU184" s="233" t="s">
        <v>81</v>
      </c>
      <c r="AY184" s="18" t="s">
        <v>278</v>
      </c>
      <c r="BE184" s="234">
        <f>IF(N184="základní",J184,0)</f>
        <v>13117.5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8" t="s">
        <v>81</v>
      </c>
      <c r="BK184" s="234">
        <f>ROUND(I184*H184,2)</f>
        <v>13117.5</v>
      </c>
      <c r="BL184" s="18" t="s">
        <v>2319</v>
      </c>
      <c r="BM184" s="233" t="s">
        <v>4179</v>
      </c>
    </row>
    <row r="185" s="2" customFormat="1" ht="24.15" customHeight="1">
      <c r="A185" s="33"/>
      <c r="B185" s="34"/>
      <c r="C185" s="222" t="s">
        <v>1469</v>
      </c>
      <c r="D185" s="222" t="s">
        <v>280</v>
      </c>
      <c r="E185" s="223" t="s">
        <v>4180</v>
      </c>
      <c r="F185" s="224" t="s">
        <v>3793</v>
      </c>
      <c r="G185" s="225" t="s">
        <v>1418</v>
      </c>
      <c r="H185" s="226">
        <v>1</v>
      </c>
      <c r="I185" s="227">
        <v>13320.450000000001</v>
      </c>
      <c r="J185" s="227">
        <f>ROUND(I185*H185,2)</f>
        <v>13320.450000000001</v>
      </c>
      <c r="K185" s="228"/>
      <c r="L185" s="39"/>
      <c r="M185" s="291" t="s">
        <v>1</v>
      </c>
      <c r="N185" s="292" t="s">
        <v>39</v>
      </c>
      <c r="O185" s="293">
        <v>0</v>
      </c>
      <c r="P185" s="293">
        <f>O185*H185</f>
        <v>0</v>
      </c>
      <c r="Q185" s="293">
        <v>0</v>
      </c>
      <c r="R185" s="293">
        <f>Q185*H185</f>
        <v>0</v>
      </c>
      <c r="S185" s="293">
        <v>0</v>
      </c>
      <c r="T185" s="294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33" t="s">
        <v>2319</v>
      </c>
      <c r="AT185" s="233" t="s">
        <v>280</v>
      </c>
      <c r="AU185" s="233" t="s">
        <v>81</v>
      </c>
      <c r="AY185" s="18" t="s">
        <v>278</v>
      </c>
      <c r="BE185" s="234">
        <f>IF(N185="základní",J185,0)</f>
        <v>13320.450000000001</v>
      </c>
      <c r="BF185" s="234">
        <f>IF(N185="snížená",J185,0)</f>
        <v>0</v>
      </c>
      <c r="BG185" s="234">
        <f>IF(N185="zákl. přenesená",J185,0)</f>
        <v>0</v>
      </c>
      <c r="BH185" s="234">
        <f>IF(N185="sníž. přenesená",J185,0)</f>
        <v>0</v>
      </c>
      <c r="BI185" s="234">
        <f>IF(N185="nulová",J185,0)</f>
        <v>0</v>
      </c>
      <c r="BJ185" s="18" t="s">
        <v>81</v>
      </c>
      <c r="BK185" s="234">
        <f>ROUND(I185*H185,2)</f>
        <v>13320.450000000001</v>
      </c>
      <c r="BL185" s="18" t="s">
        <v>2319</v>
      </c>
      <c r="BM185" s="233" t="s">
        <v>4181</v>
      </c>
    </row>
    <row r="186" s="2" customFormat="1" ht="6.96" customHeight="1">
      <c r="A186" s="33"/>
      <c r="B186" s="60"/>
      <c r="C186" s="61"/>
      <c r="D186" s="61"/>
      <c r="E186" s="61"/>
      <c r="F186" s="61"/>
      <c r="G186" s="61"/>
      <c r="H186" s="61"/>
      <c r="I186" s="61"/>
      <c r="J186" s="61"/>
      <c r="K186" s="61"/>
      <c r="L186" s="39"/>
      <c r="M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</row>
  </sheetData>
  <sheetProtection sheet="1" autoFilter="0" formatColumns="0" formatRows="0" objects="1" scenarios="1" spinCount="100000" saltValue="+VPKe4HDkTxR7LU7FbUsmKd0iIALFGS8vq3D+KSMHWb2ByPqDPl5Cjgmgp9N9XL4XxIrOKy5TdYsmOEueQaikw==" hashValue="PJhHCtSo1EBU3q9iO0/+DUxOsK4mgayDCLLyhzl4sNM7/Pa5xf4YpoAKQpMIUgy2mFC8sSt1LKvmyy4MH2nD4A==" algorithmName="SHA-512" password="CC35"/>
  <autoFilter ref="C124:K18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83</v>
      </c>
    </row>
    <row r="4" s="1" customFormat="1" ht="24.96" customHeight="1">
      <c r="B4" s="21"/>
      <c r="D4" s="143" t="s">
        <v>230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Cheb - Onkologie a zubní klinika rev.11.02.2025</v>
      </c>
      <c r="F7" s="145"/>
      <c r="G7" s="145"/>
      <c r="H7" s="145"/>
      <c r="L7" s="21"/>
    </row>
    <row r="8">
      <c r="B8" s="21"/>
      <c r="D8" s="145" t="s">
        <v>231</v>
      </c>
      <c r="L8" s="21"/>
    </row>
    <row r="9" s="1" customFormat="1" ht="16.5" customHeight="1">
      <c r="B9" s="21"/>
      <c r="E9" s="146" t="s">
        <v>232</v>
      </c>
      <c r="F9" s="1"/>
      <c r="G9" s="1"/>
      <c r="H9" s="1"/>
      <c r="L9" s="21"/>
    </row>
    <row r="10" s="1" customFormat="1" ht="12" customHeight="1">
      <c r="B10" s="21"/>
      <c r="D10" s="145" t="s">
        <v>233</v>
      </c>
      <c r="L10" s="21"/>
    </row>
    <row r="11" s="2" customFormat="1" ht="16.5" customHeight="1">
      <c r="A11" s="33"/>
      <c r="B11" s="39"/>
      <c r="C11" s="33"/>
      <c r="D11" s="33"/>
      <c r="E11" s="147" t="s">
        <v>2075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9"/>
      <c r="C12" s="33"/>
      <c r="D12" s="145" t="s">
        <v>3648</v>
      </c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6.5" customHeight="1">
      <c r="A13" s="33"/>
      <c r="B13" s="39"/>
      <c r="C13" s="33"/>
      <c r="D13" s="33"/>
      <c r="E13" s="148" t="s">
        <v>4182</v>
      </c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>
      <c r="A14" s="33"/>
      <c r="B14" s="39"/>
      <c r="C14" s="33"/>
      <c r="D14" s="33"/>
      <c r="E14" s="33"/>
      <c r="F14" s="33"/>
      <c r="G14" s="33"/>
      <c r="H14" s="33"/>
      <c r="I14" s="33"/>
      <c r="J14" s="33"/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9"/>
      <c r="C15" s="33"/>
      <c r="D15" s="145" t="s">
        <v>16</v>
      </c>
      <c r="E15" s="33"/>
      <c r="F15" s="135" t="s">
        <v>1</v>
      </c>
      <c r="G15" s="33"/>
      <c r="H15" s="33"/>
      <c r="I15" s="145" t="s">
        <v>17</v>
      </c>
      <c r="J15" s="135" t="s">
        <v>1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18</v>
      </c>
      <c r="E16" s="33"/>
      <c r="F16" s="135" t="s">
        <v>19</v>
      </c>
      <c r="G16" s="33"/>
      <c r="H16" s="33"/>
      <c r="I16" s="145" t="s">
        <v>20</v>
      </c>
      <c r="J16" s="149" t="str">
        <f>'Rekapitulace stavby'!AN8</f>
        <v>10. 12. 2024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0.8" customHeight="1">
      <c r="A17" s="33"/>
      <c r="B17" s="39"/>
      <c r="C17" s="33"/>
      <c r="D17" s="33"/>
      <c r="E17" s="33"/>
      <c r="F17" s="33"/>
      <c r="G17" s="33"/>
      <c r="H17" s="33"/>
      <c r="I17" s="33"/>
      <c r="J17" s="33"/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9"/>
      <c r="C18" s="33"/>
      <c r="D18" s="145" t="s">
        <v>22</v>
      </c>
      <c r="E18" s="33"/>
      <c r="F18" s="33"/>
      <c r="G18" s="33"/>
      <c r="H18" s="33"/>
      <c r="I18" s="145" t="s">
        <v>23</v>
      </c>
      <c r="J18" s="135" t="s">
        <v>1</v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9"/>
      <c r="C19" s="33"/>
      <c r="D19" s="33"/>
      <c r="E19" s="135" t="s">
        <v>237</v>
      </c>
      <c r="F19" s="33"/>
      <c r="G19" s="33"/>
      <c r="H19" s="33"/>
      <c r="I19" s="145" t="s">
        <v>25</v>
      </c>
      <c r="J19" s="135" t="s">
        <v>1</v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9"/>
      <c r="C20" s="33"/>
      <c r="D20" s="33"/>
      <c r="E20" s="33"/>
      <c r="F20" s="33"/>
      <c r="G20" s="33"/>
      <c r="H20" s="33"/>
      <c r="I20" s="33"/>
      <c r="J20" s="33"/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9"/>
      <c r="C21" s="33"/>
      <c r="D21" s="145" t="s">
        <v>26</v>
      </c>
      <c r="E21" s="33"/>
      <c r="F21" s="33"/>
      <c r="G21" s="33"/>
      <c r="H21" s="33"/>
      <c r="I21" s="145" t="s">
        <v>23</v>
      </c>
      <c r="J21" s="135" t="str">
        <f>'Rekapitulace stavby'!AN13</f>
        <v/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9"/>
      <c r="C22" s="33"/>
      <c r="D22" s="33"/>
      <c r="E22" s="135" t="str">
        <f>'Rekapitulace stavby'!E14</f>
        <v xml:space="preserve"> </v>
      </c>
      <c r="F22" s="135"/>
      <c r="G22" s="135"/>
      <c r="H22" s="135"/>
      <c r="I22" s="145" t="s">
        <v>25</v>
      </c>
      <c r="J22" s="135" t="str">
        <f>'Rekapitulace stavby'!AN14</f>
        <v/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9"/>
      <c r="C23" s="33"/>
      <c r="D23" s="33"/>
      <c r="E23" s="33"/>
      <c r="F23" s="33"/>
      <c r="G23" s="33"/>
      <c r="H23" s="33"/>
      <c r="I23" s="33"/>
      <c r="J23" s="33"/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9"/>
      <c r="C24" s="33"/>
      <c r="D24" s="145" t="s">
        <v>27</v>
      </c>
      <c r="E24" s="33"/>
      <c r="F24" s="33"/>
      <c r="G24" s="33"/>
      <c r="H24" s="33"/>
      <c r="I24" s="145" t="s">
        <v>23</v>
      </c>
      <c r="J24" s="135" t="s">
        <v>28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8" customHeight="1">
      <c r="A25" s="33"/>
      <c r="B25" s="39"/>
      <c r="C25" s="33"/>
      <c r="D25" s="33"/>
      <c r="E25" s="135" t="s">
        <v>29</v>
      </c>
      <c r="F25" s="33"/>
      <c r="G25" s="33"/>
      <c r="H25" s="33"/>
      <c r="I25" s="145" t="s">
        <v>25</v>
      </c>
      <c r="J25" s="135" t="s">
        <v>1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6.96" customHeight="1">
      <c r="A26" s="33"/>
      <c r="B26" s="39"/>
      <c r="C26" s="33"/>
      <c r="D26" s="33"/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12" customHeight="1">
      <c r="A27" s="33"/>
      <c r="B27" s="39"/>
      <c r="C27" s="33"/>
      <c r="D27" s="145" t="s">
        <v>31</v>
      </c>
      <c r="E27" s="33"/>
      <c r="F27" s="33"/>
      <c r="G27" s="33"/>
      <c r="H27" s="33"/>
      <c r="I27" s="145" t="s">
        <v>23</v>
      </c>
      <c r="J27" s="135" t="str">
        <f>IF('Rekapitulace stavby'!AN19="","",'Rekapitulace stavby'!AN19)</f>
        <v/>
      </c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8" customHeight="1">
      <c r="A28" s="33"/>
      <c r="B28" s="39"/>
      <c r="C28" s="33"/>
      <c r="D28" s="33"/>
      <c r="E28" s="135" t="str">
        <f>IF('Rekapitulace stavby'!E20="","",'Rekapitulace stavby'!E20)</f>
        <v xml:space="preserve"> </v>
      </c>
      <c r="F28" s="33"/>
      <c r="G28" s="33"/>
      <c r="H28" s="33"/>
      <c r="I28" s="145" t="s">
        <v>25</v>
      </c>
      <c r="J28" s="135" t="str">
        <f>IF('Rekapitulace stavby'!AN20="","",'Rekapitulace stavby'!AN20)</f>
        <v/>
      </c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9"/>
      <c r="C29" s="33"/>
      <c r="D29" s="33"/>
      <c r="E29" s="33"/>
      <c r="F29" s="33"/>
      <c r="G29" s="33"/>
      <c r="H29" s="33"/>
      <c r="I29" s="33"/>
      <c r="J29" s="33"/>
      <c r="K29" s="3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2" customHeight="1">
      <c r="A30" s="33"/>
      <c r="B30" s="39"/>
      <c r="C30" s="33"/>
      <c r="D30" s="145" t="s">
        <v>32</v>
      </c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8" customFormat="1" ht="16.5" customHeight="1">
      <c r="A31" s="150"/>
      <c r="B31" s="151"/>
      <c r="C31" s="150"/>
      <c r="D31" s="150"/>
      <c r="E31" s="152" t="s">
        <v>1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3"/>
      <c r="B32" s="39"/>
      <c r="C32" s="33"/>
      <c r="D32" s="33"/>
      <c r="E32" s="33"/>
      <c r="F32" s="33"/>
      <c r="G32" s="33"/>
      <c r="H32" s="33"/>
      <c r="I32" s="33"/>
      <c r="J32" s="33"/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4"/>
      <c r="E33" s="154"/>
      <c r="F33" s="154"/>
      <c r="G33" s="154"/>
      <c r="H33" s="154"/>
      <c r="I33" s="154"/>
      <c r="J33" s="154"/>
      <c r="K33" s="154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25.44" customHeight="1">
      <c r="A34" s="33"/>
      <c r="B34" s="39"/>
      <c r="C34" s="33"/>
      <c r="D34" s="155" t="s">
        <v>34</v>
      </c>
      <c r="E34" s="33"/>
      <c r="F34" s="33"/>
      <c r="G34" s="33"/>
      <c r="H34" s="33"/>
      <c r="I34" s="33"/>
      <c r="J34" s="156">
        <f>ROUND(J125, 2)</f>
        <v>502393.70000000001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6.96" customHeight="1">
      <c r="A35" s="33"/>
      <c r="B35" s="39"/>
      <c r="C35" s="33"/>
      <c r="D35" s="154"/>
      <c r="E35" s="154"/>
      <c r="F35" s="154"/>
      <c r="G35" s="154"/>
      <c r="H35" s="154"/>
      <c r="I35" s="154"/>
      <c r="J35" s="154"/>
      <c r="K35" s="154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33"/>
      <c r="F36" s="157" t="s">
        <v>36</v>
      </c>
      <c r="G36" s="33"/>
      <c r="H36" s="33"/>
      <c r="I36" s="157" t="s">
        <v>35</v>
      </c>
      <c r="J36" s="157" t="s">
        <v>37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14.4" customHeight="1">
      <c r="A37" s="33"/>
      <c r="B37" s="39"/>
      <c r="C37" s="33"/>
      <c r="D37" s="147" t="s">
        <v>38</v>
      </c>
      <c r="E37" s="145" t="s">
        <v>39</v>
      </c>
      <c r="F37" s="158">
        <f>ROUND((SUM(BE125:BE160)),  2)</f>
        <v>502393.70000000001</v>
      </c>
      <c r="G37" s="33"/>
      <c r="H37" s="33"/>
      <c r="I37" s="159">
        <v>0.20999999999999999</v>
      </c>
      <c r="J37" s="158">
        <f>ROUND(((SUM(BE125:BE160))*I37),  2)</f>
        <v>105502.67999999999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39"/>
      <c r="C38" s="33"/>
      <c r="D38" s="33"/>
      <c r="E38" s="145" t="s">
        <v>40</v>
      </c>
      <c r="F38" s="158">
        <f>ROUND((SUM(BF125:BF160)),  2)</f>
        <v>0</v>
      </c>
      <c r="G38" s="33"/>
      <c r="H38" s="33"/>
      <c r="I38" s="159">
        <v>0.12</v>
      </c>
      <c r="J38" s="158">
        <f>ROUND(((SUM(BF125:BF160))*I38),  2)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41</v>
      </c>
      <c r="F39" s="158">
        <f>ROUND((SUM(BG125:BG160)),  2)</f>
        <v>0</v>
      </c>
      <c r="G39" s="33"/>
      <c r="H39" s="33"/>
      <c r="I39" s="159">
        <v>0.20999999999999999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9"/>
      <c r="C40" s="33"/>
      <c r="D40" s="33"/>
      <c r="E40" s="145" t="s">
        <v>42</v>
      </c>
      <c r="F40" s="158">
        <f>ROUND((SUM(BH125:BH160)),  2)</f>
        <v>0</v>
      </c>
      <c r="G40" s="33"/>
      <c r="H40" s="33"/>
      <c r="I40" s="159">
        <v>0.12</v>
      </c>
      <c r="J40" s="158">
        <f>0</f>
        <v>0</v>
      </c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2" customFormat="1" ht="14.4" customHeight="1">
      <c r="A41" s="33"/>
      <c r="B41" s="39"/>
      <c r="C41" s="33"/>
      <c r="D41" s="33"/>
      <c r="E41" s="145" t="s">
        <v>43</v>
      </c>
      <c r="F41" s="158">
        <f>ROUND((SUM(BI125:BI160)),  2)</f>
        <v>0</v>
      </c>
      <c r="G41" s="33"/>
      <c r="H41" s="33"/>
      <c r="I41" s="159">
        <v>0</v>
      </c>
      <c r="J41" s="158">
        <f>0</f>
        <v>0</v>
      </c>
      <c r="K41" s="33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6.96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5.44" customHeight="1">
      <c r="A43" s="33"/>
      <c r="B43" s="39"/>
      <c r="C43" s="160"/>
      <c r="D43" s="161" t="s">
        <v>44</v>
      </c>
      <c r="E43" s="162"/>
      <c r="F43" s="162"/>
      <c r="G43" s="163" t="s">
        <v>45</v>
      </c>
      <c r="H43" s="164" t="s">
        <v>46</v>
      </c>
      <c r="I43" s="162"/>
      <c r="J43" s="165">
        <f>SUM(J34:J41)</f>
        <v>607896.38</v>
      </c>
      <c r="K43" s="166"/>
      <c r="L43" s="57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14.4" customHeight="1">
      <c r="A44" s="33"/>
      <c r="B44" s="39"/>
      <c r="C44" s="33"/>
      <c r="D44" s="33"/>
      <c r="E44" s="33"/>
      <c r="F44" s="33"/>
      <c r="G44" s="33"/>
      <c r="H44" s="33"/>
      <c r="I44" s="33"/>
      <c r="J44" s="33"/>
      <c r="K44" s="33"/>
      <c r="L44" s="57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47</v>
      </c>
      <c r="E50" s="168"/>
      <c r="F50" s="168"/>
      <c r="G50" s="167" t="s">
        <v>48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49</v>
      </c>
      <c r="E61" s="170"/>
      <c r="F61" s="171" t="s">
        <v>50</v>
      </c>
      <c r="G61" s="169" t="s">
        <v>49</v>
      </c>
      <c r="H61" s="170"/>
      <c r="I61" s="170"/>
      <c r="J61" s="172" t="s">
        <v>50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51</v>
      </c>
      <c r="E65" s="173"/>
      <c r="F65" s="173"/>
      <c r="G65" s="167" t="s">
        <v>52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49</v>
      </c>
      <c r="E76" s="170"/>
      <c r="F76" s="171" t="s">
        <v>50</v>
      </c>
      <c r="G76" s="169" t="s">
        <v>49</v>
      </c>
      <c r="H76" s="170"/>
      <c r="I76" s="170"/>
      <c r="J76" s="172" t="s">
        <v>50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hidden="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hidden="1" s="2" customFormat="1" ht="24.96" customHeight="1">
      <c r="A82" s="33"/>
      <c r="B82" s="34"/>
      <c r="C82" s="24" t="s">
        <v>238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hidden="1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hidden="1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hidden="1" s="2" customFormat="1" ht="16.5" customHeight="1">
      <c r="A85" s="33"/>
      <c r="B85" s="34"/>
      <c r="C85" s="35"/>
      <c r="D85" s="35"/>
      <c r="E85" s="178" t="str">
        <f>E7</f>
        <v>Cheb - Onkologie a zubní klinika rev.11.02.2025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hidden="1" s="1" customFormat="1" ht="12" customHeight="1">
      <c r="B86" s="22"/>
      <c r="C86" s="30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78" t="s">
        <v>232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0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3"/>
      <c r="B89" s="34"/>
      <c r="C89" s="35"/>
      <c r="D89" s="35"/>
      <c r="E89" s="179" t="s">
        <v>2075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hidden="1" s="2" customFormat="1" ht="12" customHeight="1">
      <c r="A90" s="33"/>
      <c r="B90" s="34"/>
      <c r="C90" s="30" t="s">
        <v>3648</v>
      </c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hidden="1" s="2" customFormat="1" ht="16.5" customHeight="1">
      <c r="A91" s="33"/>
      <c r="B91" s="34"/>
      <c r="C91" s="35"/>
      <c r="D91" s="35"/>
      <c r="E91" s="70" t="str">
        <f>E13</f>
        <v>I.1.2.6.12 - Elektronická kontrola vstupu</v>
      </c>
      <c r="F91" s="35"/>
      <c r="G91" s="35"/>
      <c r="H91" s="35"/>
      <c r="I91" s="35"/>
      <c r="J91" s="35"/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hidden="1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hidden="1" s="2" customFormat="1" ht="12" customHeight="1">
      <c r="A93" s="33"/>
      <c r="B93" s="34"/>
      <c r="C93" s="30" t="s">
        <v>18</v>
      </c>
      <c r="D93" s="35"/>
      <c r="E93" s="35"/>
      <c r="F93" s="27" t="str">
        <f>F16</f>
        <v>Cheb</v>
      </c>
      <c r="G93" s="35"/>
      <c r="H93" s="35"/>
      <c r="I93" s="30" t="s">
        <v>20</v>
      </c>
      <c r="J93" s="73" t="str">
        <f>IF(J16="","",J16)</f>
        <v>10. 12. 2024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hidden="1" s="2" customFormat="1" ht="6.96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hidden="1" s="2" customFormat="1" ht="15.15" customHeight="1">
      <c r="A95" s="33"/>
      <c r="B95" s="34"/>
      <c r="C95" s="30" t="s">
        <v>22</v>
      </c>
      <c r="D95" s="35"/>
      <c r="E95" s="35"/>
      <c r="F95" s="27" t="str">
        <f>E19</f>
        <v>Karlovarská krajská nemocnice a.s.</v>
      </c>
      <c r="G95" s="35"/>
      <c r="H95" s="35"/>
      <c r="I95" s="30" t="s">
        <v>27</v>
      </c>
      <c r="J95" s="31" t="str">
        <f>E25</f>
        <v>M Projekt Cheb</v>
      </c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hidden="1" s="2" customFormat="1" ht="15.15" customHeight="1">
      <c r="A96" s="33"/>
      <c r="B96" s="34"/>
      <c r="C96" s="30" t="s">
        <v>26</v>
      </c>
      <c r="D96" s="35"/>
      <c r="E96" s="35"/>
      <c r="F96" s="27" t="str">
        <f>IF(E22="","",E22)</f>
        <v xml:space="preserve"> </v>
      </c>
      <c r="G96" s="35"/>
      <c r="H96" s="35"/>
      <c r="I96" s="30" t="s">
        <v>31</v>
      </c>
      <c r="J96" s="31" t="str">
        <f>E28</f>
        <v xml:space="preserve"> 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hidden="1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hidden="1" s="2" customFormat="1" ht="29.28" customHeight="1">
      <c r="A98" s="33"/>
      <c r="B98" s="34"/>
      <c r="C98" s="180" t="s">
        <v>239</v>
      </c>
      <c r="D98" s="181"/>
      <c r="E98" s="181"/>
      <c r="F98" s="181"/>
      <c r="G98" s="181"/>
      <c r="H98" s="181"/>
      <c r="I98" s="181"/>
      <c r="J98" s="182" t="s">
        <v>240</v>
      </c>
      <c r="K98" s="181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hidden="1" s="2" customFormat="1" ht="10.32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7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hidden="1" s="2" customFormat="1" ht="22.8" customHeight="1">
      <c r="A100" s="33"/>
      <c r="B100" s="34"/>
      <c r="C100" s="183" t="s">
        <v>241</v>
      </c>
      <c r="D100" s="35"/>
      <c r="E100" s="35"/>
      <c r="F100" s="35"/>
      <c r="G100" s="35"/>
      <c r="H100" s="35"/>
      <c r="I100" s="35"/>
      <c r="J100" s="104">
        <f>J125</f>
        <v>502393.69999999995</v>
      </c>
      <c r="K100" s="35"/>
      <c r="L100" s="57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242</v>
      </c>
    </row>
    <row r="101" hidden="1" s="9" customFormat="1" ht="24.96" customHeight="1">
      <c r="A101" s="9"/>
      <c r="B101" s="184"/>
      <c r="C101" s="185"/>
      <c r="D101" s="186" t="s">
        <v>4183</v>
      </c>
      <c r="E101" s="187"/>
      <c r="F101" s="187"/>
      <c r="G101" s="187"/>
      <c r="H101" s="187"/>
      <c r="I101" s="187"/>
      <c r="J101" s="188">
        <f>J126</f>
        <v>502393.69999999995</v>
      </c>
      <c r="K101" s="185"/>
      <c r="L101" s="18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7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hidden="1" s="2" customFormat="1" ht="6.96" customHeight="1">
      <c r="A103" s="33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7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hidden="1"/>
    <row r="105" hidden="1"/>
    <row r="106" hidden="1"/>
    <row r="107" s="2" customFormat="1" ht="6.96" customHeight="1">
      <c r="A107" s="33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24.96" customHeight="1">
      <c r="A108" s="33"/>
      <c r="B108" s="34"/>
      <c r="C108" s="24" t="s">
        <v>263</v>
      </c>
      <c r="D108" s="35"/>
      <c r="E108" s="35"/>
      <c r="F108" s="35"/>
      <c r="G108" s="35"/>
      <c r="H108" s="35"/>
      <c r="I108" s="35"/>
      <c r="J108" s="35"/>
      <c r="K108" s="35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6.96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12" customHeight="1">
      <c r="A110" s="33"/>
      <c r="B110" s="34"/>
      <c r="C110" s="30" t="s">
        <v>14</v>
      </c>
      <c r="D110" s="35"/>
      <c r="E110" s="35"/>
      <c r="F110" s="35"/>
      <c r="G110" s="35"/>
      <c r="H110" s="35"/>
      <c r="I110" s="35"/>
      <c r="J110" s="35"/>
      <c r="K110" s="35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16.5" customHeight="1">
      <c r="A111" s="33"/>
      <c r="B111" s="34"/>
      <c r="C111" s="35"/>
      <c r="D111" s="35"/>
      <c r="E111" s="178" t="str">
        <f>E7</f>
        <v>Cheb - Onkologie a zubní klinika rev.11.02.2025</v>
      </c>
      <c r="F111" s="30"/>
      <c r="G111" s="30"/>
      <c r="H111" s="30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1" customFormat="1" ht="12" customHeight="1">
      <c r="B112" s="22"/>
      <c r="C112" s="30" t="s">
        <v>231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78" t="s">
        <v>232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0" t="s">
        <v>233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3"/>
      <c r="B115" s="34"/>
      <c r="C115" s="35"/>
      <c r="D115" s="35"/>
      <c r="E115" s="179" t="s">
        <v>2075</v>
      </c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2" customHeight="1">
      <c r="A116" s="33"/>
      <c r="B116" s="34"/>
      <c r="C116" s="30" t="s">
        <v>3648</v>
      </c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6.5" customHeight="1">
      <c r="A117" s="33"/>
      <c r="B117" s="34"/>
      <c r="C117" s="35"/>
      <c r="D117" s="35"/>
      <c r="E117" s="70" t="str">
        <f>E13</f>
        <v>I.1.2.6.12 - Elektronická kontrola vstupu</v>
      </c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6.96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2" customHeight="1">
      <c r="A119" s="33"/>
      <c r="B119" s="34"/>
      <c r="C119" s="30" t="s">
        <v>18</v>
      </c>
      <c r="D119" s="35"/>
      <c r="E119" s="35"/>
      <c r="F119" s="27" t="str">
        <f>F16</f>
        <v>Cheb</v>
      </c>
      <c r="G119" s="35"/>
      <c r="H119" s="35"/>
      <c r="I119" s="30" t="s">
        <v>20</v>
      </c>
      <c r="J119" s="73" t="str">
        <f>IF(J16="","",J16)</f>
        <v>10. 12. 2024</v>
      </c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6.96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5.15" customHeight="1">
      <c r="A121" s="33"/>
      <c r="B121" s="34"/>
      <c r="C121" s="30" t="s">
        <v>22</v>
      </c>
      <c r="D121" s="35"/>
      <c r="E121" s="35"/>
      <c r="F121" s="27" t="str">
        <f>E19</f>
        <v>Karlovarská krajská nemocnice a.s.</v>
      </c>
      <c r="G121" s="35"/>
      <c r="H121" s="35"/>
      <c r="I121" s="30" t="s">
        <v>27</v>
      </c>
      <c r="J121" s="31" t="str">
        <f>E25</f>
        <v>M Projekt Cheb</v>
      </c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5.15" customHeight="1">
      <c r="A122" s="33"/>
      <c r="B122" s="34"/>
      <c r="C122" s="30" t="s">
        <v>26</v>
      </c>
      <c r="D122" s="35"/>
      <c r="E122" s="35"/>
      <c r="F122" s="27" t="str">
        <f>IF(E22="","",E22)</f>
        <v xml:space="preserve"> </v>
      </c>
      <c r="G122" s="35"/>
      <c r="H122" s="35"/>
      <c r="I122" s="30" t="s">
        <v>31</v>
      </c>
      <c r="J122" s="31" t="str">
        <f>E28</f>
        <v xml:space="preserve"> </v>
      </c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0.32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11" customFormat="1" ht="29.28" customHeight="1">
      <c r="A124" s="195"/>
      <c r="B124" s="196"/>
      <c r="C124" s="197" t="s">
        <v>264</v>
      </c>
      <c r="D124" s="198" t="s">
        <v>59</v>
      </c>
      <c r="E124" s="198" t="s">
        <v>55</v>
      </c>
      <c r="F124" s="198" t="s">
        <v>56</v>
      </c>
      <c r="G124" s="198" t="s">
        <v>265</v>
      </c>
      <c r="H124" s="198" t="s">
        <v>266</v>
      </c>
      <c r="I124" s="198" t="s">
        <v>267</v>
      </c>
      <c r="J124" s="199" t="s">
        <v>240</v>
      </c>
      <c r="K124" s="200" t="s">
        <v>268</v>
      </c>
      <c r="L124" s="201"/>
      <c r="M124" s="94" t="s">
        <v>1</v>
      </c>
      <c r="N124" s="95" t="s">
        <v>38</v>
      </c>
      <c r="O124" s="95" t="s">
        <v>269</v>
      </c>
      <c r="P124" s="95" t="s">
        <v>270</v>
      </c>
      <c r="Q124" s="95" t="s">
        <v>271</v>
      </c>
      <c r="R124" s="95" t="s">
        <v>272</v>
      </c>
      <c r="S124" s="95" t="s">
        <v>273</v>
      </c>
      <c r="T124" s="96" t="s">
        <v>274</v>
      </c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</row>
    <row r="125" s="2" customFormat="1" ht="22.8" customHeight="1">
      <c r="A125" s="33"/>
      <c r="B125" s="34"/>
      <c r="C125" s="101" t="s">
        <v>275</v>
      </c>
      <c r="D125" s="35"/>
      <c r="E125" s="35"/>
      <c r="F125" s="35"/>
      <c r="G125" s="35"/>
      <c r="H125" s="35"/>
      <c r="I125" s="35"/>
      <c r="J125" s="202">
        <f>BK125</f>
        <v>502393.69999999995</v>
      </c>
      <c r="K125" s="35"/>
      <c r="L125" s="39"/>
      <c r="M125" s="97"/>
      <c r="N125" s="203"/>
      <c r="O125" s="98"/>
      <c r="P125" s="204">
        <f>P126</f>
        <v>0</v>
      </c>
      <c r="Q125" s="98"/>
      <c r="R125" s="204">
        <f>R126</f>
        <v>0</v>
      </c>
      <c r="S125" s="98"/>
      <c r="T125" s="205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73</v>
      </c>
      <c r="AU125" s="18" t="s">
        <v>242</v>
      </c>
      <c r="BK125" s="206">
        <f>BK126</f>
        <v>502393.69999999995</v>
      </c>
    </row>
    <row r="126" s="12" customFormat="1" ht="25.92" customHeight="1">
      <c r="A126" s="12"/>
      <c r="B126" s="207"/>
      <c r="C126" s="208"/>
      <c r="D126" s="209" t="s">
        <v>73</v>
      </c>
      <c r="E126" s="210" t="s">
        <v>81</v>
      </c>
      <c r="F126" s="210" t="s">
        <v>140</v>
      </c>
      <c r="G126" s="208"/>
      <c r="H126" s="208"/>
      <c r="I126" s="208"/>
      <c r="J126" s="211">
        <f>BK126</f>
        <v>502393.69999999995</v>
      </c>
      <c r="K126" s="208"/>
      <c r="L126" s="212"/>
      <c r="M126" s="213"/>
      <c r="N126" s="214"/>
      <c r="O126" s="214"/>
      <c r="P126" s="215">
        <f>SUM(P127:P160)</f>
        <v>0</v>
      </c>
      <c r="Q126" s="214"/>
      <c r="R126" s="215">
        <f>SUM(R127:R160)</f>
        <v>0</v>
      </c>
      <c r="S126" s="214"/>
      <c r="T126" s="216">
        <f>SUM(T127:T160)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7" t="s">
        <v>116</v>
      </c>
      <c r="AT126" s="218" t="s">
        <v>73</v>
      </c>
      <c r="AU126" s="218" t="s">
        <v>74</v>
      </c>
      <c r="AY126" s="217" t="s">
        <v>278</v>
      </c>
      <c r="BK126" s="219">
        <f>SUM(BK127:BK160)</f>
        <v>502393.69999999995</v>
      </c>
    </row>
    <row r="127" s="2" customFormat="1" ht="24.15" customHeight="1">
      <c r="A127" s="33"/>
      <c r="B127" s="34"/>
      <c r="C127" s="222" t="s">
        <v>81</v>
      </c>
      <c r="D127" s="222" t="s">
        <v>280</v>
      </c>
      <c r="E127" s="223" t="s">
        <v>4184</v>
      </c>
      <c r="F127" s="224" t="s">
        <v>4185</v>
      </c>
      <c r="G127" s="225" t="s">
        <v>1673</v>
      </c>
      <c r="H127" s="226">
        <v>2</v>
      </c>
      <c r="I127" s="227">
        <v>7600.8000000000002</v>
      </c>
      <c r="J127" s="227">
        <f>ROUND(I127*H127,2)</f>
        <v>15201.6</v>
      </c>
      <c r="K127" s="228"/>
      <c r="L127" s="39"/>
      <c r="M127" s="229" t="s">
        <v>1</v>
      </c>
      <c r="N127" s="230" t="s">
        <v>39</v>
      </c>
      <c r="O127" s="231">
        <v>0</v>
      </c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33" t="s">
        <v>2319</v>
      </c>
      <c r="AT127" s="233" t="s">
        <v>280</v>
      </c>
      <c r="AU127" s="233" t="s">
        <v>81</v>
      </c>
      <c r="AY127" s="18" t="s">
        <v>278</v>
      </c>
      <c r="BE127" s="234">
        <f>IF(N127="základní",J127,0)</f>
        <v>15201.6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8" t="s">
        <v>81</v>
      </c>
      <c r="BK127" s="234">
        <f>ROUND(I127*H127,2)</f>
        <v>15201.6</v>
      </c>
      <c r="BL127" s="18" t="s">
        <v>2319</v>
      </c>
      <c r="BM127" s="233" t="s">
        <v>4186</v>
      </c>
    </row>
    <row r="128" s="2" customFormat="1" ht="24.15" customHeight="1">
      <c r="A128" s="33"/>
      <c r="B128" s="34"/>
      <c r="C128" s="222" t="s">
        <v>83</v>
      </c>
      <c r="D128" s="222" t="s">
        <v>280</v>
      </c>
      <c r="E128" s="223" t="s">
        <v>4187</v>
      </c>
      <c r="F128" s="224" t="s">
        <v>4188</v>
      </c>
      <c r="G128" s="225" t="s">
        <v>3654</v>
      </c>
      <c r="H128" s="226">
        <v>18</v>
      </c>
      <c r="I128" s="227">
        <v>515</v>
      </c>
      <c r="J128" s="227">
        <f>ROUND(I128*H128,2)</f>
        <v>9270</v>
      </c>
      <c r="K128" s="228"/>
      <c r="L128" s="39"/>
      <c r="M128" s="229" t="s">
        <v>1</v>
      </c>
      <c r="N128" s="230" t="s">
        <v>39</v>
      </c>
      <c r="O128" s="231">
        <v>0</v>
      </c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33" t="s">
        <v>2319</v>
      </c>
      <c r="AT128" s="233" t="s">
        <v>280</v>
      </c>
      <c r="AU128" s="233" t="s">
        <v>81</v>
      </c>
      <c r="AY128" s="18" t="s">
        <v>278</v>
      </c>
      <c r="BE128" s="234">
        <f>IF(N128="základní",J128,0)</f>
        <v>9270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8" t="s">
        <v>81</v>
      </c>
      <c r="BK128" s="234">
        <f>ROUND(I128*H128,2)</f>
        <v>9270</v>
      </c>
      <c r="BL128" s="18" t="s">
        <v>2319</v>
      </c>
      <c r="BM128" s="233" t="s">
        <v>4189</v>
      </c>
    </row>
    <row r="129" s="2" customFormat="1" ht="24.15" customHeight="1">
      <c r="A129" s="33"/>
      <c r="B129" s="34"/>
      <c r="C129" s="222" t="s">
        <v>91</v>
      </c>
      <c r="D129" s="222" t="s">
        <v>280</v>
      </c>
      <c r="E129" s="223" t="s">
        <v>4190</v>
      </c>
      <c r="F129" s="224" t="s">
        <v>4191</v>
      </c>
      <c r="G129" s="225" t="s">
        <v>1673</v>
      </c>
      <c r="H129" s="226">
        <v>10</v>
      </c>
      <c r="I129" s="227">
        <v>7600.8000000000002</v>
      </c>
      <c r="J129" s="227">
        <f>ROUND(I129*H129,2)</f>
        <v>76008</v>
      </c>
      <c r="K129" s="228"/>
      <c r="L129" s="39"/>
      <c r="M129" s="229" t="s">
        <v>1</v>
      </c>
      <c r="N129" s="230" t="s">
        <v>39</v>
      </c>
      <c r="O129" s="231">
        <v>0</v>
      </c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33" t="s">
        <v>2319</v>
      </c>
      <c r="AT129" s="233" t="s">
        <v>280</v>
      </c>
      <c r="AU129" s="233" t="s">
        <v>81</v>
      </c>
      <c r="AY129" s="18" t="s">
        <v>278</v>
      </c>
      <c r="BE129" s="234">
        <f>IF(N129="základní",J129,0)</f>
        <v>76008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8" t="s">
        <v>81</v>
      </c>
      <c r="BK129" s="234">
        <f>ROUND(I129*H129,2)</f>
        <v>76008</v>
      </c>
      <c r="BL129" s="18" t="s">
        <v>2319</v>
      </c>
      <c r="BM129" s="233" t="s">
        <v>4192</v>
      </c>
    </row>
    <row r="130" s="2" customFormat="1" ht="24.15" customHeight="1">
      <c r="A130" s="33"/>
      <c r="B130" s="34"/>
      <c r="C130" s="222" t="s">
        <v>116</v>
      </c>
      <c r="D130" s="222" t="s">
        <v>280</v>
      </c>
      <c r="E130" s="223" t="s">
        <v>4193</v>
      </c>
      <c r="F130" s="224" t="s">
        <v>4194</v>
      </c>
      <c r="G130" s="225" t="s">
        <v>3654</v>
      </c>
      <c r="H130" s="226">
        <v>8</v>
      </c>
      <c r="I130" s="227">
        <v>515</v>
      </c>
      <c r="J130" s="227">
        <f>ROUND(I130*H130,2)</f>
        <v>4120</v>
      </c>
      <c r="K130" s="228"/>
      <c r="L130" s="39"/>
      <c r="M130" s="229" t="s">
        <v>1</v>
      </c>
      <c r="N130" s="230" t="s">
        <v>39</v>
      </c>
      <c r="O130" s="231">
        <v>0</v>
      </c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33" t="s">
        <v>2319</v>
      </c>
      <c r="AT130" s="233" t="s">
        <v>280</v>
      </c>
      <c r="AU130" s="233" t="s">
        <v>81</v>
      </c>
      <c r="AY130" s="18" t="s">
        <v>278</v>
      </c>
      <c r="BE130" s="234">
        <f>IF(N130="základní",J130,0)</f>
        <v>4120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8" t="s">
        <v>81</v>
      </c>
      <c r="BK130" s="234">
        <f>ROUND(I130*H130,2)</f>
        <v>4120</v>
      </c>
      <c r="BL130" s="18" t="s">
        <v>2319</v>
      </c>
      <c r="BM130" s="233" t="s">
        <v>4195</v>
      </c>
    </row>
    <row r="131" s="2" customFormat="1" ht="44.25" customHeight="1">
      <c r="A131" s="33"/>
      <c r="B131" s="34"/>
      <c r="C131" s="222" t="s">
        <v>298</v>
      </c>
      <c r="D131" s="222" t="s">
        <v>280</v>
      </c>
      <c r="E131" s="223" t="s">
        <v>4196</v>
      </c>
      <c r="F131" s="224" t="s">
        <v>4197</v>
      </c>
      <c r="G131" s="225" t="s">
        <v>1673</v>
      </c>
      <c r="H131" s="226">
        <v>3</v>
      </c>
      <c r="I131" s="227">
        <v>20437.5</v>
      </c>
      <c r="J131" s="227">
        <f>ROUND(I131*H131,2)</f>
        <v>61312.5</v>
      </c>
      <c r="K131" s="228"/>
      <c r="L131" s="39"/>
      <c r="M131" s="229" t="s">
        <v>1</v>
      </c>
      <c r="N131" s="230" t="s">
        <v>39</v>
      </c>
      <c r="O131" s="231">
        <v>0</v>
      </c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33" t="s">
        <v>2319</v>
      </c>
      <c r="AT131" s="233" t="s">
        <v>280</v>
      </c>
      <c r="AU131" s="233" t="s">
        <v>81</v>
      </c>
      <c r="AY131" s="18" t="s">
        <v>278</v>
      </c>
      <c r="BE131" s="234">
        <f>IF(N131="základní",J131,0)</f>
        <v>61312.5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81</v>
      </c>
      <c r="BK131" s="234">
        <f>ROUND(I131*H131,2)</f>
        <v>61312.5</v>
      </c>
      <c r="BL131" s="18" t="s">
        <v>2319</v>
      </c>
      <c r="BM131" s="233" t="s">
        <v>4198</v>
      </c>
    </row>
    <row r="132" s="2" customFormat="1" ht="44.25" customHeight="1">
      <c r="A132" s="33"/>
      <c r="B132" s="34"/>
      <c r="C132" s="222" t="s">
        <v>304</v>
      </c>
      <c r="D132" s="222" t="s">
        <v>280</v>
      </c>
      <c r="E132" s="223" t="s">
        <v>4199</v>
      </c>
      <c r="F132" s="224" t="s">
        <v>4200</v>
      </c>
      <c r="G132" s="225" t="s">
        <v>1673</v>
      </c>
      <c r="H132" s="226">
        <v>1</v>
      </c>
      <c r="I132" s="227">
        <v>8010.6999999999998</v>
      </c>
      <c r="J132" s="227">
        <f>ROUND(I132*H132,2)</f>
        <v>8010.6999999999998</v>
      </c>
      <c r="K132" s="228"/>
      <c r="L132" s="39"/>
      <c r="M132" s="229" t="s">
        <v>1</v>
      </c>
      <c r="N132" s="230" t="s">
        <v>39</v>
      </c>
      <c r="O132" s="231">
        <v>0</v>
      </c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33" t="s">
        <v>2319</v>
      </c>
      <c r="AT132" s="233" t="s">
        <v>280</v>
      </c>
      <c r="AU132" s="233" t="s">
        <v>81</v>
      </c>
      <c r="AY132" s="18" t="s">
        <v>278</v>
      </c>
      <c r="BE132" s="234">
        <f>IF(N132="základní",J132,0)</f>
        <v>8010.6999999999998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8" t="s">
        <v>81</v>
      </c>
      <c r="BK132" s="234">
        <f>ROUND(I132*H132,2)</f>
        <v>8010.6999999999998</v>
      </c>
      <c r="BL132" s="18" t="s">
        <v>2319</v>
      </c>
      <c r="BM132" s="233" t="s">
        <v>4201</v>
      </c>
    </row>
    <row r="133" s="2" customFormat="1" ht="49.05" customHeight="1">
      <c r="A133" s="33"/>
      <c r="B133" s="34"/>
      <c r="C133" s="222" t="s">
        <v>310</v>
      </c>
      <c r="D133" s="222" t="s">
        <v>280</v>
      </c>
      <c r="E133" s="223" t="s">
        <v>4202</v>
      </c>
      <c r="F133" s="224" t="s">
        <v>4203</v>
      </c>
      <c r="G133" s="225" t="s">
        <v>1673</v>
      </c>
      <c r="H133" s="226">
        <v>2</v>
      </c>
      <c r="I133" s="227">
        <v>12530.299999999999</v>
      </c>
      <c r="J133" s="227">
        <f>ROUND(I133*H133,2)</f>
        <v>25060.599999999999</v>
      </c>
      <c r="K133" s="228"/>
      <c r="L133" s="39"/>
      <c r="M133" s="229" t="s">
        <v>1</v>
      </c>
      <c r="N133" s="230" t="s">
        <v>39</v>
      </c>
      <c r="O133" s="231">
        <v>0</v>
      </c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33" t="s">
        <v>2319</v>
      </c>
      <c r="AT133" s="233" t="s">
        <v>280</v>
      </c>
      <c r="AU133" s="233" t="s">
        <v>81</v>
      </c>
      <c r="AY133" s="18" t="s">
        <v>278</v>
      </c>
      <c r="BE133" s="234">
        <f>IF(N133="základní",J133,0)</f>
        <v>25060.599999999999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8" t="s">
        <v>81</v>
      </c>
      <c r="BK133" s="234">
        <f>ROUND(I133*H133,2)</f>
        <v>25060.599999999999</v>
      </c>
      <c r="BL133" s="18" t="s">
        <v>2319</v>
      </c>
      <c r="BM133" s="233" t="s">
        <v>4204</v>
      </c>
    </row>
    <row r="134" s="2" customFormat="1" ht="37.8" customHeight="1">
      <c r="A134" s="33"/>
      <c r="B134" s="34"/>
      <c r="C134" s="222" t="s">
        <v>315</v>
      </c>
      <c r="D134" s="222" t="s">
        <v>280</v>
      </c>
      <c r="E134" s="223" t="s">
        <v>4205</v>
      </c>
      <c r="F134" s="224" t="s">
        <v>4206</v>
      </c>
      <c r="G134" s="225" t="s">
        <v>1673</v>
      </c>
      <c r="H134" s="226">
        <v>2</v>
      </c>
      <c r="I134" s="227">
        <v>9310.3999999999996</v>
      </c>
      <c r="J134" s="227">
        <f>ROUND(I134*H134,2)</f>
        <v>18620.799999999999</v>
      </c>
      <c r="K134" s="228"/>
      <c r="L134" s="39"/>
      <c r="M134" s="229" t="s">
        <v>1</v>
      </c>
      <c r="N134" s="230" t="s">
        <v>39</v>
      </c>
      <c r="O134" s="231">
        <v>0</v>
      </c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33" t="s">
        <v>2319</v>
      </c>
      <c r="AT134" s="233" t="s">
        <v>280</v>
      </c>
      <c r="AU134" s="233" t="s">
        <v>81</v>
      </c>
      <c r="AY134" s="18" t="s">
        <v>278</v>
      </c>
      <c r="BE134" s="234">
        <f>IF(N134="základní",J134,0)</f>
        <v>18620.799999999999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8" t="s">
        <v>81</v>
      </c>
      <c r="BK134" s="234">
        <f>ROUND(I134*H134,2)</f>
        <v>18620.799999999999</v>
      </c>
      <c r="BL134" s="18" t="s">
        <v>2319</v>
      </c>
      <c r="BM134" s="233" t="s">
        <v>4207</v>
      </c>
    </row>
    <row r="135" s="2" customFormat="1" ht="37.8" customHeight="1">
      <c r="A135" s="33"/>
      <c r="B135" s="34"/>
      <c r="C135" s="222" t="s">
        <v>308</v>
      </c>
      <c r="D135" s="222" t="s">
        <v>280</v>
      </c>
      <c r="E135" s="223" t="s">
        <v>4208</v>
      </c>
      <c r="F135" s="224" t="s">
        <v>4209</v>
      </c>
      <c r="G135" s="225" t="s">
        <v>1673</v>
      </c>
      <c r="H135" s="226">
        <v>5</v>
      </c>
      <c r="I135" s="227">
        <v>5501.1000000000004</v>
      </c>
      <c r="J135" s="227">
        <f>ROUND(I135*H135,2)</f>
        <v>27505.5</v>
      </c>
      <c r="K135" s="228"/>
      <c r="L135" s="39"/>
      <c r="M135" s="229" t="s">
        <v>1</v>
      </c>
      <c r="N135" s="230" t="s">
        <v>39</v>
      </c>
      <c r="O135" s="231">
        <v>0</v>
      </c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33" t="s">
        <v>2319</v>
      </c>
      <c r="AT135" s="233" t="s">
        <v>280</v>
      </c>
      <c r="AU135" s="233" t="s">
        <v>81</v>
      </c>
      <c r="AY135" s="18" t="s">
        <v>278</v>
      </c>
      <c r="BE135" s="234">
        <f>IF(N135="základní",J135,0)</f>
        <v>27505.5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8" t="s">
        <v>81</v>
      </c>
      <c r="BK135" s="234">
        <f>ROUND(I135*H135,2)</f>
        <v>27505.5</v>
      </c>
      <c r="BL135" s="18" t="s">
        <v>2319</v>
      </c>
      <c r="BM135" s="233" t="s">
        <v>4210</v>
      </c>
    </row>
    <row r="136" s="2" customFormat="1" ht="33" customHeight="1">
      <c r="A136" s="33"/>
      <c r="B136" s="34"/>
      <c r="C136" s="222" t="s">
        <v>325</v>
      </c>
      <c r="D136" s="222" t="s">
        <v>280</v>
      </c>
      <c r="E136" s="223" t="s">
        <v>4211</v>
      </c>
      <c r="F136" s="224" t="s">
        <v>4212</v>
      </c>
      <c r="G136" s="225" t="s">
        <v>1673</v>
      </c>
      <c r="H136" s="226">
        <v>5</v>
      </c>
      <c r="I136" s="227">
        <v>5235.1999999999998</v>
      </c>
      <c r="J136" s="227">
        <f>ROUND(I136*H136,2)</f>
        <v>26176</v>
      </c>
      <c r="K136" s="228"/>
      <c r="L136" s="39"/>
      <c r="M136" s="229" t="s">
        <v>1</v>
      </c>
      <c r="N136" s="230" t="s">
        <v>39</v>
      </c>
      <c r="O136" s="231">
        <v>0</v>
      </c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33" t="s">
        <v>2319</v>
      </c>
      <c r="AT136" s="233" t="s">
        <v>280</v>
      </c>
      <c r="AU136" s="233" t="s">
        <v>81</v>
      </c>
      <c r="AY136" s="18" t="s">
        <v>278</v>
      </c>
      <c r="BE136" s="234">
        <f>IF(N136="základní",J136,0)</f>
        <v>26176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8" t="s">
        <v>81</v>
      </c>
      <c r="BK136" s="234">
        <f>ROUND(I136*H136,2)</f>
        <v>26176</v>
      </c>
      <c r="BL136" s="18" t="s">
        <v>2319</v>
      </c>
      <c r="BM136" s="233" t="s">
        <v>4213</v>
      </c>
    </row>
    <row r="137" s="2" customFormat="1" ht="24.15" customHeight="1">
      <c r="A137" s="33"/>
      <c r="B137" s="34"/>
      <c r="C137" s="222" t="s">
        <v>372</v>
      </c>
      <c r="D137" s="222" t="s">
        <v>280</v>
      </c>
      <c r="E137" s="223" t="s">
        <v>4214</v>
      </c>
      <c r="F137" s="224" t="s">
        <v>4215</v>
      </c>
      <c r="G137" s="225" t="s">
        <v>1673</v>
      </c>
      <c r="H137" s="226">
        <v>20</v>
      </c>
      <c r="I137" s="227">
        <v>2118.9000000000001</v>
      </c>
      <c r="J137" s="227">
        <f>ROUND(I137*H137,2)</f>
        <v>42378</v>
      </c>
      <c r="K137" s="228"/>
      <c r="L137" s="39"/>
      <c r="M137" s="229" t="s">
        <v>1</v>
      </c>
      <c r="N137" s="230" t="s">
        <v>39</v>
      </c>
      <c r="O137" s="231">
        <v>0</v>
      </c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33" t="s">
        <v>2319</v>
      </c>
      <c r="AT137" s="233" t="s">
        <v>280</v>
      </c>
      <c r="AU137" s="233" t="s">
        <v>81</v>
      </c>
      <c r="AY137" s="18" t="s">
        <v>278</v>
      </c>
      <c r="BE137" s="234">
        <f>IF(N137="základní",J137,0)</f>
        <v>42378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8" t="s">
        <v>81</v>
      </c>
      <c r="BK137" s="234">
        <f>ROUND(I137*H137,2)</f>
        <v>42378</v>
      </c>
      <c r="BL137" s="18" t="s">
        <v>2319</v>
      </c>
      <c r="BM137" s="233" t="s">
        <v>4216</v>
      </c>
    </row>
    <row r="138" s="2" customFormat="1" ht="33" customHeight="1">
      <c r="A138" s="33"/>
      <c r="B138" s="34"/>
      <c r="C138" s="222" t="s">
        <v>8</v>
      </c>
      <c r="D138" s="222" t="s">
        <v>280</v>
      </c>
      <c r="E138" s="223" t="s">
        <v>4217</v>
      </c>
      <c r="F138" s="224" t="s">
        <v>4218</v>
      </c>
      <c r="G138" s="225" t="s">
        <v>3654</v>
      </c>
      <c r="H138" s="226">
        <v>34</v>
      </c>
      <c r="I138" s="227">
        <v>515</v>
      </c>
      <c r="J138" s="227">
        <f>ROUND(I138*H138,2)</f>
        <v>17510</v>
      </c>
      <c r="K138" s="228"/>
      <c r="L138" s="39"/>
      <c r="M138" s="229" t="s">
        <v>1</v>
      </c>
      <c r="N138" s="230" t="s">
        <v>39</v>
      </c>
      <c r="O138" s="231">
        <v>0</v>
      </c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33" t="s">
        <v>2319</v>
      </c>
      <c r="AT138" s="233" t="s">
        <v>280</v>
      </c>
      <c r="AU138" s="233" t="s">
        <v>81</v>
      </c>
      <c r="AY138" s="18" t="s">
        <v>278</v>
      </c>
      <c r="BE138" s="234">
        <f>IF(N138="základní",J138,0)</f>
        <v>17510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8" t="s">
        <v>81</v>
      </c>
      <c r="BK138" s="234">
        <f>ROUND(I138*H138,2)</f>
        <v>17510</v>
      </c>
      <c r="BL138" s="18" t="s">
        <v>2319</v>
      </c>
      <c r="BM138" s="233" t="s">
        <v>4219</v>
      </c>
    </row>
    <row r="139" s="2" customFormat="1" ht="24.15" customHeight="1">
      <c r="A139" s="33"/>
      <c r="B139" s="34"/>
      <c r="C139" s="222" t="s">
        <v>404</v>
      </c>
      <c r="D139" s="222" t="s">
        <v>280</v>
      </c>
      <c r="E139" s="223" t="s">
        <v>4220</v>
      </c>
      <c r="F139" s="224" t="s">
        <v>4221</v>
      </c>
      <c r="G139" s="225" t="s">
        <v>407</v>
      </c>
      <c r="H139" s="226">
        <v>650</v>
      </c>
      <c r="I139" s="227">
        <v>44.5</v>
      </c>
      <c r="J139" s="227">
        <f>ROUND(I139*H139,2)</f>
        <v>28925</v>
      </c>
      <c r="K139" s="228"/>
      <c r="L139" s="39"/>
      <c r="M139" s="229" t="s">
        <v>1</v>
      </c>
      <c r="N139" s="230" t="s">
        <v>39</v>
      </c>
      <c r="O139" s="231">
        <v>0</v>
      </c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33" t="s">
        <v>2319</v>
      </c>
      <c r="AT139" s="233" t="s">
        <v>280</v>
      </c>
      <c r="AU139" s="233" t="s">
        <v>81</v>
      </c>
      <c r="AY139" s="18" t="s">
        <v>278</v>
      </c>
      <c r="BE139" s="234">
        <f>IF(N139="základní",J139,0)</f>
        <v>28925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8" t="s">
        <v>81</v>
      </c>
      <c r="BK139" s="234">
        <f>ROUND(I139*H139,2)</f>
        <v>28925</v>
      </c>
      <c r="BL139" s="18" t="s">
        <v>2319</v>
      </c>
      <c r="BM139" s="233" t="s">
        <v>4222</v>
      </c>
    </row>
    <row r="140" s="2" customFormat="1" ht="16.5" customHeight="1">
      <c r="A140" s="33"/>
      <c r="B140" s="34"/>
      <c r="C140" s="222" t="s">
        <v>410</v>
      </c>
      <c r="D140" s="222" t="s">
        <v>280</v>
      </c>
      <c r="E140" s="223" t="s">
        <v>4223</v>
      </c>
      <c r="F140" s="224" t="s">
        <v>4224</v>
      </c>
      <c r="G140" s="225" t="s">
        <v>407</v>
      </c>
      <c r="H140" s="226">
        <v>120</v>
      </c>
      <c r="I140" s="227">
        <v>63.100000000000001</v>
      </c>
      <c r="J140" s="227">
        <f>ROUND(I140*H140,2)</f>
        <v>7572</v>
      </c>
      <c r="K140" s="228"/>
      <c r="L140" s="39"/>
      <c r="M140" s="229" t="s">
        <v>1</v>
      </c>
      <c r="N140" s="230" t="s">
        <v>39</v>
      </c>
      <c r="O140" s="231">
        <v>0</v>
      </c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33" t="s">
        <v>2319</v>
      </c>
      <c r="AT140" s="233" t="s">
        <v>280</v>
      </c>
      <c r="AU140" s="233" t="s">
        <v>81</v>
      </c>
      <c r="AY140" s="18" t="s">
        <v>278</v>
      </c>
      <c r="BE140" s="234">
        <f>IF(N140="základní",J140,0)</f>
        <v>7572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8" t="s">
        <v>81</v>
      </c>
      <c r="BK140" s="234">
        <f>ROUND(I140*H140,2)</f>
        <v>7572</v>
      </c>
      <c r="BL140" s="18" t="s">
        <v>2319</v>
      </c>
      <c r="BM140" s="233" t="s">
        <v>4225</v>
      </c>
    </row>
    <row r="141" s="2" customFormat="1" ht="33" customHeight="1">
      <c r="A141" s="33"/>
      <c r="B141" s="34"/>
      <c r="C141" s="222" t="s">
        <v>415</v>
      </c>
      <c r="D141" s="222" t="s">
        <v>280</v>
      </c>
      <c r="E141" s="223" t="s">
        <v>4226</v>
      </c>
      <c r="F141" s="224" t="s">
        <v>4227</v>
      </c>
      <c r="G141" s="225" t="s">
        <v>407</v>
      </c>
      <c r="H141" s="226">
        <v>80</v>
      </c>
      <c r="I141" s="227">
        <v>51.399999999999999</v>
      </c>
      <c r="J141" s="227">
        <f>ROUND(I141*H141,2)</f>
        <v>4112</v>
      </c>
      <c r="K141" s="228"/>
      <c r="L141" s="39"/>
      <c r="M141" s="229" t="s">
        <v>1</v>
      </c>
      <c r="N141" s="230" t="s">
        <v>39</v>
      </c>
      <c r="O141" s="231">
        <v>0</v>
      </c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33" t="s">
        <v>2319</v>
      </c>
      <c r="AT141" s="233" t="s">
        <v>280</v>
      </c>
      <c r="AU141" s="233" t="s">
        <v>81</v>
      </c>
      <c r="AY141" s="18" t="s">
        <v>278</v>
      </c>
      <c r="BE141" s="234">
        <f>IF(N141="základní",J141,0)</f>
        <v>4112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8" t="s">
        <v>81</v>
      </c>
      <c r="BK141" s="234">
        <f>ROUND(I141*H141,2)</f>
        <v>4112</v>
      </c>
      <c r="BL141" s="18" t="s">
        <v>2319</v>
      </c>
      <c r="BM141" s="233" t="s">
        <v>4228</v>
      </c>
    </row>
    <row r="142" s="2" customFormat="1" ht="24.15" customHeight="1">
      <c r="A142" s="33"/>
      <c r="B142" s="34"/>
      <c r="C142" s="222" t="s">
        <v>602</v>
      </c>
      <c r="D142" s="222" t="s">
        <v>280</v>
      </c>
      <c r="E142" s="223" t="s">
        <v>3713</v>
      </c>
      <c r="F142" s="224" t="s">
        <v>3714</v>
      </c>
      <c r="G142" s="225" t="s">
        <v>407</v>
      </c>
      <c r="H142" s="226">
        <v>88</v>
      </c>
      <c r="I142" s="227">
        <v>64.799999999999997</v>
      </c>
      <c r="J142" s="227">
        <f>ROUND(I142*H142,2)</f>
        <v>5702.3999999999996</v>
      </c>
      <c r="K142" s="228"/>
      <c r="L142" s="39"/>
      <c r="M142" s="229" t="s">
        <v>1</v>
      </c>
      <c r="N142" s="230" t="s">
        <v>39</v>
      </c>
      <c r="O142" s="231">
        <v>0</v>
      </c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33" t="s">
        <v>2319</v>
      </c>
      <c r="AT142" s="233" t="s">
        <v>280</v>
      </c>
      <c r="AU142" s="233" t="s">
        <v>81</v>
      </c>
      <c r="AY142" s="18" t="s">
        <v>278</v>
      </c>
      <c r="BE142" s="234">
        <f>IF(N142="základní",J142,0)</f>
        <v>5702.3999999999996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8" t="s">
        <v>81</v>
      </c>
      <c r="BK142" s="234">
        <f>ROUND(I142*H142,2)</f>
        <v>5702.3999999999996</v>
      </c>
      <c r="BL142" s="18" t="s">
        <v>2319</v>
      </c>
      <c r="BM142" s="233" t="s">
        <v>4229</v>
      </c>
    </row>
    <row r="143" s="2" customFormat="1" ht="16.5" customHeight="1">
      <c r="A143" s="33"/>
      <c r="B143" s="34"/>
      <c r="C143" s="222" t="s">
        <v>607</v>
      </c>
      <c r="D143" s="222" t="s">
        <v>280</v>
      </c>
      <c r="E143" s="223" t="s">
        <v>3728</v>
      </c>
      <c r="F143" s="224" t="s">
        <v>3729</v>
      </c>
      <c r="G143" s="225" t="s">
        <v>1673</v>
      </c>
      <c r="H143" s="226">
        <v>15</v>
      </c>
      <c r="I143" s="227">
        <v>90.099999999999994</v>
      </c>
      <c r="J143" s="227">
        <f>ROUND(I143*H143,2)</f>
        <v>1351.5</v>
      </c>
      <c r="K143" s="228"/>
      <c r="L143" s="39"/>
      <c r="M143" s="229" t="s">
        <v>1</v>
      </c>
      <c r="N143" s="230" t="s">
        <v>39</v>
      </c>
      <c r="O143" s="231">
        <v>0</v>
      </c>
      <c r="P143" s="231">
        <f>O143*H143</f>
        <v>0</v>
      </c>
      <c r="Q143" s="231">
        <v>0</v>
      </c>
      <c r="R143" s="231">
        <f>Q143*H143</f>
        <v>0</v>
      </c>
      <c r="S143" s="231">
        <v>0</v>
      </c>
      <c r="T143" s="23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33" t="s">
        <v>2319</v>
      </c>
      <c r="AT143" s="233" t="s">
        <v>280</v>
      </c>
      <c r="AU143" s="233" t="s">
        <v>81</v>
      </c>
      <c r="AY143" s="18" t="s">
        <v>278</v>
      </c>
      <c r="BE143" s="234">
        <f>IF(N143="základní",J143,0)</f>
        <v>1351.5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8" t="s">
        <v>81</v>
      </c>
      <c r="BK143" s="234">
        <f>ROUND(I143*H143,2)</f>
        <v>1351.5</v>
      </c>
      <c r="BL143" s="18" t="s">
        <v>2319</v>
      </c>
      <c r="BM143" s="233" t="s">
        <v>4230</v>
      </c>
    </row>
    <row r="144" s="2" customFormat="1" ht="16.5" customHeight="1">
      <c r="A144" s="33"/>
      <c r="B144" s="34"/>
      <c r="C144" s="222" t="s">
        <v>611</v>
      </c>
      <c r="D144" s="222" t="s">
        <v>280</v>
      </c>
      <c r="E144" s="223" t="s">
        <v>3731</v>
      </c>
      <c r="F144" s="224" t="s">
        <v>3732</v>
      </c>
      <c r="G144" s="225" t="s">
        <v>1673</v>
      </c>
      <c r="H144" s="226">
        <v>10</v>
      </c>
      <c r="I144" s="227">
        <v>106.59999999999999</v>
      </c>
      <c r="J144" s="227">
        <f>ROUND(I144*H144,2)</f>
        <v>1066</v>
      </c>
      <c r="K144" s="228"/>
      <c r="L144" s="39"/>
      <c r="M144" s="229" t="s">
        <v>1</v>
      </c>
      <c r="N144" s="230" t="s">
        <v>39</v>
      </c>
      <c r="O144" s="231">
        <v>0</v>
      </c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33" t="s">
        <v>2319</v>
      </c>
      <c r="AT144" s="233" t="s">
        <v>280</v>
      </c>
      <c r="AU144" s="233" t="s">
        <v>81</v>
      </c>
      <c r="AY144" s="18" t="s">
        <v>278</v>
      </c>
      <c r="BE144" s="234">
        <f>IF(N144="základní",J144,0)</f>
        <v>1066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8" t="s">
        <v>81</v>
      </c>
      <c r="BK144" s="234">
        <f>ROUND(I144*H144,2)</f>
        <v>1066</v>
      </c>
      <c r="BL144" s="18" t="s">
        <v>2319</v>
      </c>
      <c r="BM144" s="233" t="s">
        <v>4231</v>
      </c>
    </row>
    <row r="145" s="2" customFormat="1" ht="37.8" customHeight="1">
      <c r="A145" s="33"/>
      <c r="B145" s="34"/>
      <c r="C145" s="222" t="s">
        <v>616</v>
      </c>
      <c r="D145" s="222" t="s">
        <v>280</v>
      </c>
      <c r="E145" s="223" t="s">
        <v>3740</v>
      </c>
      <c r="F145" s="224" t="s">
        <v>3741</v>
      </c>
      <c r="G145" s="225" t="s">
        <v>407</v>
      </c>
      <c r="H145" s="226">
        <v>50</v>
      </c>
      <c r="I145" s="227">
        <v>71.099999999999994</v>
      </c>
      <c r="J145" s="227">
        <f>ROUND(I145*H145,2)</f>
        <v>3555</v>
      </c>
      <c r="K145" s="228"/>
      <c r="L145" s="39"/>
      <c r="M145" s="229" t="s">
        <v>1</v>
      </c>
      <c r="N145" s="230" t="s">
        <v>39</v>
      </c>
      <c r="O145" s="231">
        <v>0</v>
      </c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33" t="s">
        <v>2319</v>
      </c>
      <c r="AT145" s="233" t="s">
        <v>280</v>
      </c>
      <c r="AU145" s="233" t="s">
        <v>81</v>
      </c>
      <c r="AY145" s="18" t="s">
        <v>278</v>
      </c>
      <c r="BE145" s="234">
        <f>IF(N145="základní",J145,0)</f>
        <v>3555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8" t="s">
        <v>81</v>
      </c>
      <c r="BK145" s="234">
        <f>ROUND(I145*H145,2)</f>
        <v>3555</v>
      </c>
      <c r="BL145" s="18" t="s">
        <v>2319</v>
      </c>
      <c r="BM145" s="233" t="s">
        <v>4232</v>
      </c>
    </row>
    <row r="146" s="2" customFormat="1" ht="37.8" customHeight="1">
      <c r="A146" s="33"/>
      <c r="B146" s="34"/>
      <c r="C146" s="222" t="s">
        <v>621</v>
      </c>
      <c r="D146" s="222" t="s">
        <v>280</v>
      </c>
      <c r="E146" s="223" t="s">
        <v>3743</v>
      </c>
      <c r="F146" s="224" t="s">
        <v>3744</v>
      </c>
      <c r="G146" s="225" t="s">
        <v>407</v>
      </c>
      <c r="H146" s="226">
        <v>25</v>
      </c>
      <c r="I146" s="227">
        <v>82.5</v>
      </c>
      <c r="J146" s="227">
        <f>ROUND(I146*H146,2)</f>
        <v>2062.5</v>
      </c>
      <c r="K146" s="228"/>
      <c r="L146" s="39"/>
      <c r="M146" s="229" t="s">
        <v>1</v>
      </c>
      <c r="N146" s="230" t="s">
        <v>39</v>
      </c>
      <c r="O146" s="231">
        <v>0</v>
      </c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33" t="s">
        <v>2319</v>
      </c>
      <c r="AT146" s="233" t="s">
        <v>280</v>
      </c>
      <c r="AU146" s="233" t="s">
        <v>81</v>
      </c>
      <c r="AY146" s="18" t="s">
        <v>278</v>
      </c>
      <c r="BE146" s="234">
        <f>IF(N146="základní",J146,0)</f>
        <v>2062.5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8" t="s">
        <v>81</v>
      </c>
      <c r="BK146" s="234">
        <f>ROUND(I146*H146,2)</f>
        <v>2062.5</v>
      </c>
      <c r="BL146" s="18" t="s">
        <v>2319</v>
      </c>
      <c r="BM146" s="233" t="s">
        <v>4233</v>
      </c>
    </row>
    <row r="147" s="2" customFormat="1" ht="24.15" customHeight="1">
      <c r="A147" s="33"/>
      <c r="B147" s="34"/>
      <c r="C147" s="222" t="s">
        <v>7</v>
      </c>
      <c r="D147" s="222" t="s">
        <v>280</v>
      </c>
      <c r="E147" s="223" t="s">
        <v>3746</v>
      </c>
      <c r="F147" s="224" t="s">
        <v>3747</v>
      </c>
      <c r="G147" s="225" t="s">
        <v>1673</v>
      </c>
      <c r="H147" s="226">
        <v>350</v>
      </c>
      <c r="I147" s="227">
        <v>18.800000000000001</v>
      </c>
      <c r="J147" s="227">
        <f>ROUND(I147*H147,2)</f>
        <v>6580</v>
      </c>
      <c r="K147" s="228"/>
      <c r="L147" s="39"/>
      <c r="M147" s="229" t="s">
        <v>1</v>
      </c>
      <c r="N147" s="230" t="s">
        <v>39</v>
      </c>
      <c r="O147" s="231">
        <v>0</v>
      </c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33" t="s">
        <v>2319</v>
      </c>
      <c r="AT147" s="233" t="s">
        <v>280</v>
      </c>
      <c r="AU147" s="233" t="s">
        <v>81</v>
      </c>
      <c r="AY147" s="18" t="s">
        <v>278</v>
      </c>
      <c r="BE147" s="234">
        <f>IF(N147="základní",J147,0)</f>
        <v>6580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8" t="s">
        <v>81</v>
      </c>
      <c r="BK147" s="234">
        <f>ROUND(I147*H147,2)</f>
        <v>6580</v>
      </c>
      <c r="BL147" s="18" t="s">
        <v>2319</v>
      </c>
      <c r="BM147" s="233" t="s">
        <v>4234</v>
      </c>
    </row>
    <row r="148" s="2" customFormat="1" ht="24.15" customHeight="1">
      <c r="A148" s="33"/>
      <c r="B148" s="34"/>
      <c r="C148" s="222" t="s">
        <v>630</v>
      </c>
      <c r="D148" s="222" t="s">
        <v>280</v>
      </c>
      <c r="E148" s="223" t="s">
        <v>3749</v>
      </c>
      <c r="F148" s="224" t="s">
        <v>3750</v>
      </c>
      <c r="G148" s="225" t="s">
        <v>1673</v>
      </c>
      <c r="H148" s="226">
        <v>350</v>
      </c>
      <c r="I148" s="227">
        <v>14.199999999999999</v>
      </c>
      <c r="J148" s="227">
        <f>ROUND(I148*H148,2)</f>
        <v>4970</v>
      </c>
      <c r="K148" s="228"/>
      <c r="L148" s="39"/>
      <c r="M148" s="229" t="s">
        <v>1</v>
      </c>
      <c r="N148" s="230" t="s">
        <v>39</v>
      </c>
      <c r="O148" s="231">
        <v>0</v>
      </c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33" t="s">
        <v>2319</v>
      </c>
      <c r="AT148" s="233" t="s">
        <v>280</v>
      </c>
      <c r="AU148" s="233" t="s">
        <v>81</v>
      </c>
      <c r="AY148" s="18" t="s">
        <v>278</v>
      </c>
      <c r="BE148" s="234">
        <f>IF(N148="základní",J148,0)</f>
        <v>4970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8" t="s">
        <v>81</v>
      </c>
      <c r="BK148" s="234">
        <f>ROUND(I148*H148,2)</f>
        <v>4970</v>
      </c>
      <c r="BL148" s="18" t="s">
        <v>2319</v>
      </c>
      <c r="BM148" s="233" t="s">
        <v>4235</v>
      </c>
    </row>
    <row r="149" s="2" customFormat="1" ht="16.5" customHeight="1">
      <c r="A149" s="33"/>
      <c r="B149" s="34"/>
      <c r="C149" s="222" t="s">
        <v>635</v>
      </c>
      <c r="D149" s="222" t="s">
        <v>280</v>
      </c>
      <c r="E149" s="223" t="s">
        <v>3752</v>
      </c>
      <c r="F149" s="224" t="s">
        <v>3753</v>
      </c>
      <c r="G149" s="225" t="s">
        <v>1673</v>
      </c>
      <c r="H149" s="226">
        <v>500</v>
      </c>
      <c r="I149" s="227">
        <v>8.1999999999999993</v>
      </c>
      <c r="J149" s="227">
        <f>ROUND(I149*H149,2)</f>
        <v>4100</v>
      </c>
      <c r="K149" s="228"/>
      <c r="L149" s="39"/>
      <c r="M149" s="229" t="s">
        <v>1</v>
      </c>
      <c r="N149" s="230" t="s">
        <v>39</v>
      </c>
      <c r="O149" s="231">
        <v>0</v>
      </c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33" t="s">
        <v>2319</v>
      </c>
      <c r="AT149" s="233" t="s">
        <v>280</v>
      </c>
      <c r="AU149" s="233" t="s">
        <v>81</v>
      </c>
      <c r="AY149" s="18" t="s">
        <v>278</v>
      </c>
      <c r="BE149" s="234">
        <f>IF(N149="základní",J149,0)</f>
        <v>4100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8" t="s">
        <v>81</v>
      </c>
      <c r="BK149" s="234">
        <f>ROUND(I149*H149,2)</f>
        <v>4100</v>
      </c>
      <c r="BL149" s="18" t="s">
        <v>2319</v>
      </c>
      <c r="BM149" s="233" t="s">
        <v>4236</v>
      </c>
    </row>
    <row r="150" s="2" customFormat="1" ht="16.5" customHeight="1">
      <c r="A150" s="33"/>
      <c r="B150" s="34"/>
      <c r="C150" s="222" t="s">
        <v>640</v>
      </c>
      <c r="D150" s="222" t="s">
        <v>280</v>
      </c>
      <c r="E150" s="223" t="s">
        <v>3755</v>
      </c>
      <c r="F150" s="224" t="s">
        <v>3756</v>
      </c>
      <c r="G150" s="225" t="s">
        <v>1673</v>
      </c>
      <c r="H150" s="226">
        <v>100</v>
      </c>
      <c r="I150" s="227">
        <v>9.6999999999999993</v>
      </c>
      <c r="J150" s="227">
        <f>ROUND(I150*H150,2)</f>
        <v>970</v>
      </c>
      <c r="K150" s="228"/>
      <c r="L150" s="39"/>
      <c r="M150" s="229" t="s">
        <v>1</v>
      </c>
      <c r="N150" s="230" t="s">
        <v>39</v>
      </c>
      <c r="O150" s="231">
        <v>0</v>
      </c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33" t="s">
        <v>2319</v>
      </c>
      <c r="AT150" s="233" t="s">
        <v>280</v>
      </c>
      <c r="AU150" s="233" t="s">
        <v>81</v>
      </c>
      <c r="AY150" s="18" t="s">
        <v>278</v>
      </c>
      <c r="BE150" s="234">
        <f>IF(N150="základní",J150,0)</f>
        <v>970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8" t="s">
        <v>81</v>
      </c>
      <c r="BK150" s="234">
        <f>ROUND(I150*H150,2)</f>
        <v>970</v>
      </c>
      <c r="BL150" s="18" t="s">
        <v>2319</v>
      </c>
      <c r="BM150" s="233" t="s">
        <v>4237</v>
      </c>
    </row>
    <row r="151" s="2" customFormat="1" ht="44.25" customHeight="1">
      <c r="A151" s="33"/>
      <c r="B151" s="34"/>
      <c r="C151" s="222" t="s">
        <v>650</v>
      </c>
      <c r="D151" s="222" t="s">
        <v>280</v>
      </c>
      <c r="E151" s="223" t="s">
        <v>4238</v>
      </c>
      <c r="F151" s="224" t="s">
        <v>4239</v>
      </c>
      <c r="G151" s="225" t="s">
        <v>3654</v>
      </c>
      <c r="H151" s="226">
        <v>8</v>
      </c>
      <c r="I151" s="227">
        <v>850</v>
      </c>
      <c r="J151" s="227">
        <f>ROUND(I151*H151,2)</f>
        <v>6800</v>
      </c>
      <c r="K151" s="228"/>
      <c r="L151" s="39"/>
      <c r="M151" s="229" t="s">
        <v>1</v>
      </c>
      <c r="N151" s="230" t="s">
        <v>39</v>
      </c>
      <c r="O151" s="231">
        <v>0</v>
      </c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33" t="s">
        <v>2319</v>
      </c>
      <c r="AT151" s="233" t="s">
        <v>280</v>
      </c>
      <c r="AU151" s="233" t="s">
        <v>81</v>
      </c>
      <c r="AY151" s="18" t="s">
        <v>278</v>
      </c>
      <c r="BE151" s="234">
        <f>IF(N151="základní",J151,0)</f>
        <v>6800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8" t="s">
        <v>81</v>
      </c>
      <c r="BK151" s="234">
        <f>ROUND(I151*H151,2)</f>
        <v>6800</v>
      </c>
      <c r="BL151" s="18" t="s">
        <v>2319</v>
      </c>
      <c r="BM151" s="233" t="s">
        <v>4240</v>
      </c>
    </row>
    <row r="152" s="2" customFormat="1" ht="24.15" customHeight="1">
      <c r="A152" s="33"/>
      <c r="B152" s="34"/>
      <c r="C152" s="222" t="s">
        <v>666</v>
      </c>
      <c r="D152" s="222" t="s">
        <v>280</v>
      </c>
      <c r="E152" s="223" t="s">
        <v>4241</v>
      </c>
      <c r="F152" s="224" t="s">
        <v>4242</v>
      </c>
      <c r="G152" s="225" t="s">
        <v>1673</v>
      </c>
      <c r="H152" s="226">
        <v>10</v>
      </c>
      <c r="I152" s="227">
        <v>1485</v>
      </c>
      <c r="J152" s="227">
        <f>ROUND(I152*H152,2)</f>
        <v>14850</v>
      </c>
      <c r="K152" s="228"/>
      <c r="L152" s="39"/>
      <c r="M152" s="229" t="s">
        <v>1</v>
      </c>
      <c r="N152" s="230" t="s">
        <v>39</v>
      </c>
      <c r="O152" s="231">
        <v>0</v>
      </c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33" t="s">
        <v>2319</v>
      </c>
      <c r="AT152" s="233" t="s">
        <v>280</v>
      </c>
      <c r="AU152" s="233" t="s">
        <v>81</v>
      </c>
      <c r="AY152" s="18" t="s">
        <v>278</v>
      </c>
      <c r="BE152" s="234">
        <f>IF(N152="základní",J152,0)</f>
        <v>14850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8" t="s">
        <v>81</v>
      </c>
      <c r="BK152" s="234">
        <f>ROUND(I152*H152,2)</f>
        <v>14850</v>
      </c>
      <c r="BL152" s="18" t="s">
        <v>2319</v>
      </c>
      <c r="BM152" s="233" t="s">
        <v>4243</v>
      </c>
    </row>
    <row r="153" s="2" customFormat="1" ht="24.15" customHeight="1">
      <c r="A153" s="33"/>
      <c r="B153" s="34"/>
      <c r="C153" s="222" t="s">
        <v>672</v>
      </c>
      <c r="D153" s="222" t="s">
        <v>280</v>
      </c>
      <c r="E153" s="223" t="s">
        <v>4244</v>
      </c>
      <c r="F153" s="224" t="s">
        <v>4245</v>
      </c>
      <c r="G153" s="225" t="s">
        <v>1673</v>
      </c>
      <c r="H153" s="226">
        <v>8</v>
      </c>
      <c r="I153" s="227">
        <v>1485</v>
      </c>
      <c r="J153" s="227">
        <f>ROUND(I153*H153,2)</f>
        <v>11880</v>
      </c>
      <c r="K153" s="228"/>
      <c r="L153" s="39"/>
      <c r="M153" s="229" t="s">
        <v>1</v>
      </c>
      <c r="N153" s="230" t="s">
        <v>39</v>
      </c>
      <c r="O153" s="231">
        <v>0</v>
      </c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33" t="s">
        <v>2319</v>
      </c>
      <c r="AT153" s="233" t="s">
        <v>280</v>
      </c>
      <c r="AU153" s="233" t="s">
        <v>81</v>
      </c>
      <c r="AY153" s="18" t="s">
        <v>278</v>
      </c>
      <c r="BE153" s="234">
        <f>IF(N153="základní",J153,0)</f>
        <v>11880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8" t="s">
        <v>81</v>
      </c>
      <c r="BK153" s="234">
        <f>ROUND(I153*H153,2)</f>
        <v>11880</v>
      </c>
      <c r="BL153" s="18" t="s">
        <v>2319</v>
      </c>
      <c r="BM153" s="233" t="s">
        <v>4246</v>
      </c>
    </row>
    <row r="154" s="2" customFormat="1" ht="24.15" customHeight="1">
      <c r="A154" s="33"/>
      <c r="B154" s="34"/>
      <c r="C154" s="222" t="s">
        <v>679</v>
      </c>
      <c r="D154" s="222" t="s">
        <v>280</v>
      </c>
      <c r="E154" s="223" t="s">
        <v>4247</v>
      </c>
      <c r="F154" s="224" t="s">
        <v>3893</v>
      </c>
      <c r="G154" s="225" t="s">
        <v>1418</v>
      </c>
      <c r="H154" s="226">
        <v>1</v>
      </c>
      <c r="I154" s="227">
        <v>10500</v>
      </c>
      <c r="J154" s="227">
        <f>ROUND(I154*H154,2)</f>
        <v>10500</v>
      </c>
      <c r="K154" s="228"/>
      <c r="L154" s="39"/>
      <c r="M154" s="229" t="s">
        <v>1</v>
      </c>
      <c r="N154" s="230" t="s">
        <v>39</v>
      </c>
      <c r="O154" s="231">
        <v>0</v>
      </c>
      <c r="P154" s="231">
        <f>O154*H154</f>
        <v>0</v>
      </c>
      <c r="Q154" s="231">
        <v>0</v>
      </c>
      <c r="R154" s="231">
        <f>Q154*H154</f>
        <v>0</v>
      </c>
      <c r="S154" s="231">
        <v>0</v>
      </c>
      <c r="T154" s="23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33" t="s">
        <v>2319</v>
      </c>
      <c r="AT154" s="233" t="s">
        <v>280</v>
      </c>
      <c r="AU154" s="233" t="s">
        <v>81</v>
      </c>
      <c r="AY154" s="18" t="s">
        <v>278</v>
      </c>
      <c r="BE154" s="234">
        <f>IF(N154="základní",J154,0)</f>
        <v>10500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8" t="s">
        <v>81</v>
      </c>
      <c r="BK154" s="234">
        <f>ROUND(I154*H154,2)</f>
        <v>10500</v>
      </c>
      <c r="BL154" s="18" t="s">
        <v>2319</v>
      </c>
      <c r="BM154" s="233" t="s">
        <v>4248</v>
      </c>
    </row>
    <row r="155" s="2" customFormat="1" ht="16.5" customHeight="1">
      <c r="A155" s="33"/>
      <c r="B155" s="34"/>
      <c r="C155" s="222" t="s">
        <v>685</v>
      </c>
      <c r="D155" s="222" t="s">
        <v>280</v>
      </c>
      <c r="E155" s="223" t="s">
        <v>3776</v>
      </c>
      <c r="F155" s="224" t="s">
        <v>3777</v>
      </c>
      <c r="G155" s="225" t="s">
        <v>3778</v>
      </c>
      <c r="H155" s="226">
        <v>6</v>
      </c>
      <c r="I155" s="227">
        <v>455</v>
      </c>
      <c r="J155" s="227">
        <f>ROUND(I155*H155,2)</f>
        <v>2730</v>
      </c>
      <c r="K155" s="228"/>
      <c r="L155" s="39"/>
      <c r="M155" s="229" t="s">
        <v>1</v>
      </c>
      <c r="N155" s="230" t="s">
        <v>39</v>
      </c>
      <c r="O155" s="231">
        <v>0</v>
      </c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33" t="s">
        <v>2319</v>
      </c>
      <c r="AT155" s="233" t="s">
        <v>280</v>
      </c>
      <c r="AU155" s="233" t="s">
        <v>81</v>
      </c>
      <c r="AY155" s="18" t="s">
        <v>278</v>
      </c>
      <c r="BE155" s="234">
        <f>IF(N155="základní",J155,0)</f>
        <v>2730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8" t="s">
        <v>81</v>
      </c>
      <c r="BK155" s="234">
        <f>ROUND(I155*H155,2)</f>
        <v>2730</v>
      </c>
      <c r="BL155" s="18" t="s">
        <v>2319</v>
      </c>
      <c r="BM155" s="233" t="s">
        <v>4249</v>
      </c>
    </row>
    <row r="156" s="2" customFormat="1" ht="24.15" customHeight="1">
      <c r="A156" s="33"/>
      <c r="B156" s="34"/>
      <c r="C156" s="222" t="s">
        <v>691</v>
      </c>
      <c r="D156" s="222" t="s">
        <v>280</v>
      </c>
      <c r="E156" s="223" t="s">
        <v>3780</v>
      </c>
      <c r="F156" s="224" t="s">
        <v>3781</v>
      </c>
      <c r="G156" s="225" t="s">
        <v>283</v>
      </c>
      <c r="H156" s="226">
        <v>390</v>
      </c>
      <c r="I156" s="227">
        <v>48.899999999999999</v>
      </c>
      <c r="J156" s="227">
        <f>ROUND(I156*H156,2)</f>
        <v>19071</v>
      </c>
      <c r="K156" s="228"/>
      <c r="L156" s="39"/>
      <c r="M156" s="229" t="s">
        <v>1</v>
      </c>
      <c r="N156" s="230" t="s">
        <v>39</v>
      </c>
      <c r="O156" s="231">
        <v>0</v>
      </c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33" t="s">
        <v>2319</v>
      </c>
      <c r="AT156" s="233" t="s">
        <v>280</v>
      </c>
      <c r="AU156" s="233" t="s">
        <v>81</v>
      </c>
      <c r="AY156" s="18" t="s">
        <v>278</v>
      </c>
      <c r="BE156" s="234">
        <f>IF(N156="základní",J156,0)</f>
        <v>19071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8" t="s">
        <v>81</v>
      </c>
      <c r="BK156" s="234">
        <f>ROUND(I156*H156,2)</f>
        <v>19071</v>
      </c>
      <c r="BL156" s="18" t="s">
        <v>2319</v>
      </c>
      <c r="BM156" s="233" t="s">
        <v>4250</v>
      </c>
    </row>
    <row r="157" s="2" customFormat="1" ht="37.8" customHeight="1">
      <c r="A157" s="33"/>
      <c r="B157" s="34"/>
      <c r="C157" s="222" t="s">
        <v>697</v>
      </c>
      <c r="D157" s="222" t="s">
        <v>280</v>
      </c>
      <c r="E157" s="223" t="s">
        <v>3783</v>
      </c>
      <c r="F157" s="224" t="s">
        <v>3784</v>
      </c>
      <c r="G157" s="225" t="s">
        <v>283</v>
      </c>
      <c r="H157" s="226">
        <v>2340</v>
      </c>
      <c r="I157" s="227">
        <v>1.6399999999999999</v>
      </c>
      <c r="J157" s="227">
        <f>ROUND(I157*H157,2)</f>
        <v>3837.5999999999999</v>
      </c>
      <c r="K157" s="228"/>
      <c r="L157" s="39"/>
      <c r="M157" s="229" t="s">
        <v>1</v>
      </c>
      <c r="N157" s="230" t="s">
        <v>39</v>
      </c>
      <c r="O157" s="231">
        <v>0</v>
      </c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33" t="s">
        <v>2319</v>
      </c>
      <c r="AT157" s="233" t="s">
        <v>280</v>
      </c>
      <c r="AU157" s="233" t="s">
        <v>81</v>
      </c>
      <c r="AY157" s="18" t="s">
        <v>278</v>
      </c>
      <c r="BE157" s="234">
        <f>IF(N157="základní",J157,0)</f>
        <v>3837.5999999999999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8" t="s">
        <v>81</v>
      </c>
      <c r="BK157" s="234">
        <f>ROUND(I157*H157,2)</f>
        <v>3837.5999999999999</v>
      </c>
      <c r="BL157" s="18" t="s">
        <v>2319</v>
      </c>
      <c r="BM157" s="233" t="s">
        <v>4251</v>
      </c>
    </row>
    <row r="158" s="2" customFormat="1" ht="33" customHeight="1">
      <c r="A158" s="33"/>
      <c r="B158" s="34"/>
      <c r="C158" s="222" t="s">
        <v>703</v>
      </c>
      <c r="D158" s="222" t="s">
        <v>280</v>
      </c>
      <c r="E158" s="223" t="s">
        <v>3786</v>
      </c>
      <c r="F158" s="224" t="s">
        <v>3787</v>
      </c>
      <c r="G158" s="225" t="s">
        <v>283</v>
      </c>
      <c r="H158" s="226">
        <v>390</v>
      </c>
      <c r="I158" s="227">
        <v>37.399999999999999</v>
      </c>
      <c r="J158" s="227">
        <f>ROUND(I158*H158,2)</f>
        <v>14586</v>
      </c>
      <c r="K158" s="228"/>
      <c r="L158" s="39"/>
      <c r="M158" s="229" t="s">
        <v>1</v>
      </c>
      <c r="N158" s="230" t="s">
        <v>39</v>
      </c>
      <c r="O158" s="231">
        <v>0</v>
      </c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33" t="s">
        <v>2319</v>
      </c>
      <c r="AT158" s="233" t="s">
        <v>280</v>
      </c>
      <c r="AU158" s="233" t="s">
        <v>81</v>
      </c>
      <c r="AY158" s="18" t="s">
        <v>278</v>
      </c>
      <c r="BE158" s="234">
        <f>IF(N158="základní",J158,0)</f>
        <v>14586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8" t="s">
        <v>81</v>
      </c>
      <c r="BK158" s="234">
        <f>ROUND(I158*H158,2)</f>
        <v>14586</v>
      </c>
      <c r="BL158" s="18" t="s">
        <v>2319</v>
      </c>
      <c r="BM158" s="233" t="s">
        <v>4252</v>
      </c>
    </row>
    <row r="159" s="2" customFormat="1" ht="24.15" customHeight="1">
      <c r="A159" s="33"/>
      <c r="B159" s="34"/>
      <c r="C159" s="222" t="s">
        <v>709</v>
      </c>
      <c r="D159" s="222" t="s">
        <v>280</v>
      </c>
      <c r="E159" s="223" t="s">
        <v>3789</v>
      </c>
      <c r="F159" s="224" t="s">
        <v>3790</v>
      </c>
      <c r="G159" s="225" t="s">
        <v>301</v>
      </c>
      <c r="H159" s="226">
        <v>0.80000000000000004</v>
      </c>
      <c r="I159" s="227">
        <v>5830</v>
      </c>
      <c r="J159" s="227">
        <f>ROUND(I159*H159,2)</f>
        <v>4664</v>
      </c>
      <c r="K159" s="228"/>
      <c r="L159" s="39"/>
      <c r="M159" s="229" t="s">
        <v>1</v>
      </c>
      <c r="N159" s="230" t="s">
        <v>39</v>
      </c>
      <c r="O159" s="231">
        <v>0</v>
      </c>
      <c r="P159" s="231">
        <f>O159*H159</f>
        <v>0</v>
      </c>
      <c r="Q159" s="231">
        <v>0</v>
      </c>
      <c r="R159" s="231">
        <f>Q159*H159</f>
        <v>0</v>
      </c>
      <c r="S159" s="231">
        <v>0</v>
      </c>
      <c r="T159" s="23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33" t="s">
        <v>2319</v>
      </c>
      <c r="AT159" s="233" t="s">
        <v>280</v>
      </c>
      <c r="AU159" s="233" t="s">
        <v>81</v>
      </c>
      <c r="AY159" s="18" t="s">
        <v>278</v>
      </c>
      <c r="BE159" s="234">
        <f>IF(N159="základní",J159,0)</f>
        <v>4664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8" t="s">
        <v>81</v>
      </c>
      <c r="BK159" s="234">
        <f>ROUND(I159*H159,2)</f>
        <v>4664</v>
      </c>
      <c r="BL159" s="18" t="s">
        <v>2319</v>
      </c>
      <c r="BM159" s="233" t="s">
        <v>4253</v>
      </c>
    </row>
    <row r="160" s="2" customFormat="1" ht="24.15" customHeight="1">
      <c r="A160" s="33"/>
      <c r="B160" s="34"/>
      <c r="C160" s="222" t="s">
        <v>713</v>
      </c>
      <c r="D160" s="222" t="s">
        <v>280</v>
      </c>
      <c r="E160" s="223" t="s">
        <v>4254</v>
      </c>
      <c r="F160" s="224" t="s">
        <v>3793</v>
      </c>
      <c r="G160" s="225" t="s">
        <v>1418</v>
      </c>
      <c r="H160" s="226">
        <v>1</v>
      </c>
      <c r="I160" s="227">
        <v>11335</v>
      </c>
      <c r="J160" s="227">
        <f>ROUND(I160*H160,2)</f>
        <v>11335</v>
      </c>
      <c r="K160" s="228"/>
      <c r="L160" s="39"/>
      <c r="M160" s="291" t="s">
        <v>1</v>
      </c>
      <c r="N160" s="292" t="s">
        <v>39</v>
      </c>
      <c r="O160" s="293">
        <v>0</v>
      </c>
      <c r="P160" s="293">
        <f>O160*H160</f>
        <v>0</v>
      </c>
      <c r="Q160" s="293">
        <v>0</v>
      </c>
      <c r="R160" s="293">
        <f>Q160*H160</f>
        <v>0</v>
      </c>
      <c r="S160" s="293">
        <v>0</v>
      </c>
      <c r="T160" s="294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33" t="s">
        <v>2319</v>
      </c>
      <c r="AT160" s="233" t="s">
        <v>280</v>
      </c>
      <c r="AU160" s="233" t="s">
        <v>81</v>
      </c>
      <c r="AY160" s="18" t="s">
        <v>278</v>
      </c>
      <c r="BE160" s="234">
        <f>IF(N160="základní",J160,0)</f>
        <v>11335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8" t="s">
        <v>81</v>
      </c>
      <c r="BK160" s="234">
        <f>ROUND(I160*H160,2)</f>
        <v>11335</v>
      </c>
      <c r="BL160" s="18" t="s">
        <v>2319</v>
      </c>
      <c r="BM160" s="233" t="s">
        <v>4255</v>
      </c>
    </row>
    <row r="161" s="2" customFormat="1" ht="6.96" customHeight="1">
      <c r="A161" s="33"/>
      <c r="B161" s="60"/>
      <c r="C161" s="61"/>
      <c r="D161" s="61"/>
      <c r="E161" s="61"/>
      <c r="F161" s="61"/>
      <c r="G161" s="61"/>
      <c r="H161" s="61"/>
      <c r="I161" s="61"/>
      <c r="J161" s="61"/>
      <c r="K161" s="61"/>
      <c r="L161" s="39"/>
      <c r="M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</row>
  </sheetData>
  <sheetProtection sheet="1" autoFilter="0" formatColumns="0" formatRows="0" objects="1" scenarios="1" spinCount="100000" saltValue="8ByUYlSkVy5SUmfLpjvnr4YYpFZn6OxehM9WPf+XPmVQ2dG/CZw6fxrcqFxU8acZbtuzICkxcmC+uSuSfEYipw==" hashValue="PFNsGr9IFtiF1cQ1cxbngz4nE5Etn7Px1wq9LsmsceDNhg8taM8t6r0co+XI3gf9IPcvHjRIcpTI75cuKGmDKg==" algorithmName="SHA-512" password="CC35"/>
  <autoFilter ref="C124:K16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83</v>
      </c>
    </row>
    <row r="4" s="1" customFormat="1" ht="24.96" customHeight="1">
      <c r="B4" s="21"/>
      <c r="D4" s="143" t="s">
        <v>230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Cheb - Onkologie a zubní klinika rev.11.02.2025</v>
      </c>
      <c r="F7" s="145"/>
      <c r="G7" s="145"/>
      <c r="H7" s="145"/>
      <c r="L7" s="21"/>
    </row>
    <row r="8">
      <c r="B8" s="21"/>
      <c r="D8" s="145" t="s">
        <v>231</v>
      </c>
      <c r="L8" s="21"/>
    </row>
    <row r="9" s="1" customFormat="1" ht="16.5" customHeight="1">
      <c r="B9" s="21"/>
      <c r="E9" s="146" t="s">
        <v>232</v>
      </c>
      <c r="F9" s="1"/>
      <c r="G9" s="1"/>
      <c r="H9" s="1"/>
      <c r="L9" s="21"/>
    </row>
    <row r="10" s="1" customFormat="1" ht="12" customHeight="1">
      <c r="B10" s="21"/>
      <c r="D10" s="145" t="s">
        <v>233</v>
      </c>
      <c r="L10" s="21"/>
    </row>
    <row r="11" s="2" customFormat="1" ht="16.5" customHeight="1">
      <c r="A11" s="33"/>
      <c r="B11" s="39"/>
      <c r="C11" s="33"/>
      <c r="D11" s="33"/>
      <c r="E11" s="147" t="s">
        <v>2075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9"/>
      <c r="C12" s="33"/>
      <c r="D12" s="145" t="s">
        <v>3648</v>
      </c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6.5" customHeight="1">
      <c r="A13" s="33"/>
      <c r="B13" s="39"/>
      <c r="C13" s="33"/>
      <c r="D13" s="33"/>
      <c r="E13" s="148" t="s">
        <v>4256</v>
      </c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>
      <c r="A14" s="33"/>
      <c r="B14" s="39"/>
      <c r="C14" s="33"/>
      <c r="D14" s="33"/>
      <c r="E14" s="33"/>
      <c r="F14" s="33"/>
      <c r="G14" s="33"/>
      <c r="H14" s="33"/>
      <c r="I14" s="33"/>
      <c r="J14" s="33"/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9"/>
      <c r="C15" s="33"/>
      <c r="D15" s="145" t="s">
        <v>16</v>
      </c>
      <c r="E15" s="33"/>
      <c r="F15" s="135" t="s">
        <v>1</v>
      </c>
      <c r="G15" s="33"/>
      <c r="H15" s="33"/>
      <c r="I15" s="145" t="s">
        <v>17</v>
      </c>
      <c r="J15" s="135" t="s">
        <v>1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18</v>
      </c>
      <c r="E16" s="33"/>
      <c r="F16" s="135" t="s">
        <v>19</v>
      </c>
      <c r="G16" s="33"/>
      <c r="H16" s="33"/>
      <c r="I16" s="145" t="s">
        <v>20</v>
      </c>
      <c r="J16" s="149" t="str">
        <f>'Rekapitulace stavby'!AN8</f>
        <v>10. 12. 2024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0.8" customHeight="1">
      <c r="A17" s="33"/>
      <c r="B17" s="39"/>
      <c r="C17" s="33"/>
      <c r="D17" s="33"/>
      <c r="E17" s="33"/>
      <c r="F17" s="33"/>
      <c r="G17" s="33"/>
      <c r="H17" s="33"/>
      <c r="I17" s="33"/>
      <c r="J17" s="33"/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9"/>
      <c r="C18" s="33"/>
      <c r="D18" s="145" t="s">
        <v>22</v>
      </c>
      <c r="E18" s="33"/>
      <c r="F18" s="33"/>
      <c r="G18" s="33"/>
      <c r="H18" s="33"/>
      <c r="I18" s="145" t="s">
        <v>23</v>
      </c>
      <c r="J18" s="135" t="s">
        <v>1</v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9"/>
      <c r="C19" s="33"/>
      <c r="D19" s="33"/>
      <c r="E19" s="135" t="s">
        <v>237</v>
      </c>
      <c r="F19" s="33"/>
      <c r="G19" s="33"/>
      <c r="H19" s="33"/>
      <c r="I19" s="145" t="s">
        <v>25</v>
      </c>
      <c r="J19" s="135" t="s">
        <v>1</v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9"/>
      <c r="C20" s="33"/>
      <c r="D20" s="33"/>
      <c r="E20" s="33"/>
      <c r="F20" s="33"/>
      <c r="G20" s="33"/>
      <c r="H20" s="33"/>
      <c r="I20" s="33"/>
      <c r="J20" s="33"/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9"/>
      <c r="C21" s="33"/>
      <c r="D21" s="145" t="s">
        <v>26</v>
      </c>
      <c r="E21" s="33"/>
      <c r="F21" s="33"/>
      <c r="G21" s="33"/>
      <c r="H21" s="33"/>
      <c r="I21" s="145" t="s">
        <v>23</v>
      </c>
      <c r="J21" s="135" t="str">
        <f>'Rekapitulace stavby'!AN13</f>
        <v/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9"/>
      <c r="C22" s="33"/>
      <c r="D22" s="33"/>
      <c r="E22" s="135" t="str">
        <f>'Rekapitulace stavby'!E14</f>
        <v xml:space="preserve"> </v>
      </c>
      <c r="F22" s="135"/>
      <c r="G22" s="135"/>
      <c r="H22" s="135"/>
      <c r="I22" s="145" t="s">
        <v>25</v>
      </c>
      <c r="J22" s="135" t="str">
        <f>'Rekapitulace stavby'!AN14</f>
        <v/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9"/>
      <c r="C23" s="33"/>
      <c r="D23" s="33"/>
      <c r="E23" s="33"/>
      <c r="F23" s="33"/>
      <c r="G23" s="33"/>
      <c r="H23" s="33"/>
      <c r="I23" s="33"/>
      <c r="J23" s="33"/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9"/>
      <c r="C24" s="33"/>
      <c r="D24" s="145" t="s">
        <v>27</v>
      </c>
      <c r="E24" s="33"/>
      <c r="F24" s="33"/>
      <c r="G24" s="33"/>
      <c r="H24" s="33"/>
      <c r="I24" s="145" t="s">
        <v>23</v>
      </c>
      <c r="J24" s="135" t="s">
        <v>28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8" customHeight="1">
      <c r="A25" s="33"/>
      <c r="B25" s="39"/>
      <c r="C25" s="33"/>
      <c r="D25" s="33"/>
      <c r="E25" s="135" t="s">
        <v>29</v>
      </c>
      <c r="F25" s="33"/>
      <c r="G25" s="33"/>
      <c r="H25" s="33"/>
      <c r="I25" s="145" t="s">
        <v>25</v>
      </c>
      <c r="J25" s="135" t="s">
        <v>1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6.96" customHeight="1">
      <c r="A26" s="33"/>
      <c r="B26" s="39"/>
      <c r="C26" s="33"/>
      <c r="D26" s="33"/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12" customHeight="1">
      <c r="A27" s="33"/>
      <c r="B27" s="39"/>
      <c r="C27" s="33"/>
      <c r="D27" s="145" t="s">
        <v>31</v>
      </c>
      <c r="E27" s="33"/>
      <c r="F27" s="33"/>
      <c r="G27" s="33"/>
      <c r="H27" s="33"/>
      <c r="I27" s="145" t="s">
        <v>23</v>
      </c>
      <c r="J27" s="135" t="str">
        <f>IF('Rekapitulace stavby'!AN19="","",'Rekapitulace stavby'!AN19)</f>
        <v/>
      </c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8" customHeight="1">
      <c r="A28" s="33"/>
      <c r="B28" s="39"/>
      <c r="C28" s="33"/>
      <c r="D28" s="33"/>
      <c r="E28" s="135" t="str">
        <f>IF('Rekapitulace stavby'!E20="","",'Rekapitulace stavby'!E20)</f>
        <v xml:space="preserve"> </v>
      </c>
      <c r="F28" s="33"/>
      <c r="G28" s="33"/>
      <c r="H28" s="33"/>
      <c r="I28" s="145" t="s">
        <v>25</v>
      </c>
      <c r="J28" s="135" t="str">
        <f>IF('Rekapitulace stavby'!AN20="","",'Rekapitulace stavby'!AN20)</f>
        <v/>
      </c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9"/>
      <c r="C29" s="33"/>
      <c r="D29" s="33"/>
      <c r="E29" s="33"/>
      <c r="F29" s="33"/>
      <c r="G29" s="33"/>
      <c r="H29" s="33"/>
      <c r="I29" s="33"/>
      <c r="J29" s="33"/>
      <c r="K29" s="3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2" customHeight="1">
      <c r="A30" s="33"/>
      <c r="B30" s="39"/>
      <c r="C30" s="33"/>
      <c r="D30" s="145" t="s">
        <v>32</v>
      </c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8" customFormat="1" ht="16.5" customHeight="1">
      <c r="A31" s="150"/>
      <c r="B31" s="151"/>
      <c r="C31" s="150"/>
      <c r="D31" s="150"/>
      <c r="E31" s="152" t="s">
        <v>1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3"/>
      <c r="B32" s="39"/>
      <c r="C32" s="33"/>
      <c r="D32" s="33"/>
      <c r="E32" s="33"/>
      <c r="F32" s="33"/>
      <c r="G32" s="33"/>
      <c r="H32" s="33"/>
      <c r="I32" s="33"/>
      <c r="J32" s="33"/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4"/>
      <c r="E33" s="154"/>
      <c r="F33" s="154"/>
      <c r="G33" s="154"/>
      <c r="H33" s="154"/>
      <c r="I33" s="154"/>
      <c r="J33" s="154"/>
      <c r="K33" s="154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25.44" customHeight="1">
      <c r="A34" s="33"/>
      <c r="B34" s="39"/>
      <c r="C34" s="33"/>
      <c r="D34" s="155" t="s">
        <v>34</v>
      </c>
      <c r="E34" s="33"/>
      <c r="F34" s="33"/>
      <c r="G34" s="33"/>
      <c r="H34" s="33"/>
      <c r="I34" s="33"/>
      <c r="J34" s="156">
        <f>ROUND(J125, 2)</f>
        <v>124885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6.96" customHeight="1">
      <c r="A35" s="33"/>
      <c r="B35" s="39"/>
      <c r="C35" s="33"/>
      <c r="D35" s="154"/>
      <c r="E35" s="154"/>
      <c r="F35" s="154"/>
      <c r="G35" s="154"/>
      <c r="H35" s="154"/>
      <c r="I35" s="154"/>
      <c r="J35" s="154"/>
      <c r="K35" s="154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33"/>
      <c r="F36" s="157" t="s">
        <v>36</v>
      </c>
      <c r="G36" s="33"/>
      <c r="H36" s="33"/>
      <c r="I36" s="157" t="s">
        <v>35</v>
      </c>
      <c r="J36" s="157" t="s">
        <v>37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14.4" customHeight="1">
      <c r="A37" s="33"/>
      <c r="B37" s="39"/>
      <c r="C37" s="33"/>
      <c r="D37" s="147" t="s">
        <v>38</v>
      </c>
      <c r="E37" s="145" t="s">
        <v>39</v>
      </c>
      <c r="F37" s="158">
        <f>ROUND((SUM(BE125:BE134)),  2)</f>
        <v>124885</v>
      </c>
      <c r="G37" s="33"/>
      <c r="H37" s="33"/>
      <c r="I37" s="159">
        <v>0.20999999999999999</v>
      </c>
      <c r="J37" s="158">
        <f>ROUND(((SUM(BE125:BE134))*I37),  2)</f>
        <v>26225.849999999999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39"/>
      <c r="C38" s="33"/>
      <c r="D38" s="33"/>
      <c r="E38" s="145" t="s">
        <v>40</v>
      </c>
      <c r="F38" s="158">
        <f>ROUND((SUM(BF125:BF134)),  2)</f>
        <v>0</v>
      </c>
      <c r="G38" s="33"/>
      <c r="H38" s="33"/>
      <c r="I38" s="159">
        <v>0.12</v>
      </c>
      <c r="J38" s="158">
        <f>ROUND(((SUM(BF125:BF134))*I38),  2)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41</v>
      </c>
      <c r="F39" s="158">
        <f>ROUND((SUM(BG125:BG134)),  2)</f>
        <v>0</v>
      </c>
      <c r="G39" s="33"/>
      <c r="H39" s="33"/>
      <c r="I39" s="159">
        <v>0.20999999999999999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9"/>
      <c r="C40" s="33"/>
      <c r="D40" s="33"/>
      <c r="E40" s="145" t="s">
        <v>42</v>
      </c>
      <c r="F40" s="158">
        <f>ROUND((SUM(BH125:BH134)),  2)</f>
        <v>0</v>
      </c>
      <c r="G40" s="33"/>
      <c r="H40" s="33"/>
      <c r="I40" s="159">
        <v>0.12</v>
      </c>
      <c r="J40" s="158">
        <f>0</f>
        <v>0</v>
      </c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2" customFormat="1" ht="14.4" customHeight="1">
      <c r="A41" s="33"/>
      <c r="B41" s="39"/>
      <c r="C41" s="33"/>
      <c r="D41" s="33"/>
      <c r="E41" s="145" t="s">
        <v>43</v>
      </c>
      <c r="F41" s="158">
        <f>ROUND((SUM(BI125:BI134)),  2)</f>
        <v>0</v>
      </c>
      <c r="G41" s="33"/>
      <c r="H41" s="33"/>
      <c r="I41" s="159">
        <v>0</v>
      </c>
      <c r="J41" s="158">
        <f>0</f>
        <v>0</v>
      </c>
      <c r="K41" s="33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6.96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5.44" customHeight="1">
      <c r="A43" s="33"/>
      <c r="B43" s="39"/>
      <c r="C43" s="160"/>
      <c r="D43" s="161" t="s">
        <v>44</v>
      </c>
      <c r="E43" s="162"/>
      <c r="F43" s="162"/>
      <c r="G43" s="163" t="s">
        <v>45</v>
      </c>
      <c r="H43" s="164" t="s">
        <v>46</v>
      </c>
      <c r="I43" s="162"/>
      <c r="J43" s="165">
        <f>SUM(J34:J41)</f>
        <v>151110.85000000001</v>
      </c>
      <c r="K43" s="166"/>
      <c r="L43" s="57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14.4" customHeight="1">
      <c r="A44" s="33"/>
      <c r="B44" s="39"/>
      <c r="C44" s="33"/>
      <c r="D44" s="33"/>
      <c r="E44" s="33"/>
      <c r="F44" s="33"/>
      <c r="G44" s="33"/>
      <c r="H44" s="33"/>
      <c r="I44" s="33"/>
      <c r="J44" s="33"/>
      <c r="K44" s="33"/>
      <c r="L44" s="57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47</v>
      </c>
      <c r="E50" s="168"/>
      <c r="F50" s="168"/>
      <c r="G50" s="167" t="s">
        <v>48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49</v>
      </c>
      <c r="E61" s="170"/>
      <c r="F61" s="171" t="s">
        <v>50</v>
      </c>
      <c r="G61" s="169" t="s">
        <v>49</v>
      </c>
      <c r="H61" s="170"/>
      <c r="I61" s="170"/>
      <c r="J61" s="172" t="s">
        <v>50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51</v>
      </c>
      <c r="E65" s="173"/>
      <c r="F65" s="173"/>
      <c r="G65" s="167" t="s">
        <v>52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49</v>
      </c>
      <c r="E76" s="170"/>
      <c r="F76" s="171" t="s">
        <v>50</v>
      </c>
      <c r="G76" s="169" t="s">
        <v>49</v>
      </c>
      <c r="H76" s="170"/>
      <c r="I76" s="170"/>
      <c r="J76" s="172" t="s">
        <v>50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hidden="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hidden="1" s="2" customFormat="1" ht="24.96" customHeight="1">
      <c r="A82" s="33"/>
      <c r="B82" s="34"/>
      <c r="C82" s="24" t="s">
        <v>238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hidden="1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hidden="1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hidden="1" s="2" customFormat="1" ht="16.5" customHeight="1">
      <c r="A85" s="33"/>
      <c r="B85" s="34"/>
      <c r="C85" s="35"/>
      <c r="D85" s="35"/>
      <c r="E85" s="178" t="str">
        <f>E7</f>
        <v>Cheb - Onkologie a zubní klinika rev.11.02.2025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hidden="1" s="1" customFormat="1" ht="12" customHeight="1">
      <c r="B86" s="22"/>
      <c r="C86" s="30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78" t="s">
        <v>232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0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3"/>
      <c r="B89" s="34"/>
      <c r="C89" s="35"/>
      <c r="D89" s="35"/>
      <c r="E89" s="179" t="s">
        <v>2075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hidden="1" s="2" customFormat="1" ht="12" customHeight="1">
      <c r="A90" s="33"/>
      <c r="B90" s="34"/>
      <c r="C90" s="30" t="s">
        <v>3648</v>
      </c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hidden="1" s="2" customFormat="1" ht="16.5" customHeight="1">
      <c r="A91" s="33"/>
      <c r="B91" s="34"/>
      <c r="C91" s="35"/>
      <c r="D91" s="35"/>
      <c r="E91" s="70" t="str">
        <f>E13</f>
        <v>I.1.2.6.14 - Grafická nadstavba</v>
      </c>
      <c r="F91" s="35"/>
      <c r="G91" s="35"/>
      <c r="H91" s="35"/>
      <c r="I91" s="35"/>
      <c r="J91" s="35"/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hidden="1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hidden="1" s="2" customFormat="1" ht="12" customHeight="1">
      <c r="A93" s="33"/>
      <c r="B93" s="34"/>
      <c r="C93" s="30" t="s">
        <v>18</v>
      </c>
      <c r="D93" s="35"/>
      <c r="E93" s="35"/>
      <c r="F93" s="27" t="str">
        <f>F16</f>
        <v>Cheb</v>
      </c>
      <c r="G93" s="35"/>
      <c r="H93" s="35"/>
      <c r="I93" s="30" t="s">
        <v>20</v>
      </c>
      <c r="J93" s="73" t="str">
        <f>IF(J16="","",J16)</f>
        <v>10. 12. 2024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hidden="1" s="2" customFormat="1" ht="6.96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hidden="1" s="2" customFormat="1" ht="15.15" customHeight="1">
      <c r="A95" s="33"/>
      <c r="B95" s="34"/>
      <c r="C95" s="30" t="s">
        <v>22</v>
      </c>
      <c r="D95" s="35"/>
      <c r="E95" s="35"/>
      <c r="F95" s="27" t="str">
        <f>E19</f>
        <v>Karlovarská krajská nemocnice a.s.</v>
      </c>
      <c r="G95" s="35"/>
      <c r="H95" s="35"/>
      <c r="I95" s="30" t="s">
        <v>27</v>
      </c>
      <c r="J95" s="31" t="str">
        <f>E25</f>
        <v>M Projekt Cheb</v>
      </c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hidden="1" s="2" customFormat="1" ht="15.15" customHeight="1">
      <c r="A96" s="33"/>
      <c r="B96" s="34"/>
      <c r="C96" s="30" t="s">
        <v>26</v>
      </c>
      <c r="D96" s="35"/>
      <c r="E96" s="35"/>
      <c r="F96" s="27" t="str">
        <f>IF(E22="","",E22)</f>
        <v xml:space="preserve"> </v>
      </c>
      <c r="G96" s="35"/>
      <c r="H96" s="35"/>
      <c r="I96" s="30" t="s">
        <v>31</v>
      </c>
      <c r="J96" s="31" t="str">
        <f>E28</f>
        <v xml:space="preserve"> 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hidden="1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hidden="1" s="2" customFormat="1" ht="29.28" customHeight="1">
      <c r="A98" s="33"/>
      <c r="B98" s="34"/>
      <c r="C98" s="180" t="s">
        <v>239</v>
      </c>
      <c r="D98" s="181"/>
      <c r="E98" s="181"/>
      <c r="F98" s="181"/>
      <c r="G98" s="181"/>
      <c r="H98" s="181"/>
      <c r="I98" s="181"/>
      <c r="J98" s="182" t="s">
        <v>240</v>
      </c>
      <c r="K98" s="181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hidden="1" s="2" customFormat="1" ht="10.32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7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hidden="1" s="2" customFormat="1" ht="22.8" customHeight="1">
      <c r="A100" s="33"/>
      <c r="B100" s="34"/>
      <c r="C100" s="183" t="s">
        <v>241</v>
      </c>
      <c r="D100" s="35"/>
      <c r="E100" s="35"/>
      <c r="F100" s="35"/>
      <c r="G100" s="35"/>
      <c r="H100" s="35"/>
      <c r="I100" s="35"/>
      <c r="J100" s="104">
        <f>J125</f>
        <v>124885</v>
      </c>
      <c r="K100" s="35"/>
      <c r="L100" s="57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242</v>
      </c>
    </row>
    <row r="101" hidden="1" s="9" customFormat="1" ht="24.96" customHeight="1">
      <c r="A101" s="9"/>
      <c r="B101" s="184"/>
      <c r="C101" s="185"/>
      <c r="D101" s="186" t="s">
        <v>4257</v>
      </c>
      <c r="E101" s="187"/>
      <c r="F101" s="187"/>
      <c r="G101" s="187"/>
      <c r="H101" s="187"/>
      <c r="I101" s="187"/>
      <c r="J101" s="188">
        <f>J126</f>
        <v>124885</v>
      </c>
      <c r="K101" s="185"/>
      <c r="L101" s="18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7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hidden="1" s="2" customFormat="1" ht="6.96" customHeight="1">
      <c r="A103" s="33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7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hidden="1"/>
    <row r="105" hidden="1"/>
    <row r="106" hidden="1"/>
    <row r="107" s="2" customFormat="1" ht="6.96" customHeight="1">
      <c r="A107" s="33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24.96" customHeight="1">
      <c r="A108" s="33"/>
      <c r="B108" s="34"/>
      <c r="C108" s="24" t="s">
        <v>263</v>
      </c>
      <c r="D108" s="35"/>
      <c r="E108" s="35"/>
      <c r="F108" s="35"/>
      <c r="G108" s="35"/>
      <c r="H108" s="35"/>
      <c r="I108" s="35"/>
      <c r="J108" s="35"/>
      <c r="K108" s="35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6.96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12" customHeight="1">
      <c r="A110" s="33"/>
      <c r="B110" s="34"/>
      <c r="C110" s="30" t="s">
        <v>14</v>
      </c>
      <c r="D110" s="35"/>
      <c r="E110" s="35"/>
      <c r="F110" s="35"/>
      <c r="G110" s="35"/>
      <c r="H110" s="35"/>
      <c r="I110" s="35"/>
      <c r="J110" s="35"/>
      <c r="K110" s="35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16.5" customHeight="1">
      <c r="A111" s="33"/>
      <c r="B111" s="34"/>
      <c r="C111" s="35"/>
      <c r="D111" s="35"/>
      <c r="E111" s="178" t="str">
        <f>E7</f>
        <v>Cheb - Onkologie a zubní klinika rev.11.02.2025</v>
      </c>
      <c r="F111" s="30"/>
      <c r="G111" s="30"/>
      <c r="H111" s="30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1" customFormat="1" ht="12" customHeight="1">
      <c r="B112" s="22"/>
      <c r="C112" s="30" t="s">
        <v>231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78" t="s">
        <v>232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0" t="s">
        <v>233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3"/>
      <c r="B115" s="34"/>
      <c r="C115" s="35"/>
      <c r="D115" s="35"/>
      <c r="E115" s="179" t="s">
        <v>2075</v>
      </c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2" customHeight="1">
      <c r="A116" s="33"/>
      <c r="B116" s="34"/>
      <c r="C116" s="30" t="s">
        <v>3648</v>
      </c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6.5" customHeight="1">
      <c r="A117" s="33"/>
      <c r="B117" s="34"/>
      <c r="C117" s="35"/>
      <c r="D117" s="35"/>
      <c r="E117" s="70" t="str">
        <f>E13</f>
        <v>I.1.2.6.14 - Grafická nadstavba</v>
      </c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6.96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2" customHeight="1">
      <c r="A119" s="33"/>
      <c r="B119" s="34"/>
      <c r="C119" s="30" t="s">
        <v>18</v>
      </c>
      <c r="D119" s="35"/>
      <c r="E119" s="35"/>
      <c r="F119" s="27" t="str">
        <f>F16</f>
        <v>Cheb</v>
      </c>
      <c r="G119" s="35"/>
      <c r="H119" s="35"/>
      <c r="I119" s="30" t="s">
        <v>20</v>
      </c>
      <c r="J119" s="73" t="str">
        <f>IF(J16="","",J16)</f>
        <v>10. 12. 2024</v>
      </c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6.96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5.15" customHeight="1">
      <c r="A121" s="33"/>
      <c r="B121" s="34"/>
      <c r="C121" s="30" t="s">
        <v>22</v>
      </c>
      <c r="D121" s="35"/>
      <c r="E121" s="35"/>
      <c r="F121" s="27" t="str">
        <f>E19</f>
        <v>Karlovarská krajská nemocnice a.s.</v>
      </c>
      <c r="G121" s="35"/>
      <c r="H121" s="35"/>
      <c r="I121" s="30" t="s">
        <v>27</v>
      </c>
      <c r="J121" s="31" t="str">
        <f>E25</f>
        <v>M Projekt Cheb</v>
      </c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5.15" customHeight="1">
      <c r="A122" s="33"/>
      <c r="B122" s="34"/>
      <c r="C122" s="30" t="s">
        <v>26</v>
      </c>
      <c r="D122" s="35"/>
      <c r="E122" s="35"/>
      <c r="F122" s="27" t="str">
        <f>IF(E22="","",E22)</f>
        <v xml:space="preserve"> </v>
      </c>
      <c r="G122" s="35"/>
      <c r="H122" s="35"/>
      <c r="I122" s="30" t="s">
        <v>31</v>
      </c>
      <c r="J122" s="31" t="str">
        <f>E28</f>
        <v xml:space="preserve"> </v>
      </c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0.32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11" customFormat="1" ht="29.28" customHeight="1">
      <c r="A124" s="195"/>
      <c r="B124" s="196"/>
      <c r="C124" s="197" t="s">
        <v>264</v>
      </c>
      <c r="D124" s="198" t="s">
        <v>59</v>
      </c>
      <c r="E124" s="198" t="s">
        <v>55</v>
      </c>
      <c r="F124" s="198" t="s">
        <v>56</v>
      </c>
      <c r="G124" s="198" t="s">
        <v>265</v>
      </c>
      <c r="H124" s="198" t="s">
        <v>266</v>
      </c>
      <c r="I124" s="198" t="s">
        <v>267</v>
      </c>
      <c r="J124" s="199" t="s">
        <v>240</v>
      </c>
      <c r="K124" s="200" t="s">
        <v>268</v>
      </c>
      <c r="L124" s="201"/>
      <c r="M124" s="94" t="s">
        <v>1</v>
      </c>
      <c r="N124" s="95" t="s">
        <v>38</v>
      </c>
      <c r="O124" s="95" t="s">
        <v>269</v>
      </c>
      <c r="P124" s="95" t="s">
        <v>270</v>
      </c>
      <c r="Q124" s="95" t="s">
        <v>271</v>
      </c>
      <c r="R124" s="95" t="s">
        <v>272</v>
      </c>
      <c r="S124" s="95" t="s">
        <v>273</v>
      </c>
      <c r="T124" s="96" t="s">
        <v>274</v>
      </c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</row>
    <row r="125" s="2" customFormat="1" ht="22.8" customHeight="1">
      <c r="A125" s="33"/>
      <c r="B125" s="34"/>
      <c r="C125" s="101" t="s">
        <v>275</v>
      </c>
      <c r="D125" s="35"/>
      <c r="E125" s="35"/>
      <c r="F125" s="35"/>
      <c r="G125" s="35"/>
      <c r="H125" s="35"/>
      <c r="I125" s="35"/>
      <c r="J125" s="202">
        <f>BK125</f>
        <v>124885</v>
      </c>
      <c r="K125" s="35"/>
      <c r="L125" s="39"/>
      <c r="M125" s="97"/>
      <c r="N125" s="203"/>
      <c r="O125" s="98"/>
      <c r="P125" s="204">
        <f>P126</f>
        <v>0</v>
      </c>
      <c r="Q125" s="98"/>
      <c r="R125" s="204">
        <f>R126</f>
        <v>0</v>
      </c>
      <c r="S125" s="98"/>
      <c r="T125" s="205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73</v>
      </c>
      <c r="AU125" s="18" t="s">
        <v>242</v>
      </c>
      <c r="BK125" s="206">
        <f>BK126</f>
        <v>124885</v>
      </c>
    </row>
    <row r="126" s="12" customFormat="1" ht="25.92" customHeight="1">
      <c r="A126" s="12"/>
      <c r="B126" s="207"/>
      <c r="C126" s="208"/>
      <c r="D126" s="209" t="s">
        <v>73</v>
      </c>
      <c r="E126" s="210" t="s">
        <v>81</v>
      </c>
      <c r="F126" s="210" t="s">
        <v>143</v>
      </c>
      <c r="G126" s="208"/>
      <c r="H126" s="208"/>
      <c r="I126" s="208"/>
      <c r="J126" s="211">
        <f>BK126</f>
        <v>124885</v>
      </c>
      <c r="K126" s="208"/>
      <c r="L126" s="212"/>
      <c r="M126" s="213"/>
      <c r="N126" s="214"/>
      <c r="O126" s="214"/>
      <c r="P126" s="215">
        <f>SUM(P127:P134)</f>
        <v>0</v>
      </c>
      <c r="Q126" s="214"/>
      <c r="R126" s="215">
        <f>SUM(R127:R134)</f>
        <v>0</v>
      </c>
      <c r="S126" s="214"/>
      <c r="T126" s="216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7" t="s">
        <v>116</v>
      </c>
      <c r="AT126" s="218" t="s">
        <v>73</v>
      </c>
      <c r="AU126" s="218" t="s">
        <v>74</v>
      </c>
      <c r="AY126" s="217" t="s">
        <v>278</v>
      </c>
      <c r="BK126" s="219">
        <f>SUM(BK127:BK134)</f>
        <v>124885</v>
      </c>
    </row>
    <row r="127" s="2" customFormat="1" ht="37.8" customHeight="1">
      <c r="A127" s="33"/>
      <c r="B127" s="34"/>
      <c r="C127" s="222" t="s">
        <v>81</v>
      </c>
      <c r="D127" s="222" t="s">
        <v>280</v>
      </c>
      <c r="E127" s="223" t="s">
        <v>4258</v>
      </c>
      <c r="F127" s="224" t="s">
        <v>4259</v>
      </c>
      <c r="G127" s="225" t="s">
        <v>3654</v>
      </c>
      <c r="H127" s="226">
        <v>24</v>
      </c>
      <c r="I127" s="227">
        <v>1120</v>
      </c>
      <c r="J127" s="227">
        <f>ROUND(I127*H127,2)</f>
        <v>26880</v>
      </c>
      <c r="K127" s="228"/>
      <c r="L127" s="39"/>
      <c r="M127" s="229" t="s">
        <v>1</v>
      </c>
      <c r="N127" s="230" t="s">
        <v>39</v>
      </c>
      <c r="O127" s="231">
        <v>0</v>
      </c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33" t="s">
        <v>2319</v>
      </c>
      <c r="AT127" s="233" t="s">
        <v>280</v>
      </c>
      <c r="AU127" s="233" t="s">
        <v>81</v>
      </c>
      <c r="AY127" s="18" t="s">
        <v>278</v>
      </c>
      <c r="BE127" s="234">
        <f>IF(N127="základní",J127,0)</f>
        <v>26880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8" t="s">
        <v>81</v>
      </c>
      <c r="BK127" s="234">
        <f>ROUND(I127*H127,2)</f>
        <v>26880</v>
      </c>
      <c r="BL127" s="18" t="s">
        <v>2319</v>
      </c>
      <c r="BM127" s="233" t="s">
        <v>4260</v>
      </c>
    </row>
    <row r="128" s="2" customFormat="1" ht="24.15" customHeight="1">
      <c r="A128" s="33"/>
      <c r="B128" s="34"/>
      <c r="C128" s="222" t="s">
        <v>83</v>
      </c>
      <c r="D128" s="222" t="s">
        <v>280</v>
      </c>
      <c r="E128" s="223" t="s">
        <v>4261</v>
      </c>
      <c r="F128" s="224" t="s">
        <v>4262</v>
      </c>
      <c r="G128" s="225" t="s">
        <v>3654</v>
      </c>
      <c r="H128" s="226">
        <v>18</v>
      </c>
      <c r="I128" s="227">
        <v>725</v>
      </c>
      <c r="J128" s="227">
        <f>ROUND(I128*H128,2)</f>
        <v>13050</v>
      </c>
      <c r="K128" s="228"/>
      <c r="L128" s="39"/>
      <c r="M128" s="229" t="s">
        <v>1</v>
      </c>
      <c r="N128" s="230" t="s">
        <v>39</v>
      </c>
      <c r="O128" s="231">
        <v>0</v>
      </c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33" t="s">
        <v>2319</v>
      </c>
      <c r="AT128" s="233" t="s">
        <v>280</v>
      </c>
      <c r="AU128" s="233" t="s">
        <v>81</v>
      </c>
      <c r="AY128" s="18" t="s">
        <v>278</v>
      </c>
      <c r="BE128" s="234">
        <f>IF(N128="základní",J128,0)</f>
        <v>13050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8" t="s">
        <v>81</v>
      </c>
      <c r="BK128" s="234">
        <f>ROUND(I128*H128,2)</f>
        <v>13050</v>
      </c>
      <c r="BL128" s="18" t="s">
        <v>2319</v>
      </c>
      <c r="BM128" s="233" t="s">
        <v>4263</v>
      </c>
    </row>
    <row r="129" s="2" customFormat="1" ht="16.5" customHeight="1">
      <c r="A129" s="33"/>
      <c r="B129" s="34"/>
      <c r="C129" s="222" t="s">
        <v>91</v>
      </c>
      <c r="D129" s="222" t="s">
        <v>280</v>
      </c>
      <c r="E129" s="223" t="s">
        <v>4264</v>
      </c>
      <c r="F129" s="224" t="s">
        <v>4265</v>
      </c>
      <c r="G129" s="225" t="s">
        <v>3654</v>
      </c>
      <c r="H129" s="226">
        <v>38</v>
      </c>
      <c r="I129" s="227">
        <v>725</v>
      </c>
      <c r="J129" s="227">
        <f>ROUND(I129*H129,2)</f>
        <v>27550</v>
      </c>
      <c r="K129" s="228"/>
      <c r="L129" s="39"/>
      <c r="M129" s="229" t="s">
        <v>1</v>
      </c>
      <c r="N129" s="230" t="s">
        <v>39</v>
      </c>
      <c r="O129" s="231">
        <v>0</v>
      </c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33" t="s">
        <v>2319</v>
      </c>
      <c r="AT129" s="233" t="s">
        <v>280</v>
      </c>
      <c r="AU129" s="233" t="s">
        <v>81</v>
      </c>
      <c r="AY129" s="18" t="s">
        <v>278</v>
      </c>
      <c r="BE129" s="234">
        <f>IF(N129="základní",J129,0)</f>
        <v>27550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8" t="s">
        <v>81</v>
      </c>
      <c r="BK129" s="234">
        <f>ROUND(I129*H129,2)</f>
        <v>27550</v>
      </c>
      <c r="BL129" s="18" t="s">
        <v>2319</v>
      </c>
      <c r="BM129" s="233" t="s">
        <v>4266</v>
      </c>
    </row>
    <row r="130" s="2" customFormat="1" ht="21.75" customHeight="1">
      <c r="A130" s="33"/>
      <c r="B130" s="34"/>
      <c r="C130" s="222" t="s">
        <v>116</v>
      </c>
      <c r="D130" s="222" t="s">
        <v>280</v>
      </c>
      <c r="E130" s="223" t="s">
        <v>4267</v>
      </c>
      <c r="F130" s="224" t="s">
        <v>4268</v>
      </c>
      <c r="G130" s="225" t="s">
        <v>3654</v>
      </c>
      <c r="H130" s="226">
        <v>26</v>
      </c>
      <c r="I130" s="227">
        <v>725</v>
      </c>
      <c r="J130" s="227">
        <f>ROUND(I130*H130,2)</f>
        <v>18850</v>
      </c>
      <c r="K130" s="228"/>
      <c r="L130" s="39"/>
      <c r="M130" s="229" t="s">
        <v>1</v>
      </c>
      <c r="N130" s="230" t="s">
        <v>39</v>
      </c>
      <c r="O130" s="231">
        <v>0</v>
      </c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33" t="s">
        <v>2319</v>
      </c>
      <c r="AT130" s="233" t="s">
        <v>280</v>
      </c>
      <c r="AU130" s="233" t="s">
        <v>81</v>
      </c>
      <c r="AY130" s="18" t="s">
        <v>278</v>
      </c>
      <c r="BE130" s="234">
        <f>IF(N130="základní",J130,0)</f>
        <v>18850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8" t="s">
        <v>81</v>
      </c>
      <c r="BK130" s="234">
        <f>ROUND(I130*H130,2)</f>
        <v>18850</v>
      </c>
      <c r="BL130" s="18" t="s">
        <v>2319</v>
      </c>
      <c r="BM130" s="233" t="s">
        <v>4269</v>
      </c>
    </row>
    <row r="131" s="2" customFormat="1" ht="21.75" customHeight="1">
      <c r="A131" s="33"/>
      <c r="B131" s="34"/>
      <c r="C131" s="222" t="s">
        <v>298</v>
      </c>
      <c r="D131" s="222" t="s">
        <v>280</v>
      </c>
      <c r="E131" s="223" t="s">
        <v>4270</v>
      </c>
      <c r="F131" s="224" t="s">
        <v>4271</v>
      </c>
      <c r="G131" s="225" t="s">
        <v>3654</v>
      </c>
      <c r="H131" s="226">
        <v>12</v>
      </c>
      <c r="I131" s="227">
        <v>725</v>
      </c>
      <c r="J131" s="227">
        <f>ROUND(I131*H131,2)</f>
        <v>8700</v>
      </c>
      <c r="K131" s="228"/>
      <c r="L131" s="39"/>
      <c r="M131" s="229" t="s">
        <v>1</v>
      </c>
      <c r="N131" s="230" t="s">
        <v>39</v>
      </c>
      <c r="O131" s="231">
        <v>0</v>
      </c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33" t="s">
        <v>2319</v>
      </c>
      <c r="AT131" s="233" t="s">
        <v>280</v>
      </c>
      <c r="AU131" s="233" t="s">
        <v>81</v>
      </c>
      <c r="AY131" s="18" t="s">
        <v>278</v>
      </c>
      <c r="BE131" s="234">
        <f>IF(N131="základní",J131,0)</f>
        <v>8700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81</v>
      </c>
      <c r="BK131" s="234">
        <f>ROUND(I131*H131,2)</f>
        <v>8700</v>
      </c>
      <c r="BL131" s="18" t="s">
        <v>2319</v>
      </c>
      <c r="BM131" s="233" t="s">
        <v>4272</v>
      </c>
    </row>
    <row r="132" s="2" customFormat="1" ht="16.5" customHeight="1">
      <c r="A132" s="33"/>
      <c r="B132" s="34"/>
      <c r="C132" s="222" t="s">
        <v>304</v>
      </c>
      <c r="D132" s="222" t="s">
        <v>280</v>
      </c>
      <c r="E132" s="223" t="s">
        <v>4273</v>
      </c>
      <c r="F132" s="224" t="s">
        <v>4274</v>
      </c>
      <c r="G132" s="225" t="s">
        <v>1673</v>
      </c>
      <c r="H132" s="226">
        <v>174</v>
      </c>
      <c r="I132" s="227">
        <v>82.5</v>
      </c>
      <c r="J132" s="227">
        <f>ROUND(I132*H132,2)</f>
        <v>14355</v>
      </c>
      <c r="K132" s="228"/>
      <c r="L132" s="39"/>
      <c r="M132" s="229" t="s">
        <v>1</v>
      </c>
      <c r="N132" s="230" t="s">
        <v>39</v>
      </c>
      <c r="O132" s="231">
        <v>0</v>
      </c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33" t="s">
        <v>2319</v>
      </c>
      <c r="AT132" s="233" t="s">
        <v>280</v>
      </c>
      <c r="AU132" s="233" t="s">
        <v>81</v>
      </c>
      <c r="AY132" s="18" t="s">
        <v>278</v>
      </c>
      <c r="BE132" s="234">
        <f>IF(N132="základní",J132,0)</f>
        <v>14355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8" t="s">
        <v>81</v>
      </c>
      <c r="BK132" s="234">
        <f>ROUND(I132*H132,2)</f>
        <v>14355</v>
      </c>
      <c r="BL132" s="18" t="s">
        <v>2319</v>
      </c>
      <c r="BM132" s="233" t="s">
        <v>4275</v>
      </c>
    </row>
    <row r="133" s="2" customFormat="1" ht="24.15" customHeight="1">
      <c r="A133" s="33"/>
      <c r="B133" s="34"/>
      <c r="C133" s="222" t="s">
        <v>310</v>
      </c>
      <c r="D133" s="222" t="s">
        <v>280</v>
      </c>
      <c r="E133" s="223" t="s">
        <v>4276</v>
      </c>
      <c r="F133" s="224" t="s">
        <v>4277</v>
      </c>
      <c r="G133" s="225" t="s">
        <v>3654</v>
      </c>
      <c r="H133" s="226">
        <v>12</v>
      </c>
      <c r="I133" s="227">
        <v>725</v>
      </c>
      <c r="J133" s="227">
        <f>ROUND(I133*H133,2)</f>
        <v>8700</v>
      </c>
      <c r="K133" s="228"/>
      <c r="L133" s="39"/>
      <c r="M133" s="229" t="s">
        <v>1</v>
      </c>
      <c r="N133" s="230" t="s">
        <v>39</v>
      </c>
      <c r="O133" s="231">
        <v>0</v>
      </c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33" t="s">
        <v>2319</v>
      </c>
      <c r="AT133" s="233" t="s">
        <v>280</v>
      </c>
      <c r="AU133" s="233" t="s">
        <v>81</v>
      </c>
      <c r="AY133" s="18" t="s">
        <v>278</v>
      </c>
      <c r="BE133" s="234">
        <f>IF(N133="základní",J133,0)</f>
        <v>8700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8" t="s">
        <v>81</v>
      </c>
      <c r="BK133" s="234">
        <f>ROUND(I133*H133,2)</f>
        <v>8700</v>
      </c>
      <c r="BL133" s="18" t="s">
        <v>2319</v>
      </c>
      <c r="BM133" s="233" t="s">
        <v>4278</v>
      </c>
    </row>
    <row r="134" s="2" customFormat="1" ht="24.15" customHeight="1">
      <c r="A134" s="33"/>
      <c r="B134" s="34"/>
      <c r="C134" s="222" t="s">
        <v>315</v>
      </c>
      <c r="D134" s="222" t="s">
        <v>280</v>
      </c>
      <c r="E134" s="223" t="s">
        <v>4279</v>
      </c>
      <c r="F134" s="224" t="s">
        <v>4280</v>
      </c>
      <c r="G134" s="225" t="s">
        <v>3654</v>
      </c>
      <c r="H134" s="226">
        <v>8</v>
      </c>
      <c r="I134" s="227">
        <v>850</v>
      </c>
      <c r="J134" s="227">
        <f>ROUND(I134*H134,2)</f>
        <v>6800</v>
      </c>
      <c r="K134" s="228"/>
      <c r="L134" s="39"/>
      <c r="M134" s="291" t="s">
        <v>1</v>
      </c>
      <c r="N134" s="292" t="s">
        <v>39</v>
      </c>
      <c r="O134" s="293">
        <v>0</v>
      </c>
      <c r="P134" s="293">
        <f>O134*H134</f>
        <v>0</v>
      </c>
      <c r="Q134" s="293">
        <v>0</v>
      </c>
      <c r="R134" s="293">
        <f>Q134*H134</f>
        <v>0</v>
      </c>
      <c r="S134" s="293">
        <v>0</v>
      </c>
      <c r="T134" s="294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33" t="s">
        <v>2319</v>
      </c>
      <c r="AT134" s="233" t="s">
        <v>280</v>
      </c>
      <c r="AU134" s="233" t="s">
        <v>81</v>
      </c>
      <c r="AY134" s="18" t="s">
        <v>278</v>
      </c>
      <c r="BE134" s="234">
        <f>IF(N134="základní",J134,0)</f>
        <v>6800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8" t="s">
        <v>81</v>
      </c>
      <c r="BK134" s="234">
        <f>ROUND(I134*H134,2)</f>
        <v>6800</v>
      </c>
      <c r="BL134" s="18" t="s">
        <v>2319</v>
      </c>
      <c r="BM134" s="233" t="s">
        <v>4281</v>
      </c>
    </row>
    <row r="135" s="2" customFormat="1" ht="6.96" customHeight="1">
      <c r="A135" s="33"/>
      <c r="B135" s="60"/>
      <c r="C135" s="61"/>
      <c r="D135" s="61"/>
      <c r="E135" s="61"/>
      <c r="F135" s="61"/>
      <c r="G135" s="61"/>
      <c r="H135" s="61"/>
      <c r="I135" s="61"/>
      <c r="J135" s="61"/>
      <c r="K135" s="61"/>
      <c r="L135" s="39"/>
      <c r="M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</sheetData>
  <sheetProtection sheet="1" autoFilter="0" formatColumns="0" formatRows="0" objects="1" scenarios="1" spinCount="100000" saltValue="qAaQBLBffqE8tATc5eC3Kz4hPV9I4JhcvuOkISmF6DQK/tZgu1LT/BV83haPQzg0gmVTsLJ4g0yWwm3Y8+6tPA==" hashValue="+genat/HXjFgIla0W4F9ikykoBTE/VOuPStYeVWFRX692cvaiyPSm+N2UlJeOC1vaibmuGbtGQLyNzmEQSiyWA==" algorithmName="SHA-512" password="CC35"/>
  <autoFilter ref="C124:K13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83</v>
      </c>
    </row>
    <row r="4" s="1" customFormat="1" ht="24.96" customHeight="1">
      <c r="B4" s="21"/>
      <c r="D4" s="143" t="s">
        <v>230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Cheb - Onkologie a zubní klinika rev.11.02.2025</v>
      </c>
      <c r="F7" s="145"/>
      <c r="G7" s="145"/>
      <c r="H7" s="145"/>
      <c r="L7" s="21"/>
    </row>
    <row r="8">
      <c r="B8" s="21"/>
      <c r="D8" s="145" t="s">
        <v>231</v>
      </c>
      <c r="L8" s="21"/>
    </row>
    <row r="9" s="1" customFormat="1" ht="16.5" customHeight="1">
      <c r="B9" s="21"/>
      <c r="E9" s="146" t="s">
        <v>232</v>
      </c>
      <c r="F9" s="1"/>
      <c r="G9" s="1"/>
      <c r="H9" s="1"/>
      <c r="L9" s="21"/>
    </row>
    <row r="10" s="1" customFormat="1" ht="12" customHeight="1">
      <c r="B10" s="21"/>
      <c r="D10" s="145" t="s">
        <v>233</v>
      </c>
      <c r="L10" s="21"/>
    </row>
    <row r="11" s="2" customFormat="1" ht="16.5" customHeight="1">
      <c r="A11" s="33"/>
      <c r="B11" s="39"/>
      <c r="C11" s="33"/>
      <c r="D11" s="33"/>
      <c r="E11" s="147" t="s">
        <v>2075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9"/>
      <c r="C12" s="33"/>
      <c r="D12" s="145" t="s">
        <v>3648</v>
      </c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6.5" customHeight="1">
      <c r="A13" s="33"/>
      <c r="B13" s="39"/>
      <c r="C13" s="33"/>
      <c r="D13" s="33"/>
      <c r="E13" s="148" t="s">
        <v>4282</v>
      </c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>
      <c r="A14" s="33"/>
      <c r="B14" s="39"/>
      <c r="C14" s="33"/>
      <c r="D14" s="33"/>
      <c r="E14" s="33"/>
      <c r="F14" s="33"/>
      <c r="G14" s="33"/>
      <c r="H14" s="33"/>
      <c r="I14" s="33"/>
      <c r="J14" s="33"/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9"/>
      <c r="C15" s="33"/>
      <c r="D15" s="145" t="s">
        <v>16</v>
      </c>
      <c r="E15" s="33"/>
      <c r="F15" s="135" t="s">
        <v>1</v>
      </c>
      <c r="G15" s="33"/>
      <c r="H15" s="33"/>
      <c r="I15" s="145" t="s">
        <v>17</v>
      </c>
      <c r="J15" s="135" t="s">
        <v>1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18</v>
      </c>
      <c r="E16" s="33"/>
      <c r="F16" s="135" t="s">
        <v>19</v>
      </c>
      <c r="G16" s="33"/>
      <c r="H16" s="33"/>
      <c r="I16" s="145" t="s">
        <v>20</v>
      </c>
      <c r="J16" s="149" t="str">
        <f>'Rekapitulace stavby'!AN8</f>
        <v>10. 12. 2024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0.8" customHeight="1">
      <c r="A17" s="33"/>
      <c r="B17" s="39"/>
      <c r="C17" s="33"/>
      <c r="D17" s="33"/>
      <c r="E17" s="33"/>
      <c r="F17" s="33"/>
      <c r="G17" s="33"/>
      <c r="H17" s="33"/>
      <c r="I17" s="33"/>
      <c r="J17" s="33"/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9"/>
      <c r="C18" s="33"/>
      <c r="D18" s="145" t="s">
        <v>22</v>
      </c>
      <c r="E18" s="33"/>
      <c r="F18" s="33"/>
      <c r="G18" s="33"/>
      <c r="H18" s="33"/>
      <c r="I18" s="145" t="s">
        <v>23</v>
      </c>
      <c r="J18" s="135" t="s">
        <v>1</v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9"/>
      <c r="C19" s="33"/>
      <c r="D19" s="33"/>
      <c r="E19" s="135" t="s">
        <v>237</v>
      </c>
      <c r="F19" s="33"/>
      <c r="G19" s="33"/>
      <c r="H19" s="33"/>
      <c r="I19" s="145" t="s">
        <v>25</v>
      </c>
      <c r="J19" s="135" t="s">
        <v>1</v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9"/>
      <c r="C20" s="33"/>
      <c r="D20" s="33"/>
      <c r="E20" s="33"/>
      <c r="F20" s="33"/>
      <c r="G20" s="33"/>
      <c r="H20" s="33"/>
      <c r="I20" s="33"/>
      <c r="J20" s="33"/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9"/>
      <c r="C21" s="33"/>
      <c r="D21" s="145" t="s">
        <v>26</v>
      </c>
      <c r="E21" s="33"/>
      <c r="F21" s="33"/>
      <c r="G21" s="33"/>
      <c r="H21" s="33"/>
      <c r="I21" s="145" t="s">
        <v>23</v>
      </c>
      <c r="J21" s="135" t="str">
        <f>'Rekapitulace stavby'!AN13</f>
        <v/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9"/>
      <c r="C22" s="33"/>
      <c r="D22" s="33"/>
      <c r="E22" s="135" t="str">
        <f>'Rekapitulace stavby'!E14</f>
        <v xml:space="preserve"> </v>
      </c>
      <c r="F22" s="135"/>
      <c r="G22" s="135"/>
      <c r="H22" s="135"/>
      <c r="I22" s="145" t="s">
        <v>25</v>
      </c>
      <c r="J22" s="135" t="str">
        <f>'Rekapitulace stavby'!AN14</f>
        <v/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9"/>
      <c r="C23" s="33"/>
      <c r="D23" s="33"/>
      <c r="E23" s="33"/>
      <c r="F23" s="33"/>
      <c r="G23" s="33"/>
      <c r="H23" s="33"/>
      <c r="I23" s="33"/>
      <c r="J23" s="33"/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9"/>
      <c r="C24" s="33"/>
      <c r="D24" s="145" t="s">
        <v>27</v>
      </c>
      <c r="E24" s="33"/>
      <c r="F24" s="33"/>
      <c r="G24" s="33"/>
      <c r="H24" s="33"/>
      <c r="I24" s="145" t="s">
        <v>23</v>
      </c>
      <c r="J24" s="135" t="s">
        <v>28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8" customHeight="1">
      <c r="A25" s="33"/>
      <c r="B25" s="39"/>
      <c r="C25" s="33"/>
      <c r="D25" s="33"/>
      <c r="E25" s="135" t="s">
        <v>29</v>
      </c>
      <c r="F25" s="33"/>
      <c r="G25" s="33"/>
      <c r="H25" s="33"/>
      <c r="I25" s="145" t="s">
        <v>25</v>
      </c>
      <c r="J25" s="135" t="s">
        <v>1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6.96" customHeight="1">
      <c r="A26" s="33"/>
      <c r="B26" s="39"/>
      <c r="C26" s="33"/>
      <c r="D26" s="33"/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12" customHeight="1">
      <c r="A27" s="33"/>
      <c r="B27" s="39"/>
      <c r="C27" s="33"/>
      <c r="D27" s="145" t="s">
        <v>31</v>
      </c>
      <c r="E27" s="33"/>
      <c r="F27" s="33"/>
      <c r="G27" s="33"/>
      <c r="H27" s="33"/>
      <c r="I27" s="145" t="s">
        <v>23</v>
      </c>
      <c r="J27" s="135" t="str">
        <f>IF('Rekapitulace stavby'!AN19="","",'Rekapitulace stavby'!AN19)</f>
        <v/>
      </c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8" customHeight="1">
      <c r="A28" s="33"/>
      <c r="B28" s="39"/>
      <c r="C28" s="33"/>
      <c r="D28" s="33"/>
      <c r="E28" s="135" t="str">
        <f>IF('Rekapitulace stavby'!E20="","",'Rekapitulace stavby'!E20)</f>
        <v xml:space="preserve"> </v>
      </c>
      <c r="F28" s="33"/>
      <c r="G28" s="33"/>
      <c r="H28" s="33"/>
      <c r="I28" s="145" t="s">
        <v>25</v>
      </c>
      <c r="J28" s="135" t="str">
        <f>IF('Rekapitulace stavby'!AN20="","",'Rekapitulace stavby'!AN20)</f>
        <v/>
      </c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9"/>
      <c r="C29" s="33"/>
      <c r="D29" s="33"/>
      <c r="E29" s="33"/>
      <c r="F29" s="33"/>
      <c r="G29" s="33"/>
      <c r="H29" s="33"/>
      <c r="I29" s="33"/>
      <c r="J29" s="33"/>
      <c r="K29" s="3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2" customHeight="1">
      <c r="A30" s="33"/>
      <c r="B30" s="39"/>
      <c r="C30" s="33"/>
      <c r="D30" s="145" t="s">
        <v>32</v>
      </c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8" customFormat="1" ht="16.5" customHeight="1">
      <c r="A31" s="150"/>
      <c r="B31" s="151"/>
      <c r="C31" s="150"/>
      <c r="D31" s="150"/>
      <c r="E31" s="152" t="s">
        <v>1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3"/>
      <c r="B32" s="39"/>
      <c r="C32" s="33"/>
      <c r="D32" s="33"/>
      <c r="E32" s="33"/>
      <c r="F32" s="33"/>
      <c r="G32" s="33"/>
      <c r="H32" s="33"/>
      <c r="I32" s="33"/>
      <c r="J32" s="33"/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4"/>
      <c r="E33" s="154"/>
      <c r="F33" s="154"/>
      <c r="G33" s="154"/>
      <c r="H33" s="154"/>
      <c r="I33" s="154"/>
      <c r="J33" s="154"/>
      <c r="K33" s="154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25.44" customHeight="1">
      <c r="A34" s="33"/>
      <c r="B34" s="39"/>
      <c r="C34" s="33"/>
      <c r="D34" s="155" t="s">
        <v>34</v>
      </c>
      <c r="E34" s="33"/>
      <c r="F34" s="33"/>
      <c r="G34" s="33"/>
      <c r="H34" s="33"/>
      <c r="I34" s="33"/>
      <c r="J34" s="156">
        <f>ROUND(J125, 2)</f>
        <v>1910414.6000000001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6.96" customHeight="1">
      <c r="A35" s="33"/>
      <c r="B35" s="39"/>
      <c r="C35" s="33"/>
      <c r="D35" s="154"/>
      <c r="E35" s="154"/>
      <c r="F35" s="154"/>
      <c r="G35" s="154"/>
      <c r="H35" s="154"/>
      <c r="I35" s="154"/>
      <c r="J35" s="154"/>
      <c r="K35" s="154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33"/>
      <c r="F36" s="157" t="s">
        <v>36</v>
      </c>
      <c r="G36" s="33"/>
      <c r="H36" s="33"/>
      <c r="I36" s="157" t="s">
        <v>35</v>
      </c>
      <c r="J36" s="157" t="s">
        <v>37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14.4" customHeight="1">
      <c r="A37" s="33"/>
      <c r="B37" s="39"/>
      <c r="C37" s="33"/>
      <c r="D37" s="147" t="s">
        <v>38</v>
      </c>
      <c r="E37" s="145" t="s">
        <v>39</v>
      </c>
      <c r="F37" s="158">
        <f>ROUND((SUM(BE125:BE192)),  2)</f>
        <v>1910414.6000000001</v>
      </c>
      <c r="G37" s="33"/>
      <c r="H37" s="33"/>
      <c r="I37" s="159">
        <v>0.20999999999999999</v>
      </c>
      <c r="J37" s="158">
        <f>ROUND(((SUM(BE125:BE192))*I37),  2)</f>
        <v>401187.07000000001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39"/>
      <c r="C38" s="33"/>
      <c r="D38" s="33"/>
      <c r="E38" s="145" t="s">
        <v>40</v>
      </c>
      <c r="F38" s="158">
        <f>ROUND((SUM(BF125:BF192)),  2)</f>
        <v>0</v>
      </c>
      <c r="G38" s="33"/>
      <c r="H38" s="33"/>
      <c r="I38" s="159">
        <v>0.12</v>
      </c>
      <c r="J38" s="158">
        <f>ROUND(((SUM(BF125:BF192))*I38),  2)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41</v>
      </c>
      <c r="F39" s="158">
        <f>ROUND((SUM(BG125:BG192)),  2)</f>
        <v>0</v>
      </c>
      <c r="G39" s="33"/>
      <c r="H39" s="33"/>
      <c r="I39" s="159">
        <v>0.20999999999999999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9"/>
      <c r="C40" s="33"/>
      <c r="D40" s="33"/>
      <c r="E40" s="145" t="s">
        <v>42</v>
      </c>
      <c r="F40" s="158">
        <f>ROUND((SUM(BH125:BH192)),  2)</f>
        <v>0</v>
      </c>
      <c r="G40" s="33"/>
      <c r="H40" s="33"/>
      <c r="I40" s="159">
        <v>0.12</v>
      </c>
      <c r="J40" s="158">
        <f>0</f>
        <v>0</v>
      </c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2" customFormat="1" ht="14.4" customHeight="1">
      <c r="A41" s="33"/>
      <c r="B41" s="39"/>
      <c r="C41" s="33"/>
      <c r="D41" s="33"/>
      <c r="E41" s="145" t="s">
        <v>43</v>
      </c>
      <c r="F41" s="158">
        <f>ROUND((SUM(BI125:BI192)),  2)</f>
        <v>0</v>
      </c>
      <c r="G41" s="33"/>
      <c r="H41" s="33"/>
      <c r="I41" s="159">
        <v>0</v>
      </c>
      <c r="J41" s="158">
        <f>0</f>
        <v>0</v>
      </c>
      <c r="K41" s="33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6.96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5.44" customHeight="1">
      <c r="A43" s="33"/>
      <c r="B43" s="39"/>
      <c r="C43" s="160"/>
      <c r="D43" s="161" t="s">
        <v>44</v>
      </c>
      <c r="E43" s="162"/>
      <c r="F43" s="162"/>
      <c r="G43" s="163" t="s">
        <v>45</v>
      </c>
      <c r="H43" s="164" t="s">
        <v>46</v>
      </c>
      <c r="I43" s="162"/>
      <c r="J43" s="165">
        <f>SUM(J34:J41)</f>
        <v>2311601.6699999999</v>
      </c>
      <c r="K43" s="166"/>
      <c r="L43" s="57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14.4" customHeight="1">
      <c r="A44" s="33"/>
      <c r="B44" s="39"/>
      <c r="C44" s="33"/>
      <c r="D44" s="33"/>
      <c r="E44" s="33"/>
      <c r="F44" s="33"/>
      <c r="G44" s="33"/>
      <c r="H44" s="33"/>
      <c r="I44" s="33"/>
      <c r="J44" s="33"/>
      <c r="K44" s="33"/>
      <c r="L44" s="57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47</v>
      </c>
      <c r="E50" s="168"/>
      <c r="F50" s="168"/>
      <c r="G50" s="167" t="s">
        <v>48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49</v>
      </c>
      <c r="E61" s="170"/>
      <c r="F61" s="171" t="s">
        <v>50</v>
      </c>
      <c r="G61" s="169" t="s">
        <v>49</v>
      </c>
      <c r="H61" s="170"/>
      <c r="I61" s="170"/>
      <c r="J61" s="172" t="s">
        <v>50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51</v>
      </c>
      <c r="E65" s="173"/>
      <c r="F65" s="173"/>
      <c r="G65" s="167" t="s">
        <v>52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49</v>
      </c>
      <c r="E76" s="170"/>
      <c r="F76" s="171" t="s">
        <v>50</v>
      </c>
      <c r="G76" s="169" t="s">
        <v>49</v>
      </c>
      <c r="H76" s="170"/>
      <c r="I76" s="170"/>
      <c r="J76" s="172" t="s">
        <v>50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hidden="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hidden="1" s="2" customFormat="1" ht="24.96" customHeight="1">
      <c r="A82" s="33"/>
      <c r="B82" s="34"/>
      <c r="C82" s="24" t="s">
        <v>238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hidden="1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hidden="1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hidden="1" s="2" customFormat="1" ht="16.5" customHeight="1">
      <c r="A85" s="33"/>
      <c r="B85" s="34"/>
      <c r="C85" s="35"/>
      <c r="D85" s="35"/>
      <c r="E85" s="178" t="str">
        <f>E7</f>
        <v>Cheb - Onkologie a zubní klinika rev.11.02.2025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hidden="1" s="1" customFormat="1" ht="12" customHeight="1">
      <c r="B86" s="22"/>
      <c r="C86" s="30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78" t="s">
        <v>232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0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3"/>
      <c r="B89" s="34"/>
      <c r="C89" s="35"/>
      <c r="D89" s="35"/>
      <c r="E89" s="179" t="s">
        <v>2075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hidden="1" s="2" customFormat="1" ht="12" customHeight="1">
      <c r="A90" s="33"/>
      <c r="B90" s="34"/>
      <c r="C90" s="30" t="s">
        <v>3648</v>
      </c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hidden="1" s="2" customFormat="1" ht="16.5" customHeight="1">
      <c r="A91" s="33"/>
      <c r="B91" s="34"/>
      <c r="C91" s="35"/>
      <c r="D91" s="35"/>
      <c r="E91" s="70" t="str">
        <f>E13</f>
        <v>I.1.2.7.9 - Elektrická požární signalizace</v>
      </c>
      <c r="F91" s="35"/>
      <c r="G91" s="35"/>
      <c r="H91" s="35"/>
      <c r="I91" s="35"/>
      <c r="J91" s="35"/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hidden="1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hidden="1" s="2" customFormat="1" ht="12" customHeight="1">
      <c r="A93" s="33"/>
      <c r="B93" s="34"/>
      <c r="C93" s="30" t="s">
        <v>18</v>
      </c>
      <c r="D93" s="35"/>
      <c r="E93" s="35"/>
      <c r="F93" s="27" t="str">
        <f>F16</f>
        <v>Cheb</v>
      </c>
      <c r="G93" s="35"/>
      <c r="H93" s="35"/>
      <c r="I93" s="30" t="s">
        <v>20</v>
      </c>
      <c r="J93" s="73" t="str">
        <f>IF(J16="","",J16)</f>
        <v>10. 12. 2024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hidden="1" s="2" customFormat="1" ht="6.96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hidden="1" s="2" customFormat="1" ht="15.15" customHeight="1">
      <c r="A95" s="33"/>
      <c r="B95" s="34"/>
      <c r="C95" s="30" t="s">
        <v>22</v>
      </c>
      <c r="D95" s="35"/>
      <c r="E95" s="35"/>
      <c r="F95" s="27" t="str">
        <f>E19</f>
        <v>Karlovarská krajská nemocnice a.s.</v>
      </c>
      <c r="G95" s="35"/>
      <c r="H95" s="35"/>
      <c r="I95" s="30" t="s">
        <v>27</v>
      </c>
      <c r="J95" s="31" t="str">
        <f>E25</f>
        <v>M Projekt Cheb</v>
      </c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hidden="1" s="2" customFormat="1" ht="15.15" customHeight="1">
      <c r="A96" s="33"/>
      <c r="B96" s="34"/>
      <c r="C96" s="30" t="s">
        <v>26</v>
      </c>
      <c r="D96" s="35"/>
      <c r="E96" s="35"/>
      <c r="F96" s="27" t="str">
        <f>IF(E22="","",E22)</f>
        <v xml:space="preserve"> </v>
      </c>
      <c r="G96" s="35"/>
      <c r="H96" s="35"/>
      <c r="I96" s="30" t="s">
        <v>31</v>
      </c>
      <c r="J96" s="31" t="str">
        <f>E28</f>
        <v xml:space="preserve"> 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hidden="1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hidden="1" s="2" customFormat="1" ht="29.28" customHeight="1">
      <c r="A98" s="33"/>
      <c r="B98" s="34"/>
      <c r="C98" s="180" t="s">
        <v>239</v>
      </c>
      <c r="D98" s="181"/>
      <c r="E98" s="181"/>
      <c r="F98" s="181"/>
      <c r="G98" s="181"/>
      <c r="H98" s="181"/>
      <c r="I98" s="181"/>
      <c r="J98" s="182" t="s">
        <v>240</v>
      </c>
      <c r="K98" s="181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hidden="1" s="2" customFormat="1" ht="10.32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7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hidden="1" s="2" customFormat="1" ht="22.8" customHeight="1">
      <c r="A100" s="33"/>
      <c r="B100" s="34"/>
      <c r="C100" s="183" t="s">
        <v>241</v>
      </c>
      <c r="D100" s="35"/>
      <c r="E100" s="35"/>
      <c r="F100" s="35"/>
      <c r="G100" s="35"/>
      <c r="H100" s="35"/>
      <c r="I100" s="35"/>
      <c r="J100" s="104">
        <f>J125</f>
        <v>1910414.6000000001</v>
      </c>
      <c r="K100" s="35"/>
      <c r="L100" s="57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242</v>
      </c>
    </row>
    <row r="101" hidden="1" s="9" customFormat="1" ht="24.96" customHeight="1">
      <c r="A101" s="9"/>
      <c r="B101" s="184"/>
      <c r="C101" s="185"/>
      <c r="D101" s="186" t="s">
        <v>4283</v>
      </c>
      <c r="E101" s="187"/>
      <c r="F101" s="187"/>
      <c r="G101" s="187"/>
      <c r="H101" s="187"/>
      <c r="I101" s="187"/>
      <c r="J101" s="188">
        <f>J126</f>
        <v>1910414.6000000001</v>
      </c>
      <c r="K101" s="185"/>
      <c r="L101" s="18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7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hidden="1" s="2" customFormat="1" ht="6.96" customHeight="1">
      <c r="A103" s="33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7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hidden="1"/>
    <row r="105" hidden="1"/>
    <row r="106" hidden="1"/>
    <row r="107" s="2" customFormat="1" ht="6.96" customHeight="1">
      <c r="A107" s="33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24.96" customHeight="1">
      <c r="A108" s="33"/>
      <c r="B108" s="34"/>
      <c r="C108" s="24" t="s">
        <v>263</v>
      </c>
      <c r="D108" s="35"/>
      <c r="E108" s="35"/>
      <c r="F108" s="35"/>
      <c r="G108" s="35"/>
      <c r="H108" s="35"/>
      <c r="I108" s="35"/>
      <c r="J108" s="35"/>
      <c r="K108" s="35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6.96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12" customHeight="1">
      <c r="A110" s="33"/>
      <c r="B110" s="34"/>
      <c r="C110" s="30" t="s">
        <v>14</v>
      </c>
      <c r="D110" s="35"/>
      <c r="E110" s="35"/>
      <c r="F110" s="35"/>
      <c r="G110" s="35"/>
      <c r="H110" s="35"/>
      <c r="I110" s="35"/>
      <c r="J110" s="35"/>
      <c r="K110" s="35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16.5" customHeight="1">
      <c r="A111" s="33"/>
      <c r="B111" s="34"/>
      <c r="C111" s="35"/>
      <c r="D111" s="35"/>
      <c r="E111" s="178" t="str">
        <f>E7</f>
        <v>Cheb - Onkologie a zubní klinika rev.11.02.2025</v>
      </c>
      <c r="F111" s="30"/>
      <c r="G111" s="30"/>
      <c r="H111" s="30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1" customFormat="1" ht="12" customHeight="1">
      <c r="B112" s="22"/>
      <c r="C112" s="30" t="s">
        <v>231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78" t="s">
        <v>232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0" t="s">
        <v>233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3"/>
      <c r="B115" s="34"/>
      <c r="C115" s="35"/>
      <c r="D115" s="35"/>
      <c r="E115" s="179" t="s">
        <v>2075</v>
      </c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2" customHeight="1">
      <c r="A116" s="33"/>
      <c r="B116" s="34"/>
      <c r="C116" s="30" t="s">
        <v>3648</v>
      </c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6.5" customHeight="1">
      <c r="A117" s="33"/>
      <c r="B117" s="34"/>
      <c r="C117" s="35"/>
      <c r="D117" s="35"/>
      <c r="E117" s="70" t="str">
        <f>E13</f>
        <v>I.1.2.7.9 - Elektrická požární signalizace</v>
      </c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6.96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2" customHeight="1">
      <c r="A119" s="33"/>
      <c r="B119" s="34"/>
      <c r="C119" s="30" t="s">
        <v>18</v>
      </c>
      <c r="D119" s="35"/>
      <c r="E119" s="35"/>
      <c r="F119" s="27" t="str">
        <f>F16</f>
        <v>Cheb</v>
      </c>
      <c r="G119" s="35"/>
      <c r="H119" s="35"/>
      <c r="I119" s="30" t="s">
        <v>20</v>
      </c>
      <c r="J119" s="73" t="str">
        <f>IF(J16="","",J16)</f>
        <v>10. 12. 2024</v>
      </c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6.96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5.15" customHeight="1">
      <c r="A121" s="33"/>
      <c r="B121" s="34"/>
      <c r="C121" s="30" t="s">
        <v>22</v>
      </c>
      <c r="D121" s="35"/>
      <c r="E121" s="35"/>
      <c r="F121" s="27" t="str">
        <f>E19</f>
        <v>Karlovarská krajská nemocnice a.s.</v>
      </c>
      <c r="G121" s="35"/>
      <c r="H121" s="35"/>
      <c r="I121" s="30" t="s">
        <v>27</v>
      </c>
      <c r="J121" s="31" t="str">
        <f>E25</f>
        <v>M Projekt Cheb</v>
      </c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5.15" customHeight="1">
      <c r="A122" s="33"/>
      <c r="B122" s="34"/>
      <c r="C122" s="30" t="s">
        <v>26</v>
      </c>
      <c r="D122" s="35"/>
      <c r="E122" s="35"/>
      <c r="F122" s="27" t="str">
        <f>IF(E22="","",E22)</f>
        <v xml:space="preserve"> </v>
      </c>
      <c r="G122" s="35"/>
      <c r="H122" s="35"/>
      <c r="I122" s="30" t="s">
        <v>31</v>
      </c>
      <c r="J122" s="31" t="str">
        <f>E28</f>
        <v xml:space="preserve"> </v>
      </c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0.32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11" customFormat="1" ht="29.28" customHeight="1">
      <c r="A124" s="195"/>
      <c r="B124" s="196"/>
      <c r="C124" s="197" t="s">
        <v>264</v>
      </c>
      <c r="D124" s="198" t="s">
        <v>59</v>
      </c>
      <c r="E124" s="198" t="s">
        <v>55</v>
      </c>
      <c r="F124" s="198" t="s">
        <v>56</v>
      </c>
      <c r="G124" s="198" t="s">
        <v>265</v>
      </c>
      <c r="H124" s="198" t="s">
        <v>266</v>
      </c>
      <c r="I124" s="198" t="s">
        <v>267</v>
      </c>
      <c r="J124" s="199" t="s">
        <v>240</v>
      </c>
      <c r="K124" s="200" t="s">
        <v>268</v>
      </c>
      <c r="L124" s="201"/>
      <c r="M124" s="94" t="s">
        <v>1</v>
      </c>
      <c r="N124" s="95" t="s">
        <v>38</v>
      </c>
      <c r="O124" s="95" t="s">
        <v>269</v>
      </c>
      <c r="P124" s="95" t="s">
        <v>270</v>
      </c>
      <c r="Q124" s="95" t="s">
        <v>271</v>
      </c>
      <c r="R124" s="95" t="s">
        <v>272</v>
      </c>
      <c r="S124" s="95" t="s">
        <v>273</v>
      </c>
      <c r="T124" s="96" t="s">
        <v>274</v>
      </c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</row>
    <row r="125" s="2" customFormat="1" ht="22.8" customHeight="1">
      <c r="A125" s="33"/>
      <c r="B125" s="34"/>
      <c r="C125" s="101" t="s">
        <v>275</v>
      </c>
      <c r="D125" s="35"/>
      <c r="E125" s="35"/>
      <c r="F125" s="35"/>
      <c r="G125" s="35"/>
      <c r="H125" s="35"/>
      <c r="I125" s="35"/>
      <c r="J125" s="202">
        <f>BK125</f>
        <v>1910414.6000000001</v>
      </c>
      <c r="K125" s="35"/>
      <c r="L125" s="39"/>
      <c r="M125" s="97"/>
      <c r="N125" s="203"/>
      <c r="O125" s="98"/>
      <c r="P125" s="204">
        <f>P126</f>
        <v>0</v>
      </c>
      <c r="Q125" s="98"/>
      <c r="R125" s="204">
        <f>R126</f>
        <v>0</v>
      </c>
      <c r="S125" s="98"/>
      <c r="T125" s="205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73</v>
      </c>
      <c r="AU125" s="18" t="s">
        <v>242</v>
      </c>
      <c r="BK125" s="206">
        <f>BK126</f>
        <v>1910414.6000000001</v>
      </c>
    </row>
    <row r="126" s="12" customFormat="1" ht="25.92" customHeight="1">
      <c r="A126" s="12"/>
      <c r="B126" s="207"/>
      <c r="C126" s="208"/>
      <c r="D126" s="209" t="s">
        <v>73</v>
      </c>
      <c r="E126" s="210" t="s">
        <v>81</v>
      </c>
      <c r="F126" s="210" t="s">
        <v>149</v>
      </c>
      <c r="G126" s="208"/>
      <c r="H126" s="208"/>
      <c r="I126" s="208"/>
      <c r="J126" s="211">
        <f>BK126</f>
        <v>1910414.6000000001</v>
      </c>
      <c r="K126" s="208"/>
      <c r="L126" s="212"/>
      <c r="M126" s="213"/>
      <c r="N126" s="214"/>
      <c r="O126" s="214"/>
      <c r="P126" s="215">
        <f>SUM(P127:P192)</f>
        <v>0</v>
      </c>
      <c r="Q126" s="214"/>
      <c r="R126" s="215">
        <f>SUM(R127:R192)</f>
        <v>0</v>
      </c>
      <c r="S126" s="214"/>
      <c r="T126" s="216">
        <f>SUM(T127:T192)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7" t="s">
        <v>116</v>
      </c>
      <c r="AT126" s="218" t="s">
        <v>73</v>
      </c>
      <c r="AU126" s="218" t="s">
        <v>74</v>
      </c>
      <c r="AY126" s="217" t="s">
        <v>278</v>
      </c>
      <c r="BK126" s="219">
        <f>SUM(BK127:BK192)</f>
        <v>1910414.6000000001</v>
      </c>
    </row>
    <row r="127" s="2" customFormat="1" ht="24.15" customHeight="1">
      <c r="A127" s="33"/>
      <c r="B127" s="34"/>
      <c r="C127" s="222" t="s">
        <v>81</v>
      </c>
      <c r="D127" s="222" t="s">
        <v>280</v>
      </c>
      <c r="E127" s="223" t="s">
        <v>4284</v>
      </c>
      <c r="F127" s="224" t="s">
        <v>4285</v>
      </c>
      <c r="G127" s="225" t="s">
        <v>3654</v>
      </c>
      <c r="H127" s="226">
        <v>48</v>
      </c>
      <c r="I127" s="227">
        <v>425</v>
      </c>
      <c r="J127" s="227">
        <f>ROUND(I127*H127,2)</f>
        <v>20400</v>
      </c>
      <c r="K127" s="228"/>
      <c r="L127" s="39"/>
      <c r="M127" s="229" t="s">
        <v>1</v>
      </c>
      <c r="N127" s="230" t="s">
        <v>39</v>
      </c>
      <c r="O127" s="231">
        <v>0</v>
      </c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33" t="s">
        <v>2319</v>
      </c>
      <c r="AT127" s="233" t="s">
        <v>280</v>
      </c>
      <c r="AU127" s="233" t="s">
        <v>81</v>
      </c>
      <c r="AY127" s="18" t="s">
        <v>278</v>
      </c>
      <c r="BE127" s="234">
        <f>IF(N127="základní",J127,0)</f>
        <v>20400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8" t="s">
        <v>81</v>
      </c>
      <c r="BK127" s="234">
        <f>ROUND(I127*H127,2)</f>
        <v>20400</v>
      </c>
      <c r="BL127" s="18" t="s">
        <v>2319</v>
      </c>
      <c r="BM127" s="233" t="s">
        <v>4286</v>
      </c>
    </row>
    <row r="128" s="2" customFormat="1" ht="37.8" customHeight="1">
      <c r="A128" s="33"/>
      <c r="B128" s="34"/>
      <c r="C128" s="222" t="s">
        <v>83</v>
      </c>
      <c r="D128" s="222" t="s">
        <v>280</v>
      </c>
      <c r="E128" s="223" t="s">
        <v>4287</v>
      </c>
      <c r="F128" s="224" t="s">
        <v>4288</v>
      </c>
      <c r="G128" s="225" t="s">
        <v>3654</v>
      </c>
      <c r="H128" s="226">
        <v>32</v>
      </c>
      <c r="I128" s="227">
        <v>425</v>
      </c>
      <c r="J128" s="227">
        <f>ROUND(I128*H128,2)</f>
        <v>13600</v>
      </c>
      <c r="K128" s="228"/>
      <c r="L128" s="39"/>
      <c r="M128" s="229" t="s">
        <v>1</v>
      </c>
      <c r="N128" s="230" t="s">
        <v>39</v>
      </c>
      <c r="O128" s="231">
        <v>0</v>
      </c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33" t="s">
        <v>2319</v>
      </c>
      <c r="AT128" s="233" t="s">
        <v>280</v>
      </c>
      <c r="AU128" s="233" t="s">
        <v>81</v>
      </c>
      <c r="AY128" s="18" t="s">
        <v>278</v>
      </c>
      <c r="BE128" s="234">
        <f>IF(N128="základní",J128,0)</f>
        <v>13600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8" t="s">
        <v>81</v>
      </c>
      <c r="BK128" s="234">
        <f>ROUND(I128*H128,2)</f>
        <v>13600</v>
      </c>
      <c r="BL128" s="18" t="s">
        <v>2319</v>
      </c>
      <c r="BM128" s="233" t="s">
        <v>4289</v>
      </c>
    </row>
    <row r="129" s="2" customFormat="1" ht="49.05" customHeight="1">
      <c r="A129" s="33"/>
      <c r="B129" s="34"/>
      <c r="C129" s="222" t="s">
        <v>91</v>
      </c>
      <c r="D129" s="222" t="s">
        <v>280</v>
      </c>
      <c r="E129" s="223" t="s">
        <v>4290</v>
      </c>
      <c r="F129" s="224" t="s">
        <v>4291</v>
      </c>
      <c r="G129" s="225" t="s">
        <v>1673</v>
      </c>
      <c r="H129" s="226">
        <v>27</v>
      </c>
      <c r="I129" s="227">
        <v>1746.5</v>
      </c>
      <c r="J129" s="227">
        <f>ROUND(I129*H129,2)</f>
        <v>47155.5</v>
      </c>
      <c r="K129" s="228"/>
      <c r="L129" s="39"/>
      <c r="M129" s="229" t="s">
        <v>1</v>
      </c>
      <c r="N129" s="230" t="s">
        <v>39</v>
      </c>
      <c r="O129" s="231">
        <v>0</v>
      </c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33" t="s">
        <v>2319</v>
      </c>
      <c r="AT129" s="233" t="s">
        <v>280</v>
      </c>
      <c r="AU129" s="233" t="s">
        <v>81</v>
      </c>
      <c r="AY129" s="18" t="s">
        <v>278</v>
      </c>
      <c r="BE129" s="234">
        <f>IF(N129="základní",J129,0)</f>
        <v>47155.5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8" t="s">
        <v>81</v>
      </c>
      <c r="BK129" s="234">
        <f>ROUND(I129*H129,2)</f>
        <v>47155.5</v>
      </c>
      <c r="BL129" s="18" t="s">
        <v>2319</v>
      </c>
      <c r="BM129" s="233" t="s">
        <v>4292</v>
      </c>
    </row>
    <row r="130" s="2" customFormat="1" ht="49.05" customHeight="1">
      <c r="A130" s="33"/>
      <c r="B130" s="34"/>
      <c r="C130" s="222" t="s">
        <v>116</v>
      </c>
      <c r="D130" s="222" t="s">
        <v>280</v>
      </c>
      <c r="E130" s="223" t="s">
        <v>4293</v>
      </c>
      <c r="F130" s="224" t="s">
        <v>4294</v>
      </c>
      <c r="G130" s="225" t="s">
        <v>1673</v>
      </c>
      <c r="H130" s="226">
        <v>27</v>
      </c>
      <c r="I130" s="227">
        <v>896</v>
      </c>
      <c r="J130" s="227">
        <f>ROUND(I130*H130,2)</f>
        <v>24192</v>
      </c>
      <c r="K130" s="228"/>
      <c r="L130" s="39"/>
      <c r="M130" s="229" t="s">
        <v>1</v>
      </c>
      <c r="N130" s="230" t="s">
        <v>39</v>
      </c>
      <c r="O130" s="231">
        <v>0</v>
      </c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33" t="s">
        <v>2319</v>
      </c>
      <c r="AT130" s="233" t="s">
        <v>280</v>
      </c>
      <c r="AU130" s="233" t="s">
        <v>81</v>
      </c>
      <c r="AY130" s="18" t="s">
        <v>278</v>
      </c>
      <c r="BE130" s="234">
        <f>IF(N130="základní",J130,0)</f>
        <v>24192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8" t="s">
        <v>81</v>
      </c>
      <c r="BK130" s="234">
        <f>ROUND(I130*H130,2)</f>
        <v>24192</v>
      </c>
      <c r="BL130" s="18" t="s">
        <v>2319</v>
      </c>
      <c r="BM130" s="233" t="s">
        <v>4295</v>
      </c>
    </row>
    <row r="131" s="2" customFormat="1" ht="76.35" customHeight="1">
      <c r="A131" s="33"/>
      <c r="B131" s="34"/>
      <c r="C131" s="222" t="s">
        <v>298</v>
      </c>
      <c r="D131" s="222" t="s">
        <v>280</v>
      </c>
      <c r="E131" s="223" t="s">
        <v>4296</v>
      </c>
      <c r="F131" s="224" t="s">
        <v>4297</v>
      </c>
      <c r="G131" s="225" t="s">
        <v>1673</v>
      </c>
      <c r="H131" s="226">
        <v>115</v>
      </c>
      <c r="I131" s="227">
        <v>1976.5</v>
      </c>
      <c r="J131" s="227">
        <f>ROUND(I131*H131,2)</f>
        <v>227297.5</v>
      </c>
      <c r="K131" s="228"/>
      <c r="L131" s="39"/>
      <c r="M131" s="229" t="s">
        <v>1</v>
      </c>
      <c r="N131" s="230" t="s">
        <v>39</v>
      </c>
      <c r="O131" s="231">
        <v>0</v>
      </c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33" t="s">
        <v>2319</v>
      </c>
      <c r="AT131" s="233" t="s">
        <v>280</v>
      </c>
      <c r="AU131" s="233" t="s">
        <v>81</v>
      </c>
      <c r="AY131" s="18" t="s">
        <v>278</v>
      </c>
      <c r="BE131" s="234">
        <f>IF(N131="základní",J131,0)</f>
        <v>227297.5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81</v>
      </c>
      <c r="BK131" s="234">
        <f>ROUND(I131*H131,2)</f>
        <v>227297.5</v>
      </c>
      <c r="BL131" s="18" t="s">
        <v>2319</v>
      </c>
      <c r="BM131" s="233" t="s">
        <v>4298</v>
      </c>
    </row>
    <row r="132" s="2" customFormat="1" ht="62.7" customHeight="1">
      <c r="A132" s="33"/>
      <c r="B132" s="34"/>
      <c r="C132" s="222" t="s">
        <v>304</v>
      </c>
      <c r="D132" s="222" t="s">
        <v>280</v>
      </c>
      <c r="E132" s="223" t="s">
        <v>4299</v>
      </c>
      <c r="F132" s="224" t="s">
        <v>4300</v>
      </c>
      <c r="G132" s="225" t="s">
        <v>1673</v>
      </c>
      <c r="H132" s="226">
        <v>4</v>
      </c>
      <c r="I132" s="227">
        <v>1879.5999999999999</v>
      </c>
      <c r="J132" s="227">
        <f>ROUND(I132*H132,2)</f>
        <v>7518.3999999999996</v>
      </c>
      <c r="K132" s="228"/>
      <c r="L132" s="39"/>
      <c r="M132" s="229" t="s">
        <v>1</v>
      </c>
      <c r="N132" s="230" t="s">
        <v>39</v>
      </c>
      <c r="O132" s="231">
        <v>0</v>
      </c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33" t="s">
        <v>2319</v>
      </c>
      <c r="AT132" s="233" t="s">
        <v>280</v>
      </c>
      <c r="AU132" s="233" t="s">
        <v>81</v>
      </c>
      <c r="AY132" s="18" t="s">
        <v>278</v>
      </c>
      <c r="BE132" s="234">
        <f>IF(N132="základní",J132,0)</f>
        <v>7518.3999999999996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8" t="s">
        <v>81</v>
      </c>
      <c r="BK132" s="234">
        <f>ROUND(I132*H132,2)</f>
        <v>7518.3999999999996</v>
      </c>
      <c r="BL132" s="18" t="s">
        <v>2319</v>
      </c>
      <c r="BM132" s="233" t="s">
        <v>4301</v>
      </c>
    </row>
    <row r="133" s="2" customFormat="1" ht="44.25" customHeight="1">
      <c r="A133" s="33"/>
      <c r="B133" s="34"/>
      <c r="C133" s="222" t="s">
        <v>310</v>
      </c>
      <c r="D133" s="222" t="s">
        <v>280</v>
      </c>
      <c r="E133" s="223" t="s">
        <v>4302</v>
      </c>
      <c r="F133" s="224" t="s">
        <v>4303</v>
      </c>
      <c r="G133" s="225" t="s">
        <v>1673</v>
      </c>
      <c r="H133" s="226">
        <v>146</v>
      </c>
      <c r="I133" s="227">
        <v>693.39999999999998</v>
      </c>
      <c r="J133" s="227">
        <f>ROUND(I133*H133,2)</f>
        <v>101236.39999999999</v>
      </c>
      <c r="K133" s="228"/>
      <c r="L133" s="39"/>
      <c r="M133" s="229" t="s">
        <v>1</v>
      </c>
      <c r="N133" s="230" t="s">
        <v>39</v>
      </c>
      <c r="O133" s="231">
        <v>0</v>
      </c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33" t="s">
        <v>2319</v>
      </c>
      <c r="AT133" s="233" t="s">
        <v>280</v>
      </c>
      <c r="AU133" s="233" t="s">
        <v>81</v>
      </c>
      <c r="AY133" s="18" t="s">
        <v>278</v>
      </c>
      <c r="BE133" s="234">
        <f>IF(N133="základní",J133,0)</f>
        <v>101236.39999999999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8" t="s">
        <v>81</v>
      </c>
      <c r="BK133" s="234">
        <f>ROUND(I133*H133,2)</f>
        <v>101236.39999999999</v>
      </c>
      <c r="BL133" s="18" t="s">
        <v>2319</v>
      </c>
      <c r="BM133" s="233" t="s">
        <v>4304</v>
      </c>
    </row>
    <row r="134" s="2" customFormat="1" ht="55.5" customHeight="1">
      <c r="A134" s="33"/>
      <c r="B134" s="34"/>
      <c r="C134" s="222" t="s">
        <v>315</v>
      </c>
      <c r="D134" s="222" t="s">
        <v>280</v>
      </c>
      <c r="E134" s="223" t="s">
        <v>4305</v>
      </c>
      <c r="F134" s="224" t="s">
        <v>4306</v>
      </c>
      <c r="G134" s="225" t="s">
        <v>1673</v>
      </c>
      <c r="H134" s="226">
        <v>28</v>
      </c>
      <c r="I134" s="227">
        <v>2382.5999999999999</v>
      </c>
      <c r="J134" s="227">
        <f>ROUND(I134*H134,2)</f>
        <v>66712.800000000003</v>
      </c>
      <c r="K134" s="228"/>
      <c r="L134" s="39"/>
      <c r="M134" s="229" t="s">
        <v>1</v>
      </c>
      <c r="N134" s="230" t="s">
        <v>39</v>
      </c>
      <c r="O134" s="231">
        <v>0</v>
      </c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33" t="s">
        <v>2319</v>
      </c>
      <c r="AT134" s="233" t="s">
        <v>280</v>
      </c>
      <c r="AU134" s="233" t="s">
        <v>81</v>
      </c>
      <c r="AY134" s="18" t="s">
        <v>278</v>
      </c>
      <c r="BE134" s="234">
        <f>IF(N134="základní",J134,0)</f>
        <v>66712.800000000003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8" t="s">
        <v>81</v>
      </c>
      <c r="BK134" s="234">
        <f>ROUND(I134*H134,2)</f>
        <v>66712.800000000003</v>
      </c>
      <c r="BL134" s="18" t="s">
        <v>2319</v>
      </c>
      <c r="BM134" s="233" t="s">
        <v>4307</v>
      </c>
    </row>
    <row r="135" s="2" customFormat="1" ht="49.05" customHeight="1">
      <c r="A135" s="33"/>
      <c r="B135" s="34"/>
      <c r="C135" s="222" t="s">
        <v>308</v>
      </c>
      <c r="D135" s="222" t="s">
        <v>280</v>
      </c>
      <c r="E135" s="223" t="s">
        <v>4308</v>
      </c>
      <c r="F135" s="224" t="s">
        <v>4309</v>
      </c>
      <c r="G135" s="225" t="s">
        <v>1673</v>
      </c>
      <c r="H135" s="226">
        <v>28</v>
      </c>
      <c r="I135" s="227">
        <v>543.5</v>
      </c>
      <c r="J135" s="227">
        <f>ROUND(I135*H135,2)</f>
        <v>15218</v>
      </c>
      <c r="K135" s="228"/>
      <c r="L135" s="39"/>
      <c r="M135" s="229" t="s">
        <v>1</v>
      </c>
      <c r="N135" s="230" t="s">
        <v>39</v>
      </c>
      <c r="O135" s="231">
        <v>0</v>
      </c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33" t="s">
        <v>2319</v>
      </c>
      <c r="AT135" s="233" t="s">
        <v>280</v>
      </c>
      <c r="AU135" s="233" t="s">
        <v>81</v>
      </c>
      <c r="AY135" s="18" t="s">
        <v>278</v>
      </c>
      <c r="BE135" s="234">
        <f>IF(N135="základní",J135,0)</f>
        <v>15218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8" t="s">
        <v>81</v>
      </c>
      <c r="BK135" s="234">
        <f>ROUND(I135*H135,2)</f>
        <v>15218</v>
      </c>
      <c r="BL135" s="18" t="s">
        <v>2319</v>
      </c>
      <c r="BM135" s="233" t="s">
        <v>4310</v>
      </c>
    </row>
    <row r="136" s="2" customFormat="1" ht="21.75" customHeight="1">
      <c r="A136" s="33"/>
      <c r="B136" s="34"/>
      <c r="C136" s="222" t="s">
        <v>325</v>
      </c>
      <c r="D136" s="222" t="s">
        <v>280</v>
      </c>
      <c r="E136" s="223" t="s">
        <v>4311</v>
      </c>
      <c r="F136" s="224" t="s">
        <v>4312</v>
      </c>
      <c r="G136" s="225" t="s">
        <v>1673</v>
      </c>
      <c r="H136" s="226">
        <v>10</v>
      </c>
      <c r="I136" s="227">
        <v>357.10000000000002</v>
      </c>
      <c r="J136" s="227">
        <f>ROUND(I136*H136,2)</f>
        <v>3571</v>
      </c>
      <c r="K136" s="228"/>
      <c r="L136" s="39"/>
      <c r="M136" s="229" t="s">
        <v>1</v>
      </c>
      <c r="N136" s="230" t="s">
        <v>39</v>
      </c>
      <c r="O136" s="231">
        <v>0</v>
      </c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33" t="s">
        <v>2319</v>
      </c>
      <c r="AT136" s="233" t="s">
        <v>280</v>
      </c>
      <c r="AU136" s="233" t="s">
        <v>81</v>
      </c>
      <c r="AY136" s="18" t="s">
        <v>278</v>
      </c>
      <c r="BE136" s="234">
        <f>IF(N136="základní",J136,0)</f>
        <v>3571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8" t="s">
        <v>81</v>
      </c>
      <c r="BK136" s="234">
        <f>ROUND(I136*H136,2)</f>
        <v>3571</v>
      </c>
      <c r="BL136" s="18" t="s">
        <v>2319</v>
      </c>
      <c r="BM136" s="233" t="s">
        <v>4313</v>
      </c>
    </row>
    <row r="137" s="2" customFormat="1" ht="33" customHeight="1">
      <c r="A137" s="33"/>
      <c r="B137" s="34"/>
      <c r="C137" s="222" t="s">
        <v>372</v>
      </c>
      <c r="D137" s="222" t="s">
        <v>280</v>
      </c>
      <c r="E137" s="223" t="s">
        <v>4314</v>
      </c>
      <c r="F137" s="224" t="s">
        <v>4315</v>
      </c>
      <c r="G137" s="225" t="s">
        <v>4316</v>
      </c>
      <c r="H137" s="226">
        <v>3</v>
      </c>
      <c r="I137" s="227">
        <v>1171.2000000000001</v>
      </c>
      <c r="J137" s="227">
        <f>ROUND(I137*H137,2)</f>
        <v>3513.5999999999999</v>
      </c>
      <c r="K137" s="228"/>
      <c r="L137" s="39"/>
      <c r="M137" s="229" t="s">
        <v>1</v>
      </c>
      <c r="N137" s="230" t="s">
        <v>39</v>
      </c>
      <c r="O137" s="231">
        <v>0</v>
      </c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33" t="s">
        <v>2319</v>
      </c>
      <c r="AT137" s="233" t="s">
        <v>280</v>
      </c>
      <c r="AU137" s="233" t="s">
        <v>81</v>
      </c>
      <c r="AY137" s="18" t="s">
        <v>278</v>
      </c>
      <c r="BE137" s="234">
        <f>IF(N137="základní",J137,0)</f>
        <v>3513.5999999999999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8" t="s">
        <v>81</v>
      </c>
      <c r="BK137" s="234">
        <f>ROUND(I137*H137,2)</f>
        <v>3513.5999999999999</v>
      </c>
      <c r="BL137" s="18" t="s">
        <v>2319</v>
      </c>
      <c r="BM137" s="233" t="s">
        <v>4317</v>
      </c>
    </row>
    <row r="138" s="2" customFormat="1" ht="33" customHeight="1">
      <c r="A138" s="33"/>
      <c r="B138" s="34"/>
      <c r="C138" s="222" t="s">
        <v>8</v>
      </c>
      <c r="D138" s="222" t="s">
        <v>280</v>
      </c>
      <c r="E138" s="223" t="s">
        <v>4318</v>
      </c>
      <c r="F138" s="224" t="s">
        <v>4319</v>
      </c>
      <c r="G138" s="225" t="s">
        <v>4316</v>
      </c>
      <c r="H138" s="226">
        <v>3</v>
      </c>
      <c r="I138" s="227">
        <v>1839.2000000000001</v>
      </c>
      <c r="J138" s="227">
        <f>ROUND(I138*H138,2)</f>
        <v>5517.6000000000004</v>
      </c>
      <c r="K138" s="228"/>
      <c r="L138" s="39"/>
      <c r="M138" s="229" t="s">
        <v>1</v>
      </c>
      <c r="N138" s="230" t="s">
        <v>39</v>
      </c>
      <c r="O138" s="231">
        <v>0</v>
      </c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33" t="s">
        <v>2319</v>
      </c>
      <c r="AT138" s="233" t="s">
        <v>280</v>
      </c>
      <c r="AU138" s="233" t="s">
        <v>81</v>
      </c>
      <c r="AY138" s="18" t="s">
        <v>278</v>
      </c>
      <c r="BE138" s="234">
        <f>IF(N138="základní",J138,0)</f>
        <v>5517.6000000000004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8" t="s">
        <v>81</v>
      </c>
      <c r="BK138" s="234">
        <f>ROUND(I138*H138,2)</f>
        <v>5517.6000000000004</v>
      </c>
      <c r="BL138" s="18" t="s">
        <v>2319</v>
      </c>
      <c r="BM138" s="233" t="s">
        <v>4320</v>
      </c>
    </row>
    <row r="139" s="2" customFormat="1" ht="16.5" customHeight="1">
      <c r="A139" s="33"/>
      <c r="B139" s="34"/>
      <c r="C139" s="222" t="s">
        <v>404</v>
      </c>
      <c r="D139" s="222" t="s">
        <v>280</v>
      </c>
      <c r="E139" s="223" t="s">
        <v>4321</v>
      </c>
      <c r="F139" s="224" t="s">
        <v>4322</v>
      </c>
      <c r="G139" s="225" t="s">
        <v>1673</v>
      </c>
      <c r="H139" s="226">
        <v>1</v>
      </c>
      <c r="I139" s="227">
        <v>119900</v>
      </c>
      <c r="J139" s="227">
        <f>ROUND(I139*H139,2)</f>
        <v>119900</v>
      </c>
      <c r="K139" s="228"/>
      <c r="L139" s="39"/>
      <c r="M139" s="229" t="s">
        <v>1</v>
      </c>
      <c r="N139" s="230" t="s">
        <v>39</v>
      </c>
      <c r="O139" s="231">
        <v>0</v>
      </c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33" t="s">
        <v>2319</v>
      </c>
      <c r="AT139" s="233" t="s">
        <v>280</v>
      </c>
      <c r="AU139" s="233" t="s">
        <v>81</v>
      </c>
      <c r="AY139" s="18" t="s">
        <v>278</v>
      </c>
      <c r="BE139" s="234">
        <f>IF(N139="základní",J139,0)</f>
        <v>119900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8" t="s">
        <v>81</v>
      </c>
      <c r="BK139" s="234">
        <f>ROUND(I139*H139,2)</f>
        <v>119900</v>
      </c>
      <c r="BL139" s="18" t="s">
        <v>2319</v>
      </c>
      <c r="BM139" s="233" t="s">
        <v>4323</v>
      </c>
    </row>
    <row r="140" s="2" customFormat="1" ht="16.5" customHeight="1">
      <c r="A140" s="33"/>
      <c r="B140" s="34"/>
      <c r="C140" s="222" t="s">
        <v>410</v>
      </c>
      <c r="D140" s="222" t="s">
        <v>280</v>
      </c>
      <c r="E140" s="223" t="s">
        <v>4324</v>
      </c>
      <c r="F140" s="224" t="s">
        <v>4325</v>
      </c>
      <c r="G140" s="225" t="s">
        <v>1673</v>
      </c>
      <c r="H140" s="226">
        <v>2</v>
      </c>
      <c r="I140" s="227">
        <v>2222</v>
      </c>
      <c r="J140" s="227">
        <f>ROUND(I140*H140,2)</f>
        <v>4444</v>
      </c>
      <c r="K140" s="228"/>
      <c r="L140" s="39"/>
      <c r="M140" s="229" t="s">
        <v>1</v>
      </c>
      <c r="N140" s="230" t="s">
        <v>39</v>
      </c>
      <c r="O140" s="231">
        <v>0</v>
      </c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33" t="s">
        <v>2319</v>
      </c>
      <c r="AT140" s="233" t="s">
        <v>280</v>
      </c>
      <c r="AU140" s="233" t="s">
        <v>81</v>
      </c>
      <c r="AY140" s="18" t="s">
        <v>278</v>
      </c>
      <c r="BE140" s="234">
        <f>IF(N140="základní",J140,0)</f>
        <v>4444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8" t="s">
        <v>81</v>
      </c>
      <c r="BK140" s="234">
        <f>ROUND(I140*H140,2)</f>
        <v>4444</v>
      </c>
      <c r="BL140" s="18" t="s">
        <v>2319</v>
      </c>
      <c r="BM140" s="233" t="s">
        <v>4326</v>
      </c>
    </row>
    <row r="141" s="2" customFormat="1" ht="16.5" customHeight="1">
      <c r="A141" s="33"/>
      <c r="B141" s="34"/>
      <c r="C141" s="222" t="s">
        <v>415</v>
      </c>
      <c r="D141" s="222" t="s">
        <v>280</v>
      </c>
      <c r="E141" s="223" t="s">
        <v>4327</v>
      </c>
      <c r="F141" s="224" t="s">
        <v>4328</v>
      </c>
      <c r="G141" s="225" t="s">
        <v>1673</v>
      </c>
      <c r="H141" s="226">
        <v>2</v>
      </c>
      <c r="I141" s="227">
        <v>2222</v>
      </c>
      <c r="J141" s="227">
        <f>ROUND(I141*H141,2)</f>
        <v>4444</v>
      </c>
      <c r="K141" s="228"/>
      <c r="L141" s="39"/>
      <c r="M141" s="229" t="s">
        <v>1</v>
      </c>
      <c r="N141" s="230" t="s">
        <v>39</v>
      </c>
      <c r="O141" s="231">
        <v>0</v>
      </c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33" t="s">
        <v>2319</v>
      </c>
      <c r="AT141" s="233" t="s">
        <v>280</v>
      </c>
      <c r="AU141" s="233" t="s">
        <v>81</v>
      </c>
      <c r="AY141" s="18" t="s">
        <v>278</v>
      </c>
      <c r="BE141" s="234">
        <f>IF(N141="základní",J141,0)</f>
        <v>4444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8" t="s">
        <v>81</v>
      </c>
      <c r="BK141" s="234">
        <f>ROUND(I141*H141,2)</f>
        <v>4444</v>
      </c>
      <c r="BL141" s="18" t="s">
        <v>2319</v>
      </c>
      <c r="BM141" s="233" t="s">
        <v>4329</v>
      </c>
    </row>
    <row r="142" s="2" customFormat="1" ht="16.5" customHeight="1">
      <c r="A142" s="33"/>
      <c r="B142" s="34"/>
      <c r="C142" s="222" t="s">
        <v>602</v>
      </c>
      <c r="D142" s="222" t="s">
        <v>280</v>
      </c>
      <c r="E142" s="223" t="s">
        <v>4330</v>
      </c>
      <c r="F142" s="224" t="s">
        <v>4331</v>
      </c>
      <c r="G142" s="225" t="s">
        <v>1673</v>
      </c>
      <c r="H142" s="226">
        <v>1</v>
      </c>
      <c r="I142" s="227">
        <v>20300</v>
      </c>
      <c r="J142" s="227">
        <f>ROUND(I142*H142,2)</f>
        <v>20300</v>
      </c>
      <c r="K142" s="228"/>
      <c r="L142" s="39"/>
      <c r="M142" s="229" t="s">
        <v>1</v>
      </c>
      <c r="N142" s="230" t="s">
        <v>39</v>
      </c>
      <c r="O142" s="231">
        <v>0</v>
      </c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33" t="s">
        <v>2319</v>
      </c>
      <c r="AT142" s="233" t="s">
        <v>280</v>
      </c>
      <c r="AU142" s="233" t="s">
        <v>81</v>
      </c>
      <c r="AY142" s="18" t="s">
        <v>278</v>
      </c>
      <c r="BE142" s="234">
        <f>IF(N142="základní",J142,0)</f>
        <v>20300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8" t="s">
        <v>81</v>
      </c>
      <c r="BK142" s="234">
        <f>ROUND(I142*H142,2)</f>
        <v>20300</v>
      </c>
      <c r="BL142" s="18" t="s">
        <v>2319</v>
      </c>
      <c r="BM142" s="233" t="s">
        <v>4332</v>
      </c>
    </row>
    <row r="143" s="2" customFormat="1" ht="24.15" customHeight="1">
      <c r="A143" s="33"/>
      <c r="B143" s="34"/>
      <c r="C143" s="222" t="s">
        <v>607</v>
      </c>
      <c r="D143" s="222" t="s">
        <v>280</v>
      </c>
      <c r="E143" s="223" t="s">
        <v>4333</v>
      </c>
      <c r="F143" s="224" t="s">
        <v>4334</v>
      </c>
      <c r="G143" s="225" t="s">
        <v>1673</v>
      </c>
      <c r="H143" s="226">
        <v>12</v>
      </c>
      <c r="I143" s="227">
        <v>6070</v>
      </c>
      <c r="J143" s="227">
        <f>ROUND(I143*H143,2)</f>
        <v>72840</v>
      </c>
      <c r="K143" s="228"/>
      <c r="L143" s="39"/>
      <c r="M143" s="229" t="s">
        <v>1</v>
      </c>
      <c r="N143" s="230" t="s">
        <v>39</v>
      </c>
      <c r="O143" s="231">
        <v>0</v>
      </c>
      <c r="P143" s="231">
        <f>O143*H143</f>
        <v>0</v>
      </c>
      <c r="Q143" s="231">
        <v>0</v>
      </c>
      <c r="R143" s="231">
        <f>Q143*H143</f>
        <v>0</v>
      </c>
      <c r="S143" s="231">
        <v>0</v>
      </c>
      <c r="T143" s="23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33" t="s">
        <v>2319</v>
      </c>
      <c r="AT143" s="233" t="s">
        <v>280</v>
      </c>
      <c r="AU143" s="233" t="s">
        <v>81</v>
      </c>
      <c r="AY143" s="18" t="s">
        <v>278</v>
      </c>
      <c r="BE143" s="234">
        <f>IF(N143="základní",J143,0)</f>
        <v>72840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8" t="s">
        <v>81</v>
      </c>
      <c r="BK143" s="234">
        <f>ROUND(I143*H143,2)</f>
        <v>72840</v>
      </c>
      <c r="BL143" s="18" t="s">
        <v>2319</v>
      </c>
      <c r="BM143" s="233" t="s">
        <v>4335</v>
      </c>
    </row>
    <row r="144" s="2" customFormat="1" ht="21.75" customHeight="1">
      <c r="A144" s="33"/>
      <c r="B144" s="34"/>
      <c r="C144" s="222" t="s">
        <v>611</v>
      </c>
      <c r="D144" s="222" t="s">
        <v>280</v>
      </c>
      <c r="E144" s="223" t="s">
        <v>4336</v>
      </c>
      <c r="F144" s="224" t="s">
        <v>4337</v>
      </c>
      <c r="G144" s="225" t="s">
        <v>1673</v>
      </c>
      <c r="H144" s="226">
        <v>1</v>
      </c>
      <c r="I144" s="227">
        <v>11630.299999999999</v>
      </c>
      <c r="J144" s="227">
        <f>ROUND(I144*H144,2)</f>
        <v>11630.299999999999</v>
      </c>
      <c r="K144" s="228"/>
      <c r="L144" s="39"/>
      <c r="M144" s="229" t="s">
        <v>1</v>
      </c>
      <c r="N144" s="230" t="s">
        <v>39</v>
      </c>
      <c r="O144" s="231">
        <v>0</v>
      </c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33" t="s">
        <v>2319</v>
      </c>
      <c r="AT144" s="233" t="s">
        <v>280</v>
      </c>
      <c r="AU144" s="233" t="s">
        <v>81</v>
      </c>
      <c r="AY144" s="18" t="s">
        <v>278</v>
      </c>
      <c r="BE144" s="234">
        <f>IF(N144="základní",J144,0)</f>
        <v>11630.299999999999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8" t="s">
        <v>81</v>
      </c>
      <c r="BK144" s="234">
        <f>ROUND(I144*H144,2)</f>
        <v>11630.299999999999</v>
      </c>
      <c r="BL144" s="18" t="s">
        <v>2319</v>
      </c>
      <c r="BM144" s="233" t="s">
        <v>4338</v>
      </c>
    </row>
    <row r="145" s="2" customFormat="1" ht="16.5" customHeight="1">
      <c r="A145" s="33"/>
      <c r="B145" s="34"/>
      <c r="C145" s="222" t="s">
        <v>616</v>
      </c>
      <c r="D145" s="222" t="s">
        <v>280</v>
      </c>
      <c r="E145" s="223" t="s">
        <v>4339</v>
      </c>
      <c r="F145" s="224" t="s">
        <v>4340</v>
      </c>
      <c r="G145" s="225" t="s">
        <v>1673</v>
      </c>
      <c r="H145" s="226">
        <v>2</v>
      </c>
      <c r="I145" s="227">
        <v>2160.1999999999998</v>
      </c>
      <c r="J145" s="227">
        <f>ROUND(I145*H145,2)</f>
        <v>4320.3999999999996</v>
      </c>
      <c r="K145" s="228"/>
      <c r="L145" s="39"/>
      <c r="M145" s="229" t="s">
        <v>1</v>
      </c>
      <c r="N145" s="230" t="s">
        <v>39</v>
      </c>
      <c r="O145" s="231">
        <v>0</v>
      </c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33" t="s">
        <v>2319</v>
      </c>
      <c r="AT145" s="233" t="s">
        <v>280</v>
      </c>
      <c r="AU145" s="233" t="s">
        <v>81</v>
      </c>
      <c r="AY145" s="18" t="s">
        <v>278</v>
      </c>
      <c r="BE145" s="234">
        <f>IF(N145="základní",J145,0)</f>
        <v>4320.3999999999996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8" t="s">
        <v>81</v>
      </c>
      <c r="BK145" s="234">
        <f>ROUND(I145*H145,2)</f>
        <v>4320.3999999999996</v>
      </c>
      <c r="BL145" s="18" t="s">
        <v>2319</v>
      </c>
      <c r="BM145" s="233" t="s">
        <v>4341</v>
      </c>
    </row>
    <row r="146" s="2" customFormat="1" ht="16.5" customHeight="1">
      <c r="A146" s="33"/>
      <c r="B146" s="34"/>
      <c r="C146" s="222" t="s">
        <v>621</v>
      </c>
      <c r="D146" s="222" t="s">
        <v>280</v>
      </c>
      <c r="E146" s="223" t="s">
        <v>4342</v>
      </c>
      <c r="F146" s="224" t="s">
        <v>4343</v>
      </c>
      <c r="G146" s="225" t="s">
        <v>1673</v>
      </c>
      <c r="H146" s="226">
        <v>1</v>
      </c>
      <c r="I146" s="227">
        <v>2440.4000000000001</v>
      </c>
      <c r="J146" s="227">
        <f>ROUND(I146*H146,2)</f>
        <v>2440.4000000000001</v>
      </c>
      <c r="K146" s="228"/>
      <c r="L146" s="39"/>
      <c r="M146" s="229" t="s">
        <v>1</v>
      </c>
      <c r="N146" s="230" t="s">
        <v>39</v>
      </c>
      <c r="O146" s="231">
        <v>0</v>
      </c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33" t="s">
        <v>2319</v>
      </c>
      <c r="AT146" s="233" t="s">
        <v>280</v>
      </c>
      <c r="AU146" s="233" t="s">
        <v>81</v>
      </c>
      <c r="AY146" s="18" t="s">
        <v>278</v>
      </c>
      <c r="BE146" s="234">
        <f>IF(N146="základní",J146,0)</f>
        <v>2440.4000000000001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8" t="s">
        <v>81</v>
      </c>
      <c r="BK146" s="234">
        <f>ROUND(I146*H146,2)</f>
        <v>2440.4000000000001</v>
      </c>
      <c r="BL146" s="18" t="s">
        <v>2319</v>
      </c>
      <c r="BM146" s="233" t="s">
        <v>4344</v>
      </c>
    </row>
    <row r="147" s="2" customFormat="1" ht="37.8" customHeight="1">
      <c r="A147" s="33"/>
      <c r="B147" s="34"/>
      <c r="C147" s="222" t="s">
        <v>7</v>
      </c>
      <c r="D147" s="222" t="s">
        <v>280</v>
      </c>
      <c r="E147" s="223" t="s">
        <v>4345</v>
      </c>
      <c r="F147" s="224" t="s">
        <v>4346</v>
      </c>
      <c r="G147" s="225" t="s">
        <v>1673</v>
      </c>
      <c r="H147" s="226">
        <v>1</v>
      </c>
      <c r="I147" s="227">
        <v>38240</v>
      </c>
      <c r="J147" s="227">
        <f>ROUND(I147*H147,2)</f>
        <v>38240</v>
      </c>
      <c r="K147" s="228"/>
      <c r="L147" s="39"/>
      <c r="M147" s="229" t="s">
        <v>1</v>
      </c>
      <c r="N147" s="230" t="s">
        <v>39</v>
      </c>
      <c r="O147" s="231">
        <v>0</v>
      </c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33" t="s">
        <v>2319</v>
      </c>
      <c r="AT147" s="233" t="s">
        <v>280</v>
      </c>
      <c r="AU147" s="233" t="s">
        <v>81</v>
      </c>
      <c r="AY147" s="18" t="s">
        <v>278</v>
      </c>
      <c r="BE147" s="234">
        <f>IF(N147="základní",J147,0)</f>
        <v>38240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8" t="s">
        <v>81</v>
      </c>
      <c r="BK147" s="234">
        <f>ROUND(I147*H147,2)</f>
        <v>38240</v>
      </c>
      <c r="BL147" s="18" t="s">
        <v>2319</v>
      </c>
      <c r="BM147" s="233" t="s">
        <v>4347</v>
      </c>
    </row>
    <row r="148" s="2" customFormat="1" ht="44.25" customHeight="1">
      <c r="A148" s="33"/>
      <c r="B148" s="34"/>
      <c r="C148" s="222" t="s">
        <v>630</v>
      </c>
      <c r="D148" s="222" t="s">
        <v>280</v>
      </c>
      <c r="E148" s="223" t="s">
        <v>4348</v>
      </c>
      <c r="F148" s="224" t="s">
        <v>4349</v>
      </c>
      <c r="G148" s="225" t="s">
        <v>1673</v>
      </c>
      <c r="H148" s="226">
        <v>7</v>
      </c>
      <c r="I148" s="227">
        <v>7684.1999999999998</v>
      </c>
      <c r="J148" s="227">
        <f>ROUND(I148*H148,2)</f>
        <v>53789.400000000001</v>
      </c>
      <c r="K148" s="228"/>
      <c r="L148" s="39"/>
      <c r="M148" s="229" t="s">
        <v>1</v>
      </c>
      <c r="N148" s="230" t="s">
        <v>39</v>
      </c>
      <c r="O148" s="231">
        <v>0</v>
      </c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33" t="s">
        <v>2319</v>
      </c>
      <c r="AT148" s="233" t="s">
        <v>280</v>
      </c>
      <c r="AU148" s="233" t="s">
        <v>81</v>
      </c>
      <c r="AY148" s="18" t="s">
        <v>278</v>
      </c>
      <c r="BE148" s="234">
        <f>IF(N148="základní",J148,0)</f>
        <v>53789.400000000001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8" t="s">
        <v>81</v>
      </c>
      <c r="BK148" s="234">
        <f>ROUND(I148*H148,2)</f>
        <v>53789.400000000001</v>
      </c>
      <c r="BL148" s="18" t="s">
        <v>2319</v>
      </c>
      <c r="BM148" s="233" t="s">
        <v>4350</v>
      </c>
    </row>
    <row r="149" s="2" customFormat="1" ht="44.25" customHeight="1">
      <c r="A149" s="33"/>
      <c r="B149" s="34"/>
      <c r="C149" s="222" t="s">
        <v>635</v>
      </c>
      <c r="D149" s="222" t="s">
        <v>280</v>
      </c>
      <c r="E149" s="223" t="s">
        <v>4351</v>
      </c>
      <c r="F149" s="224" t="s">
        <v>4352</v>
      </c>
      <c r="G149" s="225" t="s">
        <v>1673</v>
      </c>
      <c r="H149" s="226">
        <v>7</v>
      </c>
      <c r="I149" s="227">
        <v>6225.3000000000002</v>
      </c>
      <c r="J149" s="227">
        <f>ROUND(I149*H149,2)</f>
        <v>43577.099999999999</v>
      </c>
      <c r="K149" s="228"/>
      <c r="L149" s="39"/>
      <c r="M149" s="229" t="s">
        <v>1</v>
      </c>
      <c r="N149" s="230" t="s">
        <v>39</v>
      </c>
      <c r="O149" s="231">
        <v>0</v>
      </c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33" t="s">
        <v>2319</v>
      </c>
      <c r="AT149" s="233" t="s">
        <v>280</v>
      </c>
      <c r="AU149" s="233" t="s">
        <v>81</v>
      </c>
      <c r="AY149" s="18" t="s">
        <v>278</v>
      </c>
      <c r="BE149" s="234">
        <f>IF(N149="základní",J149,0)</f>
        <v>43577.099999999999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8" t="s">
        <v>81</v>
      </c>
      <c r="BK149" s="234">
        <f>ROUND(I149*H149,2)</f>
        <v>43577.099999999999</v>
      </c>
      <c r="BL149" s="18" t="s">
        <v>2319</v>
      </c>
      <c r="BM149" s="233" t="s">
        <v>4353</v>
      </c>
    </row>
    <row r="150" s="2" customFormat="1" ht="37.8" customHeight="1">
      <c r="A150" s="33"/>
      <c r="B150" s="34"/>
      <c r="C150" s="222" t="s">
        <v>640</v>
      </c>
      <c r="D150" s="222" t="s">
        <v>280</v>
      </c>
      <c r="E150" s="223" t="s">
        <v>4354</v>
      </c>
      <c r="F150" s="224" t="s">
        <v>4355</v>
      </c>
      <c r="G150" s="225" t="s">
        <v>1673</v>
      </c>
      <c r="H150" s="226">
        <v>14</v>
      </c>
      <c r="I150" s="227">
        <v>613.5</v>
      </c>
      <c r="J150" s="227">
        <f>ROUND(I150*H150,2)</f>
        <v>8589</v>
      </c>
      <c r="K150" s="228"/>
      <c r="L150" s="39"/>
      <c r="M150" s="229" t="s">
        <v>1</v>
      </c>
      <c r="N150" s="230" t="s">
        <v>39</v>
      </c>
      <c r="O150" s="231">
        <v>0</v>
      </c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33" t="s">
        <v>2319</v>
      </c>
      <c r="AT150" s="233" t="s">
        <v>280</v>
      </c>
      <c r="AU150" s="233" t="s">
        <v>81</v>
      </c>
      <c r="AY150" s="18" t="s">
        <v>278</v>
      </c>
      <c r="BE150" s="234">
        <f>IF(N150="základní",J150,0)</f>
        <v>8589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8" t="s">
        <v>81</v>
      </c>
      <c r="BK150" s="234">
        <f>ROUND(I150*H150,2)</f>
        <v>8589</v>
      </c>
      <c r="BL150" s="18" t="s">
        <v>2319</v>
      </c>
      <c r="BM150" s="233" t="s">
        <v>4356</v>
      </c>
    </row>
    <row r="151" s="2" customFormat="1" ht="16.5" customHeight="1">
      <c r="A151" s="33"/>
      <c r="B151" s="34"/>
      <c r="C151" s="222" t="s">
        <v>650</v>
      </c>
      <c r="D151" s="222" t="s">
        <v>280</v>
      </c>
      <c r="E151" s="223" t="s">
        <v>4357</v>
      </c>
      <c r="F151" s="224" t="s">
        <v>4358</v>
      </c>
      <c r="G151" s="225" t="s">
        <v>1673</v>
      </c>
      <c r="H151" s="226">
        <v>12</v>
      </c>
      <c r="I151" s="227">
        <v>1039.3</v>
      </c>
      <c r="J151" s="227">
        <f>ROUND(I151*H151,2)</f>
        <v>12471.6</v>
      </c>
      <c r="K151" s="228"/>
      <c r="L151" s="39"/>
      <c r="M151" s="229" t="s">
        <v>1</v>
      </c>
      <c r="N151" s="230" t="s">
        <v>39</v>
      </c>
      <c r="O151" s="231">
        <v>0</v>
      </c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33" t="s">
        <v>2319</v>
      </c>
      <c r="AT151" s="233" t="s">
        <v>280</v>
      </c>
      <c r="AU151" s="233" t="s">
        <v>81</v>
      </c>
      <c r="AY151" s="18" t="s">
        <v>278</v>
      </c>
      <c r="BE151" s="234">
        <f>IF(N151="základní",J151,0)</f>
        <v>12471.6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8" t="s">
        <v>81</v>
      </c>
      <c r="BK151" s="234">
        <f>ROUND(I151*H151,2)</f>
        <v>12471.6</v>
      </c>
      <c r="BL151" s="18" t="s">
        <v>2319</v>
      </c>
      <c r="BM151" s="233" t="s">
        <v>4359</v>
      </c>
    </row>
    <row r="152" s="2" customFormat="1" ht="55.5" customHeight="1">
      <c r="A152" s="33"/>
      <c r="B152" s="34"/>
      <c r="C152" s="222" t="s">
        <v>666</v>
      </c>
      <c r="D152" s="222" t="s">
        <v>280</v>
      </c>
      <c r="E152" s="223" t="s">
        <v>4360</v>
      </c>
      <c r="F152" s="224" t="s">
        <v>4361</v>
      </c>
      <c r="G152" s="225" t="s">
        <v>407</v>
      </c>
      <c r="H152" s="226">
        <v>1900</v>
      </c>
      <c r="I152" s="227">
        <v>45.600000000000001</v>
      </c>
      <c r="J152" s="227">
        <f>ROUND(I152*H152,2)</f>
        <v>86640</v>
      </c>
      <c r="K152" s="228"/>
      <c r="L152" s="39"/>
      <c r="M152" s="229" t="s">
        <v>1</v>
      </c>
      <c r="N152" s="230" t="s">
        <v>39</v>
      </c>
      <c r="O152" s="231">
        <v>0</v>
      </c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33" t="s">
        <v>2319</v>
      </c>
      <c r="AT152" s="233" t="s">
        <v>280</v>
      </c>
      <c r="AU152" s="233" t="s">
        <v>81</v>
      </c>
      <c r="AY152" s="18" t="s">
        <v>278</v>
      </c>
      <c r="BE152" s="234">
        <f>IF(N152="základní",J152,0)</f>
        <v>86640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8" t="s">
        <v>81</v>
      </c>
      <c r="BK152" s="234">
        <f>ROUND(I152*H152,2)</f>
        <v>86640</v>
      </c>
      <c r="BL152" s="18" t="s">
        <v>2319</v>
      </c>
      <c r="BM152" s="233" t="s">
        <v>4362</v>
      </c>
    </row>
    <row r="153" s="2" customFormat="1" ht="55.5" customHeight="1">
      <c r="A153" s="33"/>
      <c r="B153" s="34"/>
      <c r="C153" s="222" t="s">
        <v>672</v>
      </c>
      <c r="D153" s="222" t="s">
        <v>280</v>
      </c>
      <c r="E153" s="223" t="s">
        <v>4363</v>
      </c>
      <c r="F153" s="224" t="s">
        <v>4364</v>
      </c>
      <c r="G153" s="225" t="s">
        <v>407</v>
      </c>
      <c r="H153" s="226">
        <v>120</v>
      </c>
      <c r="I153" s="227">
        <v>54.899999999999999</v>
      </c>
      <c r="J153" s="227">
        <f>ROUND(I153*H153,2)</f>
        <v>6588</v>
      </c>
      <c r="K153" s="228"/>
      <c r="L153" s="39"/>
      <c r="M153" s="229" t="s">
        <v>1</v>
      </c>
      <c r="N153" s="230" t="s">
        <v>39</v>
      </c>
      <c r="O153" s="231">
        <v>0</v>
      </c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33" t="s">
        <v>2319</v>
      </c>
      <c r="AT153" s="233" t="s">
        <v>280</v>
      </c>
      <c r="AU153" s="233" t="s">
        <v>81</v>
      </c>
      <c r="AY153" s="18" t="s">
        <v>278</v>
      </c>
      <c r="BE153" s="234">
        <f>IF(N153="základní",J153,0)</f>
        <v>6588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8" t="s">
        <v>81</v>
      </c>
      <c r="BK153" s="234">
        <f>ROUND(I153*H153,2)</f>
        <v>6588</v>
      </c>
      <c r="BL153" s="18" t="s">
        <v>2319</v>
      </c>
      <c r="BM153" s="233" t="s">
        <v>4365</v>
      </c>
    </row>
    <row r="154" s="2" customFormat="1" ht="62.7" customHeight="1">
      <c r="A154" s="33"/>
      <c r="B154" s="34"/>
      <c r="C154" s="222" t="s">
        <v>679</v>
      </c>
      <c r="D154" s="222" t="s">
        <v>280</v>
      </c>
      <c r="E154" s="223" t="s">
        <v>4366</v>
      </c>
      <c r="F154" s="224" t="s">
        <v>4367</v>
      </c>
      <c r="G154" s="225" t="s">
        <v>407</v>
      </c>
      <c r="H154" s="226">
        <v>140</v>
      </c>
      <c r="I154" s="227">
        <v>54.899999999999999</v>
      </c>
      <c r="J154" s="227">
        <f>ROUND(I154*H154,2)</f>
        <v>7686</v>
      </c>
      <c r="K154" s="228"/>
      <c r="L154" s="39"/>
      <c r="M154" s="229" t="s">
        <v>1</v>
      </c>
      <c r="N154" s="230" t="s">
        <v>39</v>
      </c>
      <c r="O154" s="231">
        <v>0</v>
      </c>
      <c r="P154" s="231">
        <f>O154*H154</f>
        <v>0</v>
      </c>
      <c r="Q154" s="231">
        <v>0</v>
      </c>
      <c r="R154" s="231">
        <f>Q154*H154</f>
        <v>0</v>
      </c>
      <c r="S154" s="231">
        <v>0</v>
      </c>
      <c r="T154" s="23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33" t="s">
        <v>2319</v>
      </c>
      <c r="AT154" s="233" t="s">
        <v>280</v>
      </c>
      <c r="AU154" s="233" t="s">
        <v>81</v>
      </c>
      <c r="AY154" s="18" t="s">
        <v>278</v>
      </c>
      <c r="BE154" s="234">
        <f>IF(N154="základní",J154,0)</f>
        <v>7686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8" t="s">
        <v>81</v>
      </c>
      <c r="BK154" s="234">
        <f>ROUND(I154*H154,2)</f>
        <v>7686</v>
      </c>
      <c r="BL154" s="18" t="s">
        <v>2319</v>
      </c>
      <c r="BM154" s="233" t="s">
        <v>4368</v>
      </c>
    </row>
    <row r="155" s="2" customFormat="1" ht="37.8" customHeight="1">
      <c r="A155" s="33"/>
      <c r="B155" s="34"/>
      <c r="C155" s="222" t="s">
        <v>685</v>
      </c>
      <c r="D155" s="222" t="s">
        <v>280</v>
      </c>
      <c r="E155" s="223" t="s">
        <v>4369</v>
      </c>
      <c r="F155" s="224" t="s">
        <v>4370</v>
      </c>
      <c r="G155" s="225" t="s">
        <v>407</v>
      </c>
      <c r="H155" s="226">
        <v>420</v>
      </c>
      <c r="I155" s="227">
        <v>50.899999999999999</v>
      </c>
      <c r="J155" s="227">
        <f>ROUND(I155*H155,2)</f>
        <v>21378</v>
      </c>
      <c r="K155" s="228"/>
      <c r="L155" s="39"/>
      <c r="M155" s="229" t="s">
        <v>1</v>
      </c>
      <c r="N155" s="230" t="s">
        <v>39</v>
      </c>
      <c r="O155" s="231">
        <v>0</v>
      </c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33" t="s">
        <v>2319</v>
      </c>
      <c r="AT155" s="233" t="s">
        <v>280</v>
      </c>
      <c r="AU155" s="233" t="s">
        <v>81</v>
      </c>
      <c r="AY155" s="18" t="s">
        <v>278</v>
      </c>
      <c r="BE155" s="234">
        <f>IF(N155="základní",J155,0)</f>
        <v>21378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8" t="s">
        <v>81</v>
      </c>
      <c r="BK155" s="234">
        <f>ROUND(I155*H155,2)</f>
        <v>21378</v>
      </c>
      <c r="BL155" s="18" t="s">
        <v>2319</v>
      </c>
      <c r="BM155" s="233" t="s">
        <v>4371</v>
      </c>
    </row>
    <row r="156" s="2" customFormat="1" ht="49.05" customHeight="1">
      <c r="A156" s="33"/>
      <c r="B156" s="34"/>
      <c r="C156" s="222" t="s">
        <v>691</v>
      </c>
      <c r="D156" s="222" t="s">
        <v>280</v>
      </c>
      <c r="E156" s="223" t="s">
        <v>4372</v>
      </c>
      <c r="F156" s="224" t="s">
        <v>4373</v>
      </c>
      <c r="G156" s="225" t="s">
        <v>407</v>
      </c>
      <c r="H156" s="226">
        <v>440</v>
      </c>
      <c r="I156" s="227">
        <v>50.899999999999999</v>
      </c>
      <c r="J156" s="227">
        <f>ROUND(I156*H156,2)</f>
        <v>22396</v>
      </c>
      <c r="K156" s="228"/>
      <c r="L156" s="39"/>
      <c r="M156" s="229" t="s">
        <v>1</v>
      </c>
      <c r="N156" s="230" t="s">
        <v>39</v>
      </c>
      <c r="O156" s="231">
        <v>0</v>
      </c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33" t="s">
        <v>2319</v>
      </c>
      <c r="AT156" s="233" t="s">
        <v>280</v>
      </c>
      <c r="AU156" s="233" t="s">
        <v>81</v>
      </c>
      <c r="AY156" s="18" t="s">
        <v>278</v>
      </c>
      <c r="BE156" s="234">
        <f>IF(N156="základní",J156,0)</f>
        <v>22396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8" t="s">
        <v>81</v>
      </c>
      <c r="BK156" s="234">
        <f>ROUND(I156*H156,2)</f>
        <v>22396</v>
      </c>
      <c r="BL156" s="18" t="s">
        <v>2319</v>
      </c>
      <c r="BM156" s="233" t="s">
        <v>4374</v>
      </c>
    </row>
    <row r="157" s="2" customFormat="1" ht="55.5" customHeight="1">
      <c r="A157" s="33"/>
      <c r="B157" s="34"/>
      <c r="C157" s="222" t="s">
        <v>697</v>
      </c>
      <c r="D157" s="222" t="s">
        <v>280</v>
      </c>
      <c r="E157" s="223" t="s">
        <v>4375</v>
      </c>
      <c r="F157" s="224" t="s">
        <v>4376</v>
      </c>
      <c r="G157" s="225" t="s">
        <v>407</v>
      </c>
      <c r="H157" s="226">
        <v>140</v>
      </c>
      <c r="I157" s="227">
        <v>50.899999999999999</v>
      </c>
      <c r="J157" s="227">
        <f>ROUND(I157*H157,2)</f>
        <v>7126</v>
      </c>
      <c r="K157" s="228"/>
      <c r="L157" s="39"/>
      <c r="M157" s="229" t="s">
        <v>1</v>
      </c>
      <c r="N157" s="230" t="s">
        <v>39</v>
      </c>
      <c r="O157" s="231">
        <v>0</v>
      </c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33" t="s">
        <v>2319</v>
      </c>
      <c r="AT157" s="233" t="s">
        <v>280</v>
      </c>
      <c r="AU157" s="233" t="s">
        <v>81</v>
      </c>
      <c r="AY157" s="18" t="s">
        <v>278</v>
      </c>
      <c r="BE157" s="234">
        <f>IF(N157="základní",J157,0)</f>
        <v>7126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8" t="s">
        <v>81</v>
      </c>
      <c r="BK157" s="234">
        <f>ROUND(I157*H157,2)</f>
        <v>7126</v>
      </c>
      <c r="BL157" s="18" t="s">
        <v>2319</v>
      </c>
      <c r="BM157" s="233" t="s">
        <v>4377</v>
      </c>
    </row>
    <row r="158" s="2" customFormat="1" ht="44.25" customHeight="1">
      <c r="A158" s="33"/>
      <c r="B158" s="34"/>
      <c r="C158" s="222" t="s">
        <v>703</v>
      </c>
      <c r="D158" s="222" t="s">
        <v>280</v>
      </c>
      <c r="E158" s="223" t="s">
        <v>4378</v>
      </c>
      <c r="F158" s="224" t="s">
        <v>4379</v>
      </c>
      <c r="G158" s="225" t="s">
        <v>407</v>
      </c>
      <c r="H158" s="226">
        <v>110</v>
      </c>
      <c r="I158" s="227">
        <v>96.299999999999997</v>
      </c>
      <c r="J158" s="227">
        <f>ROUND(I158*H158,2)</f>
        <v>10593</v>
      </c>
      <c r="K158" s="228"/>
      <c r="L158" s="39"/>
      <c r="M158" s="229" t="s">
        <v>1</v>
      </c>
      <c r="N158" s="230" t="s">
        <v>39</v>
      </c>
      <c r="O158" s="231">
        <v>0</v>
      </c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33" t="s">
        <v>2319</v>
      </c>
      <c r="AT158" s="233" t="s">
        <v>280</v>
      </c>
      <c r="AU158" s="233" t="s">
        <v>81</v>
      </c>
      <c r="AY158" s="18" t="s">
        <v>278</v>
      </c>
      <c r="BE158" s="234">
        <f>IF(N158="základní",J158,0)</f>
        <v>10593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8" t="s">
        <v>81</v>
      </c>
      <c r="BK158" s="234">
        <f>ROUND(I158*H158,2)</f>
        <v>10593</v>
      </c>
      <c r="BL158" s="18" t="s">
        <v>2319</v>
      </c>
      <c r="BM158" s="233" t="s">
        <v>4380</v>
      </c>
    </row>
    <row r="159" s="2" customFormat="1" ht="44.25" customHeight="1">
      <c r="A159" s="33"/>
      <c r="B159" s="34"/>
      <c r="C159" s="222" t="s">
        <v>709</v>
      </c>
      <c r="D159" s="222" t="s">
        <v>280</v>
      </c>
      <c r="E159" s="223" t="s">
        <v>4381</v>
      </c>
      <c r="F159" s="224" t="s">
        <v>4382</v>
      </c>
      <c r="G159" s="225" t="s">
        <v>1673</v>
      </c>
      <c r="H159" s="226">
        <v>4500</v>
      </c>
      <c r="I159" s="227">
        <v>41.299999999999997</v>
      </c>
      <c r="J159" s="227">
        <f>ROUND(I159*H159,2)</f>
        <v>185850</v>
      </c>
      <c r="K159" s="228"/>
      <c r="L159" s="39"/>
      <c r="M159" s="229" t="s">
        <v>1</v>
      </c>
      <c r="N159" s="230" t="s">
        <v>39</v>
      </c>
      <c r="O159" s="231">
        <v>0</v>
      </c>
      <c r="P159" s="231">
        <f>O159*H159</f>
        <v>0</v>
      </c>
      <c r="Q159" s="231">
        <v>0</v>
      </c>
      <c r="R159" s="231">
        <f>Q159*H159</f>
        <v>0</v>
      </c>
      <c r="S159" s="231">
        <v>0</v>
      </c>
      <c r="T159" s="23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33" t="s">
        <v>2319</v>
      </c>
      <c r="AT159" s="233" t="s">
        <v>280</v>
      </c>
      <c r="AU159" s="233" t="s">
        <v>81</v>
      </c>
      <c r="AY159" s="18" t="s">
        <v>278</v>
      </c>
      <c r="BE159" s="234">
        <f>IF(N159="základní",J159,0)</f>
        <v>185850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8" t="s">
        <v>81</v>
      </c>
      <c r="BK159" s="234">
        <f>ROUND(I159*H159,2)</f>
        <v>185850</v>
      </c>
      <c r="BL159" s="18" t="s">
        <v>2319</v>
      </c>
      <c r="BM159" s="233" t="s">
        <v>4383</v>
      </c>
    </row>
    <row r="160" s="2" customFormat="1" ht="37.8" customHeight="1">
      <c r="A160" s="33"/>
      <c r="B160" s="34"/>
      <c r="C160" s="222" t="s">
        <v>713</v>
      </c>
      <c r="D160" s="222" t="s">
        <v>280</v>
      </c>
      <c r="E160" s="223" t="s">
        <v>4384</v>
      </c>
      <c r="F160" s="224" t="s">
        <v>4385</v>
      </c>
      <c r="G160" s="225" t="s">
        <v>1673</v>
      </c>
      <c r="H160" s="226">
        <v>3180</v>
      </c>
      <c r="I160" s="227">
        <v>44.899999999999999</v>
      </c>
      <c r="J160" s="227">
        <f>ROUND(I160*H160,2)</f>
        <v>142782</v>
      </c>
      <c r="K160" s="228"/>
      <c r="L160" s="39"/>
      <c r="M160" s="229" t="s">
        <v>1</v>
      </c>
      <c r="N160" s="230" t="s">
        <v>39</v>
      </c>
      <c r="O160" s="231">
        <v>0</v>
      </c>
      <c r="P160" s="231">
        <f>O160*H160</f>
        <v>0</v>
      </c>
      <c r="Q160" s="231">
        <v>0</v>
      </c>
      <c r="R160" s="231">
        <f>Q160*H160</f>
        <v>0</v>
      </c>
      <c r="S160" s="231">
        <v>0</v>
      </c>
      <c r="T160" s="232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33" t="s">
        <v>2319</v>
      </c>
      <c r="AT160" s="233" t="s">
        <v>280</v>
      </c>
      <c r="AU160" s="233" t="s">
        <v>81</v>
      </c>
      <c r="AY160" s="18" t="s">
        <v>278</v>
      </c>
      <c r="BE160" s="234">
        <f>IF(N160="základní",J160,0)</f>
        <v>142782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8" t="s">
        <v>81</v>
      </c>
      <c r="BK160" s="234">
        <f>ROUND(I160*H160,2)</f>
        <v>142782</v>
      </c>
      <c r="BL160" s="18" t="s">
        <v>2319</v>
      </c>
      <c r="BM160" s="233" t="s">
        <v>4386</v>
      </c>
    </row>
    <row r="161" s="2" customFormat="1" ht="55.5" customHeight="1">
      <c r="A161" s="33"/>
      <c r="B161" s="34"/>
      <c r="C161" s="222" t="s">
        <v>717</v>
      </c>
      <c r="D161" s="222" t="s">
        <v>280</v>
      </c>
      <c r="E161" s="223" t="s">
        <v>4387</v>
      </c>
      <c r="F161" s="224" t="s">
        <v>4388</v>
      </c>
      <c r="G161" s="225" t="s">
        <v>407</v>
      </c>
      <c r="H161" s="226">
        <v>30</v>
      </c>
      <c r="I161" s="227">
        <v>1371.5999999999999</v>
      </c>
      <c r="J161" s="227">
        <f>ROUND(I161*H161,2)</f>
        <v>41148</v>
      </c>
      <c r="K161" s="228"/>
      <c r="L161" s="39"/>
      <c r="M161" s="229" t="s">
        <v>1</v>
      </c>
      <c r="N161" s="230" t="s">
        <v>39</v>
      </c>
      <c r="O161" s="231">
        <v>0</v>
      </c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33" t="s">
        <v>2319</v>
      </c>
      <c r="AT161" s="233" t="s">
        <v>280</v>
      </c>
      <c r="AU161" s="233" t="s">
        <v>81</v>
      </c>
      <c r="AY161" s="18" t="s">
        <v>278</v>
      </c>
      <c r="BE161" s="234">
        <f>IF(N161="základní",J161,0)</f>
        <v>41148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8" t="s">
        <v>81</v>
      </c>
      <c r="BK161" s="234">
        <f>ROUND(I161*H161,2)</f>
        <v>41148</v>
      </c>
      <c r="BL161" s="18" t="s">
        <v>2319</v>
      </c>
      <c r="BM161" s="233" t="s">
        <v>4389</v>
      </c>
    </row>
    <row r="162" s="2" customFormat="1" ht="49.05" customHeight="1">
      <c r="A162" s="33"/>
      <c r="B162" s="34"/>
      <c r="C162" s="222" t="s">
        <v>721</v>
      </c>
      <c r="D162" s="222" t="s">
        <v>280</v>
      </c>
      <c r="E162" s="223" t="s">
        <v>4390</v>
      </c>
      <c r="F162" s="224" t="s">
        <v>4391</v>
      </c>
      <c r="G162" s="225" t="s">
        <v>1673</v>
      </c>
      <c r="H162" s="226">
        <v>120</v>
      </c>
      <c r="I162" s="227">
        <v>265.39999999999998</v>
      </c>
      <c r="J162" s="227">
        <f>ROUND(I162*H162,2)</f>
        <v>31848</v>
      </c>
      <c r="K162" s="228"/>
      <c r="L162" s="39"/>
      <c r="M162" s="229" t="s">
        <v>1</v>
      </c>
      <c r="N162" s="230" t="s">
        <v>39</v>
      </c>
      <c r="O162" s="231">
        <v>0</v>
      </c>
      <c r="P162" s="231">
        <f>O162*H162</f>
        <v>0</v>
      </c>
      <c r="Q162" s="231">
        <v>0</v>
      </c>
      <c r="R162" s="231">
        <f>Q162*H162</f>
        <v>0</v>
      </c>
      <c r="S162" s="231">
        <v>0</v>
      </c>
      <c r="T162" s="232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33" t="s">
        <v>2319</v>
      </c>
      <c r="AT162" s="233" t="s">
        <v>280</v>
      </c>
      <c r="AU162" s="233" t="s">
        <v>81</v>
      </c>
      <c r="AY162" s="18" t="s">
        <v>278</v>
      </c>
      <c r="BE162" s="234">
        <f>IF(N162="základní",J162,0)</f>
        <v>31848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8" t="s">
        <v>81</v>
      </c>
      <c r="BK162" s="234">
        <f>ROUND(I162*H162,2)</f>
        <v>31848</v>
      </c>
      <c r="BL162" s="18" t="s">
        <v>2319</v>
      </c>
      <c r="BM162" s="233" t="s">
        <v>4392</v>
      </c>
    </row>
    <row r="163" s="2" customFormat="1" ht="66.75" customHeight="1">
      <c r="A163" s="33"/>
      <c r="B163" s="34"/>
      <c r="C163" s="222" t="s">
        <v>726</v>
      </c>
      <c r="D163" s="222" t="s">
        <v>280</v>
      </c>
      <c r="E163" s="223" t="s">
        <v>4393</v>
      </c>
      <c r="F163" s="224" t="s">
        <v>4394</v>
      </c>
      <c r="G163" s="225" t="s">
        <v>1673</v>
      </c>
      <c r="H163" s="226">
        <v>7</v>
      </c>
      <c r="I163" s="227">
        <v>8385.2999999999993</v>
      </c>
      <c r="J163" s="227">
        <f>ROUND(I163*H163,2)</f>
        <v>58697.099999999999</v>
      </c>
      <c r="K163" s="228"/>
      <c r="L163" s="39"/>
      <c r="M163" s="229" t="s">
        <v>1</v>
      </c>
      <c r="N163" s="230" t="s">
        <v>39</v>
      </c>
      <c r="O163" s="231">
        <v>0</v>
      </c>
      <c r="P163" s="231">
        <f>O163*H163</f>
        <v>0</v>
      </c>
      <c r="Q163" s="231">
        <v>0</v>
      </c>
      <c r="R163" s="231">
        <f>Q163*H163</f>
        <v>0</v>
      </c>
      <c r="S163" s="231">
        <v>0</v>
      </c>
      <c r="T163" s="232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33" t="s">
        <v>2319</v>
      </c>
      <c r="AT163" s="233" t="s">
        <v>280</v>
      </c>
      <c r="AU163" s="233" t="s">
        <v>81</v>
      </c>
      <c r="AY163" s="18" t="s">
        <v>278</v>
      </c>
      <c r="BE163" s="234">
        <f>IF(N163="základní",J163,0)</f>
        <v>58697.099999999999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8" t="s">
        <v>81</v>
      </c>
      <c r="BK163" s="234">
        <f>ROUND(I163*H163,2)</f>
        <v>58697.099999999999</v>
      </c>
      <c r="BL163" s="18" t="s">
        <v>2319</v>
      </c>
      <c r="BM163" s="233" t="s">
        <v>4395</v>
      </c>
    </row>
    <row r="164" s="2" customFormat="1" ht="24.15" customHeight="1">
      <c r="A164" s="33"/>
      <c r="B164" s="34"/>
      <c r="C164" s="222" t="s">
        <v>730</v>
      </c>
      <c r="D164" s="222" t="s">
        <v>280</v>
      </c>
      <c r="E164" s="223" t="s">
        <v>4396</v>
      </c>
      <c r="F164" s="224" t="s">
        <v>4397</v>
      </c>
      <c r="G164" s="225" t="s">
        <v>1673</v>
      </c>
      <c r="H164" s="226">
        <v>14</v>
      </c>
      <c r="I164" s="227">
        <v>1936.8</v>
      </c>
      <c r="J164" s="227">
        <f>ROUND(I164*H164,2)</f>
        <v>27115.200000000001</v>
      </c>
      <c r="K164" s="228"/>
      <c r="L164" s="39"/>
      <c r="M164" s="229" t="s">
        <v>1</v>
      </c>
      <c r="N164" s="230" t="s">
        <v>39</v>
      </c>
      <c r="O164" s="231">
        <v>0</v>
      </c>
      <c r="P164" s="231">
        <f>O164*H164</f>
        <v>0</v>
      </c>
      <c r="Q164" s="231">
        <v>0</v>
      </c>
      <c r="R164" s="231">
        <f>Q164*H164</f>
        <v>0</v>
      </c>
      <c r="S164" s="231">
        <v>0</v>
      </c>
      <c r="T164" s="232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33" t="s">
        <v>2319</v>
      </c>
      <c r="AT164" s="233" t="s">
        <v>280</v>
      </c>
      <c r="AU164" s="233" t="s">
        <v>81</v>
      </c>
      <c r="AY164" s="18" t="s">
        <v>278</v>
      </c>
      <c r="BE164" s="234">
        <f>IF(N164="základní",J164,0)</f>
        <v>27115.200000000001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8" t="s">
        <v>81</v>
      </c>
      <c r="BK164" s="234">
        <f>ROUND(I164*H164,2)</f>
        <v>27115.200000000001</v>
      </c>
      <c r="BL164" s="18" t="s">
        <v>2319</v>
      </c>
      <c r="BM164" s="233" t="s">
        <v>4398</v>
      </c>
    </row>
    <row r="165" s="2" customFormat="1" ht="21.75" customHeight="1">
      <c r="A165" s="33"/>
      <c r="B165" s="34"/>
      <c r="C165" s="222" t="s">
        <v>734</v>
      </c>
      <c r="D165" s="222" t="s">
        <v>280</v>
      </c>
      <c r="E165" s="223" t="s">
        <v>4399</v>
      </c>
      <c r="F165" s="224" t="s">
        <v>4400</v>
      </c>
      <c r="G165" s="225" t="s">
        <v>407</v>
      </c>
      <c r="H165" s="226">
        <v>480</v>
      </c>
      <c r="I165" s="227">
        <v>91.400000000000006</v>
      </c>
      <c r="J165" s="227">
        <f>ROUND(I165*H165,2)</f>
        <v>43872</v>
      </c>
      <c r="K165" s="228"/>
      <c r="L165" s="39"/>
      <c r="M165" s="229" t="s">
        <v>1</v>
      </c>
      <c r="N165" s="230" t="s">
        <v>39</v>
      </c>
      <c r="O165" s="231">
        <v>0</v>
      </c>
      <c r="P165" s="231">
        <f>O165*H165</f>
        <v>0</v>
      </c>
      <c r="Q165" s="231">
        <v>0</v>
      </c>
      <c r="R165" s="231">
        <f>Q165*H165</f>
        <v>0</v>
      </c>
      <c r="S165" s="231">
        <v>0</v>
      </c>
      <c r="T165" s="232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33" t="s">
        <v>2319</v>
      </c>
      <c r="AT165" s="233" t="s">
        <v>280</v>
      </c>
      <c r="AU165" s="233" t="s">
        <v>81</v>
      </c>
      <c r="AY165" s="18" t="s">
        <v>278</v>
      </c>
      <c r="BE165" s="234">
        <f>IF(N165="základní",J165,0)</f>
        <v>43872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8" t="s">
        <v>81</v>
      </c>
      <c r="BK165" s="234">
        <f>ROUND(I165*H165,2)</f>
        <v>43872</v>
      </c>
      <c r="BL165" s="18" t="s">
        <v>2319</v>
      </c>
      <c r="BM165" s="233" t="s">
        <v>4401</v>
      </c>
    </row>
    <row r="166" s="2" customFormat="1" ht="37.8" customHeight="1">
      <c r="A166" s="33"/>
      <c r="B166" s="34"/>
      <c r="C166" s="222" t="s">
        <v>740</v>
      </c>
      <c r="D166" s="222" t="s">
        <v>280</v>
      </c>
      <c r="E166" s="223" t="s">
        <v>4402</v>
      </c>
      <c r="F166" s="224" t="s">
        <v>4403</v>
      </c>
      <c r="G166" s="225" t="s">
        <v>1673</v>
      </c>
      <c r="H166" s="226">
        <v>480</v>
      </c>
      <c r="I166" s="227">
        <v>66.200000000000003</v>
      </c>
      <c r="J166" s="227">
        <f>ROUND(I166*H166,2)</f>
        <v>31776</v>
      </c>
      <c r="K166" s="228"/>
      <c r="L166" s="39"/>
      <c r="M166" s="229" t="s">
        <v>1</v>
      </c>
      <c r="N166" s="230" t="s">
        <v>39</v>
      </c>
      <c r="O166" s="231">
        <v>0</v>
      </c>
      <c r="P166" s="231">
        <f>O166*H166</f>
        <v>0</v>
      </c>
      <c r="Q166" s="231">
        <v>0</v>
      </c>
      <c r="R166" s="231">
        <f>Q166*H166</f>
        <v>0</v>
      </c>
      <c r="S166" s="231">
        <v>0</v>
      </c>
      <c r="T166" s="232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33" t="s">
        <v>2319</v>
      </c>
      <c r="AT166" s="233" t="s">
        <v>280</v>
      </c>
      <c r="AU166" s="233" t="s">
        <v>81</v>
      </c>
      <c r="AY166" s="18" t="s">
        <v>278</v>
      </c>
      <c r="BE166" s="234">
        <f>IF(N166="základní",J166,0)</f>
        <v>31776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8" t="s">
        <v>81</v>
      </c>
      <c r="BK166" s="234">
        <f>ROUND(I166*H166,2)</f>
        <v>31776</v>
      </c>
      <c r="BL166" s="18" t="s">
        <v>2319</v>
      </c>
      <c r="BM166" s="233" t="s">
        <v>4404</v>
      </c>
    </row>
    <row r="167" s="2" customFormat="1" ht="16.5" customHeight="1">
      <c r="A167" s="33"/>
      <c r="B167" s="34"/>
      <c r="C167" s="222" t="s">
        <v>746</v>
      </c>
      <c r="D167" s="222" t="s">
        <v>280</v>
      </c>
      <c r="E167" s="223" t="s">
        <v>3719</v>
      </c>
      <c r="F167" s="224" t="s">
        <v>3720</v>
      </c>
      <c r="G167" s="225" t="s">
        <v>1673</v>
      </c>
      <c r="H167" s="226">
        <v>2</v>
      </c>
      <c r="I167" s="227">
        <v>580</v>
      </c>
      <c r="J167" s="227">
        <f>ROUND(I167*H167,2)</f>
        <v>1160</v>
      </c>
      <c r="K167" s="228"/>
      <c r="L167" s="39"/>
      <c r="M167" s="229" t="s">
        <v>1</v>
      </c>
      <c r="N167" s="230" t="s">
        <v>39</v>
      </c>
      <c r="O167" s="231">
        <v>0</v>
      </c>
      <c r="P167" s="231">
        <f>O167*H167</f>
        <v>0</v>
      </c>
      <c r="Q167" s="231">
        <v>0</v>
      </c>
      <c r="R167" s="231">
        <f>Q167*H167</f>
        <v>0</v>
      </c>
      <c r="S167" s="231">
        <v>0</v>
      </c>
      <c r="T167" s="23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33" t="s">
        <v>2319</v>
      </c>
      <c r="AT167" s="233" t="s">
        <v>280</v>
      </c>
      <c r="AU167" s="233" t="s">
        <v>81</v>
      </c>
      <c r="AY167" s="18" t="s">
        <v>278</v>
      </c>
      <c r="BE167" s="234">
        <f>IF(N167="základní",J167,0)</f>
        <v>1160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8" t="s">
        <v>81</v>
      </c>
      <c r="BK167" s="234">
        <f>ROUND(I167*H167,2)</f>
        <v>1160</v>
      </c>
      <c r="BL167" s="18" t="s">
        <v>2319</v>
      </c>
      <c r="BM167" s="233" t="s">
        <v>4405</v>
      </c>
    </row>
    <row r="168" s="2" customFormat="1" ht="16.5" customHeight="1">
      <c r="A168" s="33"/>
      <c r="B168" s="34"/>
      <c r="C168" s="222" t="s">
        <v>765</v>
      </c>
      <c r="D168" s="222" t="s">
        <v>280</v>
      </c>
      <c r="E168" s="223" t="s">
        <v>4014</v>
      </c>
      <c r="F168" s="224" t="s">
        <v>4015</v>
      </c>
      <c r="G168" s="225" t="s">
        <v>1418</v>
      </c>
      <c r="H168" s="226">
        <v>1</v>
      </c>
      <c r="I168" s="227">
        <v>3750</v>
      </c>
      <c r="J168" s="227">
        <f>ROUND(I168*H168,2)</f>
        <v>3750</v>
      </c>
      <c r="K168" s="228"/>
      <c r="L168" s="39"/>
      <c r="M168" s="229" t="s">
        <v>1</v>
      </c>
      <c r="N168" s="230" t="s">
        <v>39</v>
      </c>
      <c r="O168" s="231">
        <v>0</v>
      </c>
      <c r="P168" s="231">
        <f>O168*H168</f>
        <v>0</v>
      </c>
      <c r="Q168" s="231">
        <v>0</v>
      </c>
      <c r="R168" s="231">
        <f>Q168*H168</f>
        <v>0</v>
      </c>
      <c r="S168" s="231">
        <v>0</v>
      </c>
      <c r="T168" s="23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33" t="s">
        <v>2319</v>
      </c>
      <c r="AT168" s="233" t="s">
        <v>280</v>
      </c>
      <c r="AU168" s="233" t="s">
        <v>81</v>
      </c>
      <c r="AY168" s="18" t="s">
        <v>278</v>
      </c>
      <c r="BE168" s="234">
        <f>IF(N168="základní",J168,0)</f>
        <v>3750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8" t="s">
        <v>81</v>
      </c>
      <c r="BK168" s="234">
        <f>ROUND(I168*H168,2)</f>
        <v>3750</v>
      </c>
      <c r="BL168" s="18" t="s">
        <v>2319</v>
      </c>
      <c r="BM168" s="233" t="s">
        <v>4406</v>
      </c>
    </row>
    <row r="169" s="2" customFormat="1" ht="44.25" customHeight="1">
      <c r="A169" s="33"/>
      <c r="B169" s="34"/>
      <c r="C169" s="222" t="s">
        <v>782</v>
      </c>
      <c r="D169" s="222" t="s">
        <v>280</v>
      </c>
      <c r="E169" s="223" t="s">
        <v>3725</v>
      </c>
      <c r="F169" s="224" t="s">
        <v>3726</v>
      </c>
      <c r="G169" s="225" t="s">
        <v>407</v>
      </c>
      <c r="H169" s="226">
        <v>42</v>
      </c>
      <c r="I169" s="227">
        <v>146.30000000000001</v>
      </c>
      <c r="J169" s="227">
        <f>ROUND(I169*H169,2)</f>
        <v>6144.6000000000004</v>
      </c>
      <c r="K169" s="228"/>
      <c r="L169" s="39"/>
      <c r="M169" s="229" t="s">
        <v>1</v>
      </c>
      <c r="N169" s="230" t="s">
        <v>39</v>
      </c>
      <c r="O169" s="231">
        <v>0</v>
      </c>
      <c r="P169" s="231">
        <f>O169*H169</f>
        <v>0</v>
      </c>
      <c r="Q169" s="231">
        <v>0</v>
      </c>
      <c r="R169" s="231">
        <f>Q169*H169</f>
        <v>0</v>
      </c>
      <c r="S169" s="231">
        <v>0</v>
      </c>
      <c r="T169" s="232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33" t="s">
        <v>2319</v>
      </c>
      <c r="AT169" s="233" t="s">
        <v>280</v>
      </c>
      <c r="AU169" s="233" t="s">
        <v>81</v>
      </c>
      <c r="AY169" s="18" t="s">
        <v>278</v>
      </c>
      <c r="BE169" s="234">
        <f>IF(N169="základní",J169,0)</f>
        <v>6144.6000000000004</v>
      </c>
      <c r="BF169" s="234">
        <f>IF(N169="snížená",J169,0)</f>
        <v>0</v>
      </c>
      <c r="BG169" s="234">
        <f>IF(N169="zákl. přenesená",J169,0)</f>
        <v>0</v>
      </c>
      <c r="BH169" s="234">
        <f>IF(N169="sníž. přenesená",J169,0)</f>
        <v>0</v>
      </c>
      <c r="BI169" s="234">
        <f>IF(N169="nulová",J169,0)</f>
        <v>0</v>
      </c>
      <c r="BJ169" s="18" t="s">
        <v>81</v>
      </c>
      <c r="BK169" s="234">
        <f>ROUND(I169*H169,2)</f>
        <v>6144.6000000000004</v>
      </c>
      <c r="BL169" s="18" t="s">
        <v>2319</v>
      </c>
      <c r="BM169" s="233" t="s">
        <v>4407</v>
      </c>
    </row>
    <row r="170" s="2" customFormat="1" ht="16.5" customHeight="1">
      <c r="A170" s="33"/>
      <c r="B170" s="34"/>
      <c r="C170" s="222" t="s">
        <v>827</v>
      </c>
      <c r="D170" s="222" t="s">
        <v>280</v>
      </c>
      <c r="E170" s="223" t="s">
        <v>3728</v>
      </c>
      <c r="F170" s="224" t="s">
        <v>3729</v>
      </c>
      <c r="G170" s="225" t="s">
        <v>1673</v>
      </c>
      <c r="H170" s="226">
        <v>50</v>
      </c>
      <c r="I170" s="227">
        <v>90.099999999999994</v>
      </c>
      <c r="J170" s="227">
        <f>ROUND(I170*H170,2)</f>
        <v>4505</v>
      </c>
      <c r="K170" s="228"/>
      <c r="L170" s="39"/>
      <c r="M170" s="229" t="s">
        <v>1</v>
      </c>
      <c r="N170" s="230" t="s">
        <v>39</v>
      </c>
      <c r="O170" s="231">
        <v>0</v>
      </c>
      <c r="P170" s="231">
        <f>O170*H170</f>
        <v>0</v>
      </c>
      <c r="Q170" s="231">
        <v>0</v>
      </c>
      <c r="R170" s="231">
        <f>Q170*H170</f>
        <v>0</v>
      </c>
      <c r="S170" s="231">
        <v>0</v>
      </c>
      <c r="T170" s="23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33" t="s">
        <v>2319</v>
      </c>
      <c r="AT170" s="233" t="s">
        <v>280</v>
      </c>
      <c r="AU170" s="233" t="s">
        <v>81</v>
      </c>
      <c r="AY170" s="18" t="s">
        <v>278</v>
      </c>
      <c r="BE170" s="234">
        <f>IF(N170="základní",J170,0)</f>
        <v>4505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8" t="s">
        <v>81</v>
      </c>
      <c r="BK170" s="234">
        <f>ROUND(I170*H170,2)</f>
        <v>4505</v>
      </c>
      <c r="BL170" s="18" t="s">
        <v>2319</v>
      </c>
      <c r="BM170" s="233" t="s">
        <v>4408</v>
      </c>
    </row>
    <row r="171" s="2" customFormat="1" ht="16.5" customHeight="1">
      <c r="A171" s="33"/>
      <c r="B171" s="34"/>
      <c r="C171" s="222" t="s">
        <v>913</v>
      </c>
      <c r="D171" s="222" t="s">
        <v>280</v>
      </c>
      <c r="E171" s="223" t="s">
        <v>3731</v>
      </c>
      <c r="F171" s="224" t="s">
        <v>3732</v>
      </c>
      <c r="G171" s="225" t="s">
        <v>1673</v>
      </c>
      <c r="H171" s="226">
        <v>20</v>
      </c>
      <c r="I171" s="227">
        <v>106.59999999999999</v>
      </c>
      <c r="J171" s="227">
        <f>ROUND(I171*H171,2)</f>
        <v>2132</v>
      </c>
      <c r="K171" s="228"/>
      <c r="L171" s="39"/>
      <c r="M171" s="229" t="s">
        <v>1</v>
      </c>
      <c r="N171" s="230" t="s">
        <v>39</v>
      </c>
      <c r="O171" s="231">
        <v>0</v>
      </c>
      <c r="P171" s="231">
        <f>O171*H171</f>
        <v>0</v>
      </c>
      <c r="Q171" s="231">
        <v>0</v>
      </c>
      <c r="R171" s="231">
        <f>Q171*H171</f>
        <v>0</v>
      </c>
      <c r="S171" s="231">
        <v>0</v>
      </c>
      <c r="T171" s="232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33" t="s">
        <v>2319</v>
      </c>
      <c r="AT171" s="233" t="s">
        <v>280</v>
      </c>
      <c r="AU171" s="233" t="s">
        <v>81</v>
      </c>
      <c r="AY171" s="18" t="s">
        <v>278</v>
      </c>
      <c r="BE171" s="234">
        <f>IF(N171="základní",J171,0)</f>
        <v>2132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8" t="s">
        <v>81</v>
      </c>
      <c r="BK171" s="234">
        <f>ROUND(I171*H171,2)</f>
        <v>2132</v>
      </c>
      <c r="BL171" s="18" t="s">
        <v>2319</v>
      </c>
      <c r="BM171" s="233" t="s">
        <v>4409</v>
      </c>
    </row>
    <row r="172" s="2" customFormat="1" ht="16.5" customHeight="1">
      <c r="A172" s="33"/>
      <c r="B172" s="34"/>
      <c r="C172" s="222" t="s">
        <v>1001</v>
      </c>
      <c r="D172" s="222" t="s">
        <v>280</v>
      </c>
      <c r="E172" s="223" t="s">
        <v>3734</v>
      </c>
      <c r="F172" s="224" t="s">
        <v>3735</v>
      </c>
      <c r="G172" s="225" t="s">
        <v>407</v>
      </c>
      <c r="H172" s="226">
        <v>64</v>
      </c>
      <c r="I172" s="227">
        <v>73.299999999999997</v>
      </c>
      <c r="J172" s="227">
        <f>ROUND(I172*H172,2)</f>
        <v>4691.1999999999998</v>
      </c>
      <c r="K172" s="228"/>
      <c r="L172" s="39"/>
      <c r="M172" s="229" t="s">
        <v>1</v>
      </c>
      <c r="N172" s="230" t="s">
        <v>39</v>
      </c>
      <c r="O172" s="231">
        <v>0</v>
      </c>
      <c r="P172" s="231">
        <f>O172*H172</f>
        <v>0</v>
      </c>
      <c r="Q172" s="231">
        <v>0</v>
      </c>
      <c r="R172" s="231">
        <f>Q172*H172</f>
        <v>0</v>
      </c>
      <c r="S172" s="231">
        <v>0</v>
      </c>
      <c r="T172" s="23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33" t="s">
        <v>2319</v>
      </c>
      <c r="AT172" s="233" t="s">
        <v>280</v>
      </c>
      <c r="AU172" s="233" t="s">
        <v>81</v>
      </c>
      <c r="AY172" s="18" t="s">
        <v>278</v>
      </c>
      <c r="BE172" s="234">
        <f>IF(N172="základní",J172,0)</f>
        <v>4691.1999999999998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8" t="s">
        <v>81</v>
      </c>
      <c r="BK172" s="234">
        <f>ROUND(I172*H172,2)</f>
        <v>4691.1999999999998</v>
      </c>
      <c r="BL172" s="18" t="s">
        <v>2319</v>
      </c>
      <c r="BM172" s="233" t="s">
        <v>4410</v>
      </c>
    </row>
    <row r="173" s="2" customFormat="1" ht="37.8" customHeight="1">
      <c r="A173" s="33"/>
      <c r="B173" s="34"/>
      <c r="C173" s="222" t="s">
        <v>659</v>
      </c>
      <c r="D173" s="222" t="s">
        <v>280</v>
      </c>
      <c r="E173" s="223" t="s">
        <v>3740</v>
      </c>
      <c r="F173" s="224" t="s">
        <v>3741</v>
      </c>
      <c r="G173" s="225" t="s">
        <v>407</v>
      </c>
      <c r="H173" s="226">
        <v>80</v>
      </c>
      <c r="I173" s="227">
        <v>71.099999999999994</v>
      </c>
      <c r="J173" s="227">
        <f>ROUND(I173*H173,2)</f>
        <v>5688</v>
      </c>
      <c r="K173" s="228"/>
      <c r="L173" s="39"/>
      <c r="M173" s="229" t="s">
        <v>1</v>
      </c>
      <c r="N173" s="230" t="s">
        <v>39</v>
      </c>
      <c r="O173" s="231">
        <v>0</v>
      </c>
      <c r="P173" s="231">
        <f>O173*H173</f>
        <v>0</v>
      </c>
      <c r="Q173" s="231">
        <v>0</v>
      </c>
      <c r="R173" s="231">
        <f>Q173*H173</f>
        <v>0</v>
      </c>
      <c r="S173" s="231">
        <v>0</v>
      </c>
      <c r="T173" s="232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33" t="s">
        <v>2319</v>
      </c>
      <c r="AT173" s="233" t="s">
        <v>280</v>
      </c>
      <c r="AU173" s="233" t="s">
        <v>81</v>
      </c>
      <c r="AY173" s="18" t="s">
        <v>278</v>
      </c>
      <c r="BE173" s="234">
        <f>IF(N173="základní",J173,0)</f>
        <v>5688</v>
      </c>
      <c r="BF173" s="234">
        <f>IF(N173="snížená",J173,0)</f>
        <v>0</v>
      </c>
      <c r="BG173" s="234">
        <f>IF(N173="zákl. přenesená",J173,0)</f>
        <v>0</v>
      </c>
      <c r="BH173" s="234">
        <f>IF(N173="sníž. přenesená",J173,0)</f>
        <v>0</v>
      </c>
      <c r="BI173" s="234">
        <f>IF(N173="nulová",J173,0)</f>
        <v>0</v>
      </c>
      <c r="BJ173" s="18" t="s">
        <v>81</v>
      </c>
      <c r="BK173" s="234">
        <f>ROUND(I173*H173,2)</f>
        <v>5688</v>
      </c>
      <c r="BL173" s="18" t="s">
        <v>2319</v>
      </c>
      <c r="BM173" s="233" t="s">
        <v>4411</v>
      </c>
    </row>
    <row r="174" s="2" customFormat="1" ht="37.8" customHeight="1">
      <c r="A174" s="33"/>
      <c r="B174" s="34"/>
      <c r="C174" s="222" t="s">
        <v>645</v>
      </c>
      <c r="D174" s="222" t="s">
        <v>280</v>
      </c>
      <c r="E174" s="223" t="s">
        <v>3743</v>
      </c>
      <c r="F174" s="224" t="s">
        <v>3744</v>
      </c>
      <c r="G174" s="225" t="s">
        <v>407</v>
      </c>
      <c r="H174" s="226">
        <v>50</v>
      </c>
      <c r="I174" s="227">
        <v>82.5</v>
      </c>
      <c r="J174" s="227">
        <f>ROUND(I174*H174,2)</f>
        <v>4125</v>
      </c>
      <c r="K174" s="228"/>
      <c r="L174" s="39"/>
      <c r="M174" s="229" t="s">
        <v>1</v>
      </c>
      <c r="N174" s="230" t="s">
        <v>39</v>
      </c>
      <c r="O174" s="231">
        <v>0</v>
      </c>
      <c r="P174" s="231">
        <f>O174*H174</f>
        <v>0</v>
      </c>
      <c r="Q174" s="231">
        <v>0</v>
      </c>
      <c r="R174" s="231">
        <f>Q174*H174</f>
        <v>0</v>
      </c>
      <c r="S174" s="231">
        <v>0</v>
      </c>
      <c r="T174" s="232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33" t="s">
        <v>2319</v>
      </c>
      <c r="AT174" s="233" t="s">
        <v>280</v>
      </c>
      <c r="AU174" s="233" t="s">
        <v>81</v>
      </c>
      <c r="AY174" s="18" t="s">
        <v>278</v>
      </c>
      <c r="BE174" s="234">
        <f>IF(N174="základní",J174,0)</f>
        <v>4125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8" t="s">
        <v>81</v>
      </c>
      <c r="BK174" s="234">
        <f>ROUND(I174*H174,2)</f>
        <v>4125</v>
      </c>
      <c r="BL174" s="18" t="s">
        <v>2319</v>
      </c>
      <c r="BM174" s="233" t="s">
        <v>4412</v>
      </c>
    </row>
    <row r="175" s="2" customFormat="1" ht="24.15" customHeight="1">
      <c r="A175" s="33"/>
      <c r="B175" s="34"/>
      <c r="C175" s="222" t="s">
        <v>1429</v>
      </c>
      <c r="D175" s="222" t="s">
        <v>280</v>
      </c>
      <c r="E175" s="223" t="s">
        <v>3746</v>
      </c>
      <c r="F175" s="224" t="s">
        <v>3747</v>
      </c>
      <c r="G175" s="225" t="s">
        <v>1673</v>
      </c>
      <c r="H175" s="226">
        <v>100</v>
      </c>
      <c r="I175" s="227">
        <v>18.800000000000001</v>
      </c>
      <c r="J175" s="227">
        <f>ROUND(I175*H175,2)</f>
        <v>1880</v>
      </c>
      <c r="K175" s="228"/>
      <c r="L175" s="39"/>
      <c r="M175" s="229" t="s">
        <v>1</v>
      </c>
      <c r="N175" s="230" t="s">
        <v>39</v>
      </c>
      <c r="O175" s="231">
        <v>0</v>
      </c>
      <c r="P175" s="231">
        <f>O175*H175</f>
        <v>0</v>
      </c>
      <c r="Q175" s="231">
        <v>0</v>
      </c>
      <c r="R175" s="231">
        <f>Q175*H175</f>
        <v>0</v>
      </c>
      <c r="S175" s="231">
        <v>0</v>
      </c>
      <c r="T175" s="232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33" t="s">
        <v>2319</v>
      </c>
      <c r="AT175" s="233" t="s">
        <v>280</v>
      </c>
      <c r="AU175" s="233" t="s">
        <v>81</v>
      </c>
      <c r="AY175" s="18" t="s">
        <v>278</v>
      </c>
      <c r="BE175" s="234">
        <f>IF(N175="základní",J175,0)</f>
        <v>1880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8" t="s">
        <v>81</v>
      </c>
      <c r="BK175" s="234">
        <f>ROUND(I175*H175,2)</f>
        <v>1880</v>
      </c>
      <c r="BL175" s="18" t="s">
        <v>2319</v>
      </c>
      <c r="BM175" s="233" t="s">
        <v>4413</v>
      </c>
    </row>
    <row r="176" s="2" customFormat="1" ht="24.15" customHeight="1">
      <c r="A176" s="33"/>
      <c r="B176" s="34"/>
      <c r="C176" s="222" t="s">
        <v>1433</v>
      </c>
      <c r="D176" s="222" t="s">
        <v>280</v>
      </c>
      <c r="E176" s="223" t="s">
        <v>3749</v>
      </c>
      <c r="F176" s="224" t="s">
        <v>3750</v>
      </c>
      <c r="G176" s="225" t="s">
        <v>1673</v>
      </c>
      <c r="H176" s="226">
        <v>100</v>
      </c>
      <c r="I176" s="227">
        <v>14.199999999999999</v>
      </c>
      <c r="J176" s="227">
        <f>ROUND(I176*H176,2)</f>
        <v>1420</v>
      </c>
      <c r="K176" s="228"/>
      <c r="L176" s="39"/>
      <c r="M176" s="229" t="s">
        <v>1</v>
      </c>
      <c r="N176" s="230" t="s">
        <v>39</v>
      </c>
      <c r="O176" s="231">
        <v>0</v>
      </c>
      <c r="P176" s="231">
        <f>O176*H176</f>
        <v>0</v>
      </c>
      <c r="Q176" s="231">
        <v>0</v>
      </c>
      <c r="R176" s="231">
        <f>Q176*H176</f>
        <v>0</v>
      </c>
      <c r="S176" s="231">
        <v>0</v>
      </c>
      <c r="T176" s="232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33" t="s">
        <v>2319</v>
      </c>
      <c r="AT176" s="233" t="s">
        <v>280</v>
      </c>
      <c r="AU176" s="233" t="s">
        <v>81</v>
      </c>
      <c r="AY176" s="18" t="s">
        <v>278</v>
      </c>
      <c r="BE176" s="234">
        <f>IF(N176="základní",J176,0)</f>
        <v>1420</v>
      </c>
      <c r="BF176" s="234">
        <f>IF(N176="snížená",J176,0)</f>
        <v>0</v>
      </c>
      <c r="BG176" s="234">
        <f>IF(N176="zákl. přenesená",J176,0)</f>
        <v>0</v>
      </c>
      <c r="BH176" s="234">
        <f>IF(N176="sníž. přenesená",J176,0)</f>
        <v>0</v>
      </c>
      <c r="BI176" s="234">
        <f>IF(N176="nulová",J176,0)</f>
        <v>0</v>
      </c>
      <c r="BJ176" s="18" t="s">
        <v>81</v>
      </c>
      <c r="BK176" s="234">
        <f>ROUND(I176*H176,2)</f>
        <v>1420</v>
      </c>
      <c r="BL176" s="18" t="s">
        <v>2319</v>
      </c>
      <c r="BM176" s="233" t="s">
        <v>4414</v>
      </c>
    </row>
    <row r="177" s="2" customFormat="1" ht="16.5" customHeight="1">
      <c r="A177" s="33"/>
      <c r="B177" s="34"/>
      <c r="C177" s="222" t="s">
        <v>1437</v>
      </c>
      <c r="D177" s="222" t="s">
        <v>280</v>
      </c>
      <c r="E177" s="223" t="s">
        <v>3752</v>
      </c>
      <c r="F177" s="224" t="s">
        <v>3753</v>
      </c>
      <c r="G177" s="225" t="s">
        <v>1673</v>
      </c>
      <c r="H177" s="226">
        <v>1000</v>
      </c>
      <c r="I177" s="227">
        <v>8.1999999999999993</v>
      </c>
      <c r="J177" s="227">
        <f>ROUND(I177*H177,2)</f>
        <v>8200</v>
      </c>
      <c r="K177" s="228"/>
      <c r="L177" s="39"/>
      <c r="M177" s="229" t="s">
        <v>1</v>
      </c>
      <c r="N177" s="230" t="s">
        <v>39</v>
      </c>
      <c r="O177" s="231">
        <v>0</v>
      </c>
      <c r="P177" s="231">
        <f>O177*H177</f>
        <v>0</v>
      </c>
      <c r="Q177" s="231">
        <v>0</v>
      </c>
      <c r="R177" s="231">
        <f>Q177*H177</f>
        <v>0</v>
      </c>
      <c r="S177" s="231">
        <v>0</v>
      </c>
      <c r="T177" s="232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33" t="s">
        <v>2319</v>
      </c>
      <c r="AT177" s="233" t="s">
        <v>280</v>
      </c>
      <c r="AU177" s="233" t="s">
        <v>81</v>
      </c>
      <c r="AY177" s="18" t="s">
        <v>278</v>
      </c>
      <c r="BE177" s="234">
        <f>IF(N177="základní",J177,0)</f>
        <v>8200</v>
      </c>
      <c r="BF177" s="234">
        <f>IF(N177="snížená",J177,0)</f>
        <v>0</v>
      </c>
      <c r="BG177" s="234">
        <f>IF(N177="zákl. přenesená",J177,0)</f>
        <v>0</v>
      </c>
      <c r="BH177" s="234">
        <f>IF(N177="sníž. přenesená",J177,0)</f>
        <v>0</v>
      </c>
      <c r="BI177" s="234">
        <f>IF(N177="nulová",J177,0)</f>
        <v>0</v>
      </c>
      <c r="BJ177" s="18" t="s">
        <v>81</v>
      </c>
      <c r="BK177" s="234">
        <f>ROUND(I177*H177,2)</f>
        <v>8200</v>
      </c>
      <c r="BL177" s="18" t="s">
        <v>2319</v>
      </c>
      <c r="BM177" s="233" t="s">
        <v>4415</v>
      </c>
    </row>
    <row r="178" s="2" customFormat="1" ht="16.5" customHeight="1">
      <c r="A178" s="33"/>
      <c r="B178" s="34"/>
      <c r="C178" s="222" t="s">
        <v>1441</v>
      </c>
      <c r="D178" s="222" t="s">
        <v>280</v>
      </c>
      <c r="E178" s="223" t="s">
        <v>3755</v>
      </c>
      <c r="F178" s="224" t="s">
        <v>3756</v>
      </c>
      <c r="G178" s="225" t="s">
        <v>1673</v>
      </c>
      <c r="H178" s="226">
        <v>500</v>
      </c>
      <c r="I178" s="227">
        <v>9.6999999999999993</v>
      </c>
      <c r="J178" s="227">
        <f>ROUND(I178*H178,2)</f>
        <v>4850</v>
      </c>
      <c r="K178" s="228"/>
      <c r="L178" s="39"/>
      <c r="M178" s="229" t="s">
        <v>1</v>
      </c>
      <c r="N178" s="230" t="s">
        <v>39</v>
      </c>
      <c r="O178" s="231">
        <v>0</v>
      </c>
      <c r="P178" s="231">
        <f>O178*H178</f>
        <v>0</v>
      </c>
      <c r="Q178" s="231">
        <v>0</v>
      </c>
      <c r="R178" s="231">
        <f>Q178*H178</f>
        <v>0</v>
      </c>
      <c r="S178" s="231">
        <v>0</v>
      </c>
      <c r="T178" s="232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33" t="s">
        <v>2319</v>
      </c>
      <c r="AT178" s="233" t="s">
        <v>280</v>
      </c>
      <c r="AU178" s="233" t="s">
        <v>81</v>
      </c>
      <c r="AY178" s="18" t="s">
        <v>278</v>
      </c>
      <c r="BE178" s="234">
        <f>IF(N178="základní",J178,0)</f>
        <v>4850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8" t="s">
        <v>81</v>
      </c>
      <c r="BK178" s="234">
        <f>ROUND(I178*H178,2)</f>
        <v>4850</v>
      </c>
      <c r="BL178" s="18" t="s">
        <v>2319</v>
      </c>
      <c r="BM178" s="233" t="s">
        <v>4416</v>
      </c>
    </row>
    <row r="179" s="2" customFormat="1" ht="24.15" customHeight="1">
      <c r="A179" s="33"/>
      <c r="B179" s="34"/>
      <c r="C179" s="222" t="s">
        <v>1445</v>
      </c>
      <c r="D179" s="222" t="s">
        <v>280</v>
      </c>
      <c r="E179" s="223" t="s">
        <v>4417</v>
      </c>
      <c r="F179" s="224" t="s">
        <v>4418</v>
      </c>
      <c r="G179" s="225" t="s">
        <v>1673</v>
      </c>
      <c r="H179" s="226">
        <v>32</v>
      </c>
      <c r="I179" s="227">
        <v>398</v>
      </c>
      <c r="J179" s="227">
        <f>ROUND(I179*H179,2)</f>
        <v>12736</v>
      </c>
      <c r="K179" s="228"/>
      <c r="L179" s="39"/>
      <c r="M179" s="229" t="s">
        <v>1</v>
      </c>
      <c r="N179" s="230" t="s">
        <v>39</v>
      </c>
      <c r="O179" s="231">
        <v>0</v>
      </c>
      <c r="P179" s="231">
        <f>O179*H179</f>
        <v>0</v>
      </c>
      <c r="Q179" s="231">
        <v>0</v>
      </c>
      <c r="R179" s="231">
        <f>Q179*H179</f>
        <v>0</v>
      </c>
      <c r="S179" s="231">
        <v>0</v>
      </c>
      <c r="T179" s="232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33" t="s">
        <v>2319</v>
      </c>
      <c r="AT179" s="233" t="s">
        <v>280</v>
      </c>
      <c r="AU179" s="233" t="s">
        <v>81</v>
      </c>
      <c r="AY179" s="18" t="s">
        <v>278</v>
      </c>
      <c r="BE179" s="234">
        <f>IF(N179="základní",J179,0)</f>
        <v>12736</v>
      </c>
      <c r="BF179" s="234">
        <f>IF(N179="snížená",J179,0)</f>
        <v>0</v>
      </c>
      <c r="BG179" s="234">
        <f>IF(N179="zákl. přenesená",J179,0)</f>
        <v>0</v>
      </c>
      <c r="BH179" s="234">
        <f>IF(N179="sníž. přenesená",J179,0)</f>
        <v>0</v>
      </c>
      <c r="BI179" s="234">
        <f>IF(N179="nulová",J179,0)</f>
        <v>0</v>
      </c>
      <c r="BJ179" s="18" t="s">
        <v>81</v>
      </c>
      <c r="BK179" s="234">
        <f>ROUND(I179*H179,2)</f>
        <v>12736</v>
      </c>
      <c r="BL179" s="18" t="s">
        <v>2319</v>
      </c>
      <c r="BM179" s="233" t="s">
        <v>4419</v>
      </c>
    </row>
    <row r="180" s="2" customFormat="1" ht="16.5" customHeight="1">
      <c r="A180" s="33"/>
      <c r="B180" s="34"/>
      <c r="C180" s="222" t="s">
        <v>1449</v>
      </c>
      <c r="D180" s="222" t="s">
        <v>280</v>
      </c>
      <c r="E180" s="223" t="s">
        <v>4420</v>
      </c>
      <c r="F180" s="224" t="s">
        <v>4421</v>
      </c>
      <c r="G180" s="225" t="s">
        <v>1673</v>
      </c>
      <c r="H180" s="226">
        <v>146</v>
      </c>
      <c r="I180" s="227">
        <v>15.199999999999999</v>
      </c>
      <c r="J180" s="227">
        <f>ROUND(I180*H180,2)</f>
        <v>2219.1999999999998</v>
      </c>
      <c r="K180" s="228"/>
      <c r="L180" s="39"/>
      <c r="M180" s="229" t="s">
        <v>1</v>
      </c>
      <c r="N180" s="230" t="s">
        <v>39</v>
      </c>
      <c r="O180" s="231">
        <v>0</v>
      </c>
      <c r="P180" s="231">
        <f>O180*H180</f>
        <v>0</v>
      </c>
      <c r="Q180" s="231">
        <v>0</v>
      </c>
      <c r="R180" s="231">
        <f>Q180*H180</f>
        <v>0</v>
      </c>
      <c r="S180" s="231">
        <v>0</v>
      </c>
      <c r="T180" s="232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33" t="s">
        <v>2319</v>
      </c>
      <c r="AT180" s="233" t="s">
        <v>280</v>
      </c>
      <c r="AU180" s="233" t="s">
        <v>81</v>
      </c>
      <c r="AY180" s="18" t="s">
        <v>278</v>
      </c>
      <c r="BE180" s="234">
        <f>IF(N180="základní",J180,0)</f>
        <v>2219.1999999999998</v>
      </c>
      <c r="BF180" s="234">
        <f>IF(N180="snížená",J180,0)</f>
        <v>0</v>
      </c>
      <c r="BG180" s="234">
        <f>IF(N180="zákl. přenesená",J180,0)</f>
        <v>0</v>
      </c>
      <c r="BH180" s="234">
        <f>IF(N180="sníž. přenesená",J180,0)</f>
        <v>0</v>
      </c>
      <c r="BI180" s="234">
        <f>IF(N180="nulová",J180,0)</f>
        <v>0</v>
      </c>
      <c r="BJ180" s="18" t="s">
        <v>81</v>
      </c>
      <c r="BK180" s="234">
        <f>ROUND(I180*H180,2)</f>
        <v>2219.1999999999998</v>
      </c>
      <c r="BL180" s="18" t="s">
        <v>2319</v>
      </c>
      <c r="BM180" s="233" t="s">
        <v>4422</v>
      </c>
    </row>
    <row r="181" s="2" customFormat="1" ht="16.5" customHeight="1">
      <c r="A181" s="33"/>
      <c r="B181" s="34"/>
      <c r="C181" s="222" t="s">
        <v>1453</v>
      </c>
      <c r="D181" s="222" t="s">
        <v>280</v>
      </c>
      <c r="E181" s="223" t="s">
        <v>4423</v>
      </c>
      <c r="F181" s="224" t="s">
        <v>4424</v>
      </c>
      <c r="G181" s="225" t="s">
        <v>1673</v>
      </c>
      <c r="H181" s="226">
        <v>146</v>
      </c>
      <c r="I181" s="227">
        <v>63.5</v>
      </c>
      <c r="J181" s="227">
        <f>ROUND(I181*H181,2)</f>
        <v>9271</v>
      </c>
      <c r="K181" s="228"/>
      <c r="L181" s="39"/>
      <c r="M181" s="229" t="s">
        <v>1</v>
      </c>
      <c r="N181" s="230" t="s">
        <v>39</v>
      </c>
      <c r="O181" s="231">
        <v>0</v>
      </c>
      <c r="P181" s="231">
        <f>O181*H181</f>
        <v>0</v>
      </c>
      <c r="Q181" s="231">
        <v>0</v>
      </c>
      <c r="R181" s="231">
        <f>Q181*H181</f>
        <v>0</v>
      </c>
      <c r="S181" s="231">
        <v>0</v>
      </c>
      <c r="T181" s="232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33" t="s">
        <v>2319</v>
      </c>
      <c r="AT181" s="233" t="s">
        <v>280</v>
      </c>
      <c r="AU181" s="233" t="s">
        <v>81</v>
      </c>
      <c r="AY181" s="18" t="s">
        <v>278</v>
      </c>
      <c r="BE181" s="234">
        <f>IF(N181="základní",J181,0)</f>
        <v>9271</v>
      </c>
      <c r="BF181" s="234">
        <f>IF(N181="snížená",J181,0)</f>
        <v>0</v>
      </c>
      <c r="BG181" s="234">
        <f>IF(N181="zákl. přenesená",J181,0)</f>
        <v>0</v>
      </c>
      <c r="BH181" s="234">
        <f>IF(N181="sníž. přenesená",J181,0)</f>
        <v>0</v>
      </c>
      <c r="BI181" s="234">
        <f>IF(N181="nulová",J181,0)</f>
        <v>0</v>
      </c>
      <c r="BJ181" s="18" t="s">
        <v>81</v>
      </c>
      <c r="BK181" s="234">
        <f>ROUND(I181*H181,2)</f>
        <v>9271</v>
      </c>
      <c r="BL181" s="18" t="s">
        <v>2319</v>
      </c>
      <c r="BM181" s="233" t="s">
        <v>4425</v>
      </c>
    </row>
    <row r="182" s="2" customFormat="1" ht="16.5" customHeight="1">
      <c r="A182" s="33"/>
      <c r="B182" s="34"/>
      <c r="C182" s="222" t="s">
        <v>1457</v>
      </c>
      <c r="D182" s="222" t="s">
        <v>280</v>
      </c>
      <c r="E182" s="223" t="s">
        <v>4426</v>
      </c>
      <c r="F182" s="224" t="s">
        <v>4427</v>
      </c>
      <c r="G182" s="225" t="s">
        <v>1673</v>
      </c>
      <c r="H182" s="226">
        <v>28</v>
      </c>
      <c r="I182" s="227">
        <v>63.5</v>
      </c>
      <c r="J182" s="227">
        <f>ROUND(I182*H182,2)</f>
        <v>1778</v>
      </c>
      <c r="K182" s="228"/>
      <c r="L182" s="39"/>
      <c r="M182" s="229" t="s">
        <v>1</v>
      </c>
      <c r="N182" s="230" t="s">
        <v>39</v>
      </c>
      <c r="O182" s="231">
        <v>0</v>
      </c>
      <c r="P182" s="231">
        <f>O182*H182</f>
        <v>0</v>
      </c>
      <c r="Q182" s="231">
        <v>0</v>
      </c>
      <c r="R182" s="231">
        <f>Q182*H182</f>
        <v>0</v>
      </c>
      <c r="S182" s="231">
        <v>0</v>
      </c>
      <c r="T182" s="232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33" t="s">
        <v>2319</v>
      </c>
      <c r="AT182" s="233" t="s">
        <v>280</v>
      </c>
      <c r="AU182" s="233" t="s">
        <v>81</v>
      </c>
      <c r="AY182" s="18" t="s">
        <v>278</v>
      </c>
      <c r="BE182" s="234">
        <f>IF(N182="základní",J182,0)</f>
        <v>1778</v>
      </c>
      <c r="BF182" s="234">
        <f>IF(N182="snížená",J182,0)</f>
        <v>0</v>
      </c>
      <c r="BG182" s="234">
        <f>IF(N182="zákl. přenesená",J182,0)</f>
        <v>0</v>
      </c>
      <c r="BH182" s="234">
        <f>IF(N182="sníž. přenesená",J182,0)</f>
        <v>0</v>
      </c>
      <c r="BI182" s="234">
        <f>IF(N182="nulová",J182,0)</f>
        <v>0</v>
      </c>
      <c r="BJ182" s="18" t="s">
        <v>81</v>
      </c>
      <c r="BK182" s="234">
        <f>ROUND(I182*H182,2)</f>
        <v>1778</v>
      </c>
      <c r="BL182" s="18" t="s">
        <v>2319</v>
      </c>
      <c r="BM182" s="233" t="s">
        <v>4428</v>
      </c>
    </row>
    <row r="183" s="2" customFormat="1" ht="16.5" customHeight="1">
      <c r="A183" s="33"/>
      <c r="B183" s="34"/>
      <c r="C183" s="222" t="s">
        <v>1461</v>
      </c>
      <c r="D183" s="222" t="s">
        <v>280</v>
      </c>
      <c r="E183" s="223" t="s">
        <v>4429</v>
      </c>
      <c r="F183" s="224" t="s">
        <v>4430</v>
      </c>
      <c r="G183" s="225" t="s">
        <v>1673</v>
      </c>
      <c r="H183" s="226">
        <v>27</v>
      </c>
      <c r="I183" s="227">
        <v>63.5</v>
      </c>
      <c r="J183" s="227">
        <f>ROUND(I183*H183,2)</f>
        <v>1714.5</v>
      </c>
      <c r="K183" s="228"/>
      <c r="L183" s="39"/>
      <c r="M183" s="229" t="s">
        <v>1</v>
      </c>
      <c r="N183" s="230" t="s">
        <v>39</v>
      </c>
      <c r="O183" s="231">
        <v>0</v>
      </c>
      <c r="P183" s="231">
        <f>O183*H183</f>
        <v>0</v>
      </c>
      <c r="Q183" s="231">
        <v>0</v>
      </c>
      <c r="R183" s="231">
        <f>Q183*H183</f>
        <v>0</v>
      </c>
      <c r="S183" s="231">
        <v>0</v>
      </c>
      <c r="T183" s="232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33" t="s">
        <v>2319</v>
      </c>
      <c r="AT183" s="233" t="s">
        <v>280</v>
      </c>
      <c r="AU183" s="233" t="s">
        <v>81</v>
      </c>
      <c r="AY183" s="18" t="s">
        <v>278</v>
      </c>
      <c r="BE183" s="234">
        <f>IF(N183="základní",J183,0)</f>
        <v>1714.5</v>
      </c>
      <c r="BF183" s="234">
        <f>IF(N183="snížená",J183,0)</f>
        <v>0</v>
      </c>
      <c r="BG183" s="234">
        <f>IF(N183="zákl. přenesená",J183,0)</f>
        <v>0</v>
      </c>
      <c r="BH183" s="234">
        <f>IF(N183="sníž. přenesená",J183,0)</f>
        <v>0</v>
      </c>
      <c r="BI183" s="234">
        <f>IF(N183="nulová",J183,0)</f>
        <v>0</v>
      </c>
      <c r="BJ183" s="18" t="s">
        <v>81</v>
      </c>
      <c r="BK183" s="234">
        <f>ROUND(I183*H183,2)</f>
        <v>1714.5</v>
      </c>
      <c r="BL183" s="18" t="s">
        <v>2319</v>
      </c>
      <c r="BM183" s="233" t="s">
        <v>4431</v>
      </c>
    </row>
    <row r="184" s="2" customFormat="1" ht="16.5" customHeight="1">
      <c r="A184" s="33"/>
      <c r="B184" s="34"/>
      <c r="C184" s="222" t="s">
        <v>1465</v>
      </c>
      <c r="D184" s="222" t="s">
        <v>280</v>
      </c>
      <c r="E184" s="223" t="s">
        <v>4432</v>
      </c>
      <c r="F184" s="224" t="s">
        <v>4125</v>
      </c>
      <c r="G184" s="225" t="s">
        <v>3654</v>
      </c>
      <c r="H184" s="226">
        <v>52</v>
      </c>
      <c r="I184" s="227">
        <v>515</v>
      </c>
      <c r="J184" s="227">
        <f>ROUND(I184*H184,2)</f>
        <v>26780</v>
      </c>
      <c r="K184" s="228"/>
      <c r="L184" s="39"/>
      <c r="M184" s="229" t="s">
        <v>1</v>
      </c>
      <c r="N184" s="230" t="s">
        <v>39</v>
      </c>
      <c r="O184" s="231">
        <v>0</v>
      </c>
      <c r="P184" s="231">
        <f>O184*H184</f>
        <v>0</v>
      </c>
      <c r="Q184" s="231">
        <v>0</v>
      </c>
      <c r="R184" s="231">
        <f>Q184*H184</f>
        <v>0</v>
      </c>
      <c r="S184" s="231">
        <v>0</v>
      </c>
      <c r="T184" s="232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33" t="s">
        <v>2319</v>
      </c>
      <c r="AT184" s="233" t="s">
        <v>280</v>
      </c>
      <c r="AU184" s="233" t="s">
        <v>81</v>
      </c>
      <c r="AY184" s="18" t="s">
        <v>278</v>
      </c>
      <c r="BE184" s="234">
        <f>IF(N184="základní",J184,0)</f>
        <v>26780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8" t="s">
        <v>81</v>
      </c>
      <c r="BK184" s="234">
        <f>ROUND(I184*H184,2)</f>
        <v>26780</v>
      </c>
      <c r="BL184" s="18" t="s">
        <v>2319</v>
      </c>
      <c r="BM184" s="233" t="s">
        <v>4433</v>
      </c>
    </row>
    <row r="185" s="2" customFormat="1" ht="16.5" customHeight="1">
      <c r="A185" s="33"/>
      <c r="B185" s="34"/>
      <c r="C185" s="222" t="s">
        <v>1469</v>
      </c>
      <c r="D185" s="222" t="s">
        <v>280</v>
      </c>
      <c r="E185" s="223" t="s">
        <v>4434</v>
      </c>
      <c r="F185" s="224" t="s">
        <v>4435</v>
      </c>
      <c r="G185" s="225" t="s">
        <v>3797</v>
      </c>
      <c r="H185" s="226">
        <v>36</v>
      </c>
      <c r="I185" s="227">
        <v>650</v>
      </c>
      <c r="J185" s="227">
        <f>ROUND(I185*H185,2)</f>
        <v>23400</v>
      </c>
      <c r="K185" s="228"/>
      <c r="L185" s="39"/>
      <c r="M185" s="229" t="s">
        <v>1</v>
      </c>
      <c r="N185" s="230" t="s">
        <v>39</v>
      </c>
      <c r="O185" s="231">
        <v>0</v>
      </c>
      <c r="P185" s="231">
        <f>O185*H185</f>
        <v>0</v>
      </c>
      <c r="Q185" s="231">
        <v>0</v>
      </c>
      <c r="R185" s="231">
        <f>Q185*H185</f>
        <v>0</v>
      </c>
      <c r="S185" s="231">
        <v>0</v>
      </c>
      <c r="T185" s="232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33" t="s">
        <v>2319</v>
      </c>
      <c r="AT185" s="233" t="s">
        <v>280</v>
      </c>
      <c r="AU185" s="233" t="s">
        <v>81</v>
      </c>
      <c r="AY185" s="18" t="s">
        <v>278</v>
      </c>
      <c r="BE185" s="234">
        <f>IF(N185="základní",J185,0)</f>
        <v>23400</v>
      </c>
      <c r="BF185" s="234">
        <f>IF(N185="snížená",J185,0)</f>
        <v>0</v>
      </c>
      <c r="BG185" s="234">
        <f>IF(N185="zákl. přenesená",J185,0)</f>
        <v>0</v>
      </c>
      <c r="BH185" s="234">
        <f>IF(N185="sníž. přenesená",J185,0)</f>
        <v>0</v>
      </c>
      <c r="BI185" s="234">
        <f>IF(N185="nulová",J185,0)</f>
        <v>0</v>
      </c>
      <c r="BJ185" s="18" t="s">
        <v>81</v>
      </c>
      <c r="BK185" s="234">
        <f>ROUND(I185*H185,2)</f>
        <v>23400</v>
      </c>
      <c r="BL185" s="18" t="s">
        <v>2319</v>
      </c>
      <c r="BM185" s="233" t="s">
        <v>4436</v>
      </c>
    </row>
    <row r="186" s="2" customFormat="1" ht="16.5" customHeight="1">
      <c r="A186" s="33"/>
      <c r="B186" s="34"/>
      <c r="C186" s="222" t="s">
        <v>1473</v>
      </c>
      <c r="D186" s="222" t="s">
        <v>280</v>
      </c>
      <c r="E186" s="223" t="s">
        <v>4437</v>
      </c>
      <c r="F186" s="224" t="s">
        <v>4438</v>
      </c>
      <c r="G186" s="225" t="s">
        <v>1673</v>
      </c>
      <c r="H186" s="226">
        <v>174</v>
      </c>
      <c r="I186" s="227">
        <v>161</v>
      </c>
      <c r="J186" s="227">
        <f>ROUND(I186*H186,2)</f>
        <v>28014</v>
      </c>
      <c r="K186" s="228"/>
      <c r="L186" s="39"/>
      <c r="M186" s="229" t="s">
        <v>1</v>
      </c>
      <c r="N186" s="230" t="s">
        <v>39</v>
      </c>
      <c r="O186" s="231">
        <v>0</v>
      </c>
      <c r="P186" s="231">
        <f>O186*H186</f>
        <v>0</v>
      </c>
      <c r="Q186" s="231">
        <v>0</v>
      </c>
      <c r="R186" s="231">
        <f>Q186*H186</f>
        <v>0</v>
      </c>
      <c r="S186" s="231">
        <v>0</v>
      </c>
      <c r="T186" s="232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33" t="s">
        <v>2319</v>
      </c>
      <c r="AT186" s="233" t="s">
        <v>280</v>
      </c>
      <c r="AU186" s="233" t="s">
        <v>81</v>
      </c>
      <c r="AY186" s="18" t="s">
        <v>278</v>
      </c>
      <c r="BE186" s="234">
        <f>IF(N186="základní",J186,0)</f>
        <v>28014</v>
      </c>
      <c r="BF186" s="234">
        <f>IF(N186="snížená",J186,0)</f>
        <v>0</v>
      </c>
      <c r="BG186" s="234">
        <f>IF(N186="zákl. přenesená",J186,0)</f>
        <v>0</v>
      </c>
      <c r="BH186" s="234">
        <f>IF(N186="sníž. přenesená",J186,0)</f>
        <v>0</v>
      </c>
      <c r="BI186" s="234">
        <f>IF(N186="nulová",J186,0)</f>
        <v>0</v>
      </c>
      <c r="BJ186" s="18" t="s">
        <v>81</v>
      </c>
      <c r="BK186" s="234">
        <f>ROUND(I186*H186,2)</f>
        <v>28014</v>
      </c>
      <c r="BL186" s="18" t="s">
        <v>2319</v>
      </c>
      <c r="BM186" s="233" t="s">
        <v>4439</v>
      </c>
    </row>
    <row r="187" s="2" customFormat="1" ht="16.5" customHeight="1">
      <c r="A187" s="33"/>
      <c r="B187" s="34"/>
      <c r="C187" s="222" t="s">
        <v>1477</v>
      </c>
      <c r="D187" s="222" t="s">
        <v>280</v>
      </c>
      <c r="E187" s="223" t="s">
        <v>3776</v>
      </c>
      <c r="F187" s="224" t="s">
        <v>3777</v>
      </c>
      <c r="G187" s="225" t="s">
        <v>3778</v>
      </c>
      <c r="H187" s="226">
        <v>18</v>
      </c>
      <c r="I187" s="227">
        <v>455</v>
      </c>
      <c r="J187" s="227">
        <f>ROUND(I187*H187,2)</f>
        <v>8190</v>
      </c>
      <c r="K187" s="228"/>
      <c r="L187" s="39"/>
      <c r="M187" s="229" t="s">
        <v>1</v>
      </c>
      <c r="N187" s="230" t="s">
        <v>39</v>
      </c>
      <c r="O187" s="231">
        <v>0</v>
      </c>
      <c r="P187" s="231">
        <f>O187*H187</f>
        <v>0</v>
      </c>
      <c r="Q187" s="231">
        <v>0</v>
      </c>
      <c r="R187" s="231">
        <f>Q187*H187</f>
        <v>0</v>
      </c>
      <c r="S187" s="231">
        <v>0</v>
      </c>
      <c r="T187" s="232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33" t="s">
        <v>2319</v>
      </c>
      <c r="AT187" s="233" t="s">
        <v>280</v>
      </c>
      <c r="AU187" s="233" t="s">
        <v>81</v>
      </c>
      <c r="AY187" s="18" t="s">
        <v>278</v>
      </c>
      <c r="BE187" s="234">
        <f>IF(N187="základní",J187,0)</f>
        <v>8190</v>
      </c>
      <c r="BF187" s="234">
        <f>IF(N187="snížená",J187,0)</f>
        <v>0</v>
      </c>
      <c r="BG187" s="234">
        <f>IF(N187="zákl. přenesená",J187,0)</f>
        <v>0</v>
      </c>
      <c r="BH187" s="234">
        <f>IF(N187="sníž. přenesená",J187,0)</f>
        <v>0</v>
      </c>
      <c r="BI187" s="234">
        <f>IF(N187="nulová",J187,0)</f>
        <v>0</v>
      </c>
      <c r="BJ187" s="18" t="s">
        <v>81</v>
      </c>
      <c r="BK187" s="234">
        <f>ROUND(I187*H187,2)</f>
        <v>8190</v>
      </c>
      <c r="BL187" s="18" t="s">
        <v>2319</v>
      </c>
      <c r="BM187" s="233" t="s">
        <v>4440</v>
      </c>
    </row>
    <row r="188" s="2" customFormat="1" ht="24.15" customHeight="1">
      <c r="A188" s="33"/>
      <c r="B188" s="34"/>
      <c r="C188" s="222" t="s">
        <v>1481</v>
      </c>
      <c r="D188" s="222" t="s">
        <v>280</v>
      </c>
      <c r="E188" s="223" t="s">
        <v>3780</v>
      </c>
      <c r="F188" s="224" t="s">
        <v>3781</v>
      </c>
      <c r="G188" s="225" t="s">
        <v>283</v>
      </c>
      <c r="H188" s="226">
        <v>390</v>
      </c>
      <c r="I188" s="227">
        <v>48.899999999999999</v>
      </c>
      <c r="J188" s="227">
        <f>ROUND(I188*H188,2)</f>
        <v>19071</v>
      </c>
      <c r="K188" s="228"/>
      <c r="L188" s="39"/>
      <c r="M188" s="229" t="s">
        <v>1</v>
      </c>
      <c r="N188" s="230" t="s">
        <v>39</v>
      </c>
      <c r="O188" s="231">
        <v>0</v>
      </c>
      <c r="P188" s="231">
        <f>O188*H188</f>
        <v>0</v>
      </c>
      <c r="Q188" s="231">
        <v>0</v>
      </c>
      <c r="R188" s="231">
        <f>Q188*H188</f>
        <v>0</v>
      </c>
      <c r="S188" s="231">
        <v>0</v>
      </c>
      <c r="T188" s="232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33" t="s">
        <v>2319</v>
      </c>
      <c r="AT188" s="233" t="s">
        <v>280</v>
      </c>
      <c r="AU188" s="233" t="s">
        <v>81</v>
      </c>
      <c r="AY188" s="18" t="s">
        <v>278</v>
      </c>
      <c r="BE188" s="234">
        <f>IF(N188="základní",J188,0)</f>
        <v>19071</v>
      </c>
      <c r="BF188" s="234">
        <f>IF(N188="snížená",J188,0)</f>
        <v>0</v>
      </c>
      <c r="BG188" s="234">
        <f>IF(N188="zákl. přenesená",J188,0)</f>
        <v>0</v>
      </c>
      <c r="BH188" s="234">
        <f>IF(N188="sníž. přenesená",J188,0)</f>
        <v>0</v>
      </c>
      <c r="BI188" s="234">
        <f>IF(N188="nulová",J188,0)</f>
        <v>0</v>
      </c>
      <c r="BJ188" s="18" t="s">
        <v>81</v>
      </c>
      <c r="BK188" s="234">
        <f>ROUND(I188*H188,2)</f>
        <v>19071</v>
      </c>
      <c r="BL188" s="18" t="s">
        <v>2319</v>
      </c>
      <c r="BM188" s="233" t="s">
        <v>4441</v>
      </c>
    </row>
    <row r="189" s="2" customFormat="1" ht="37.8" customHeight="1">
      <c r="A189" s="33"/>
      <c r="B189" s="34"/>
      <c r="C189" s="222" t="s">
        <v>1485</v>
      </c>
      <c r="D189" s="222" t="s">
        <v>280</v>
      </c>
      <c r="E189" s="223" t="s">
        <v>3783</v>
      </c>
      <c r="F189" s="224" t="s">
        <v>3784</v>
      </c>
      <c r="G189" s="225" t="s">
        <v>283</v>
      </c>
      <c r="H189" s="226">
        <v>7020</v>
      </c>
      <c r="I189" s="227">
        <v>1.6399999999999999</v>
      </c>
      <c r="J189" s="227">
        <f>ROUND(I189*H189,2)</f>
        <v>11512.799999999999</v>
      </c>
      <c r="K189" s="228"/>
      <c r="L189" s="39"/>
      <c r="M189" s="229" t="s">
        <v>1</v>
      </c>
      <c r="N189" s="230" t="s">
        <v>39</v>
      </c>
      <c r="O189" s="231">
        <v>0</v>
      </c>
      <c r="P189" s="231">
        <f>O189*H189</f>
        <v>0</v>
      </c>
      <c r="Q189" s="231">
        <v>0</v>
      </c>
      <c r="R189" s="231">
        <f>Q189*H189</f>
        <v>0</v>
      </c>
      <c r="S189" s="231">
        <v>0</v>
      </c>
      <c r="T189" s="232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33" t="s">
        <v>2319</v>
      </c>
      <c r="AT189" s="233" t="s">
        <v>280</v>
      </c>
      <c r="AU189" s="233" t="s">
        <v>81</v>
      </c>
      <c r="AY189" s="18" t="s">
        <v>278</v>
      </c>
      <c r="BE189" s="234">
        <f>IF(N189="základní",J189,0)</f>
        <v>11512.799999999999</v>
      </c>
      <c r="BF189" s="234">
        <f>IF(N189="snížená",J189,0)</f>
        <v>0</v>
      </c>
      <c r="BG189" s="234">
        <f>IF(N189="zákl. přenesená",J189,0)</f>
        <v>0</v>
      </c>
      <c r="BH189" s="234">
        <f>IF(N189="sníž. přenesená",J189,0)</f>
        <v>0</v>
      </c>
      <c r="BI189" s="234">
        <f>IF(N189="nulová",J189,0)</f>
        <v>0</v>
      </c>
      <c r="BJ189" s="18" t="s">
        <v>81</v>
      </c>
      <c r="BK189" s="234">
        <f>ROUND(I189*H189,2)</f>
        <v>11512.799999999999</v>
      </c>
      <c r="BL189" s="18" t="s">
        <v>2319</v>
      </c>
      <c r="BM189" s="233" t="s">
        <v>4442</v>
      </c>
    </row>
    <row r="190" s="2" customFormat="1" ht="33" customHeight="1">
      <c r="A190" s="33"/>
      <c r="B190" s="34"/>
      <c r="C190" s="222" t="s">
        <v>1489</v>
      </c>
      <c r="D190" s="222" t="s">
        <v>280</v>
      </c>
      <c r="E190" s="223" t="s">
        <v>3786</v>
      </c>
      <c r="F190" s="224" t="s">
        <v>3787</v>
      </c>
      <c r="G190" s="225" t="s">
        <v>283</v>
      </c>
      <c r="H190" s="226">
        <v>390</v>
      </c>
      <c r="I190" s="227">
        <v>37.399999999999999</v>
      </c>
      <c r="J190" s="227">
        <f>ROUND(I190*H190,2)</f>
        <v>14586</v>
      </c>
      <c r="K190" s="228"/>
      <c r="L190" s="39"/>
      <c r="M190" s="229" t="s">
        <v>1</v>
      </c>
      <c r="N190" s="230" t="s">
        <v>39</v>
      </c>
      <c r="O190" s="231">
        <v>0</v>
      </c>
      <c r="P190" s="231">
        <f>O190*H190</f>
        <v>0</v>
      </c>
      <c r="Q190" s="231">
        <v>0</v>
      </c>
      <c r="R190" s="231">
        <f>Q190*H190</f>
        <v>0</v>
      </c>
      <c r="S190" s="231">
        <v>0</v>
      </c>
      <c r="T190" s="232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33" t="s">
        <v>2319</v>
      </c>
      <c r="AT190" s="233" t="s">
        <v>280</v>
      </c>
      <c r="AU190" s="233" t="s">
        <v>81</v>
      </c>
      <c r="AY190" s="18" t="s">
        <v>278</v>
      </c>
      <c r="BE190" s="234">
        <f>IF(N190="základní",J190,0)</f>
        <v>14586</v>
      </c>
      <c r="BF190" s="234">
        <f>IF(N190="snížená",J190,0)</f>
        <v>0</v>
      </c>
      <c r="BG190" s="234">
        <f>IF(N190="zákl. přenesená",J190,0)</f>
        <v>0</v>
      </c>
      <c r="BH190" s="234">
        <f>IF(N190="sníž. přenesená",J190,0)</f>
        <v>0</v>
      </c>
      <c r="BI190" s="234">
        <f>IF(N190="nulová",J190,0)</f>
        <v>0</v>
      </c>
      <c r="BJ190" s="18" t="s">
        <v>81</v>
      </c>
      <c r="BK190" s="234">
        <f>ROUND(I190*H190,2)</f>
        <v>14586</v>
      </c>
      <c r="BL190" s="18" t="s">
        <v>2319</v>
      </c>
      <c r="BM190" s="233" t="s">
        <v>4443</v>
      </c>
    </row>
    <row r="191" s="2" customFormat="1" ht="24.15" customHeight="1">
      <c r="A191" s="33"/>
      <c r="B191" s="34"/>
      <c r="C191" s="222" t="s">
        <v>1493</v>
      </c>
      <c r="D191" s="222" t="s">
        <v>280</v>
      </c>
      <c r="E191" s="223" t="s">
        <v>3789</v>
      </c>
      <c r="F191" s="224" t="s">
        <v>3790</v>
      </c>
      <c r="G191" s="225" t="s">
        <v>301</v>
      </c>
      <c r="H191" s="226">
        <v>3.3999999999999999</v>
      </c>
      <c r="I191" s="227">
        <v>5830</v>
      </c>
      <c r="J191" s="227">
        <f>ROUND(I191*H191,2)</f>
        <v>19822</v>
      </c>
      <c r="K191" s="228"/>
      <c r="L191" s="39"/>
      <c r="M191" s="229" t="s">
        <v>1</v>
      </c>
      <c r="N191" s="230" t="s">
        <v>39</v>
      </c>
      <c r="O191" s="231">
        <v>0</v>
      </c>
      <c r="P191" s="231">
        <f>O191*H191</f>
        <v>0</v>
      </c>
      <c r="Q191" s="231">
        <v>0</v>
      </c>
      <c r="R191" s="231">
        <f>Q191*H191</f>
        <v>0</v>
      </c>
      <c r="S191" s="231">
        <v>0</v>
      </c>
      <c r="T191" s="232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33" t="s">
        <v>2319</v>
      </c>
      <c r="AT191" s="233" t="s">
        <v>280</v>
      </c>
      <c r="AU191" s="233" t="s">
        <v>81</v>
      </c>
      <c r="AY191" s="18" t="s">
        <v>278</v>
      </c>
      <c r="BE191" s="234">
        <f>IF(N191="základní",J191,0)</f>
        <v>19822</v>
      </c>
      <c r="BF191" s="234">
        <f>IF(N191="snížená",J191,0)</f>
        <v>0</v>
      </c>
      <c r="BG191" s="234">
        <f>IF(N191="zákl. přenesená",J191,0)</f>
        <v>0</v>
      </c>
      <c r="BH191" s="234">
        <f>IF(N191="sníž. přenesená",J191,0)</f>
        <v>0</v>
      </c>
      <c r="BI191" s="234">
        <f>IF(N191="nulová",J191,0)</f>
        <v>0</v>
      </c>
      <c r="BJ191" s="18" t="s">
        <v>81</v>
      </c>
      <c r="BK191" s="234">
        <f>ROUND(I191*H191,2)</f>
        <v>19822</v>
      </c>
      <c r="BL191" s="18" t="s">
        <v>2319</v>
      </c>
      <c r="BM191" s="233" t="s">
        <v>4444</v>
      </c>
    </row>
    <row r="192" s="2" customFormat="1" ht="24.15" customHeight="1">
      <c r="A192" s="33"/>
      <c r="B192" s="34"/>
      <c r="C192" s="222" t="s">
        <v>1497</v>
      </c>
      <c r="D192" s="222" t="s">
        <v>280</v>
      </c>
      <c r="E192" s="223" t="s">
        <v>4445</v>
      </c>
      <c r="F192" s="224" t="s">
        <v>3793</v>
      </c>
      <c r="G192" s="225" t="s">
        <v>1418</v>
      </c>
      <c r="H192" s="226">
        <v>1</v>
      </c>
      <c r="I192" s="227">
        <v>24360</v>
      </c>
      <c r="J192" s="227">
        <f>ROUND(I192*H192,2)</f>
        <v>24360</v>
      </c>
      <c r="K192" s="228"/>
      <c r="L192" s="39"/>
      <c r="M192" s="291" t="s">
        <v>1</v>
      </c>
      <c r="N192" s="292" t="s">
        <v>39</v>
      </c>
      <c r="O192" s="293">
        <v>0</v>
      </c>
      <c r="P192" s="293">
        <f>O192*H192</f>
        <v>0</v>
      </c>
      <c r="Q192" s="293">
        <v>0</v>
      </c>
      <c r="R192" s="293">
        <f>Q192*H192</f>
        <v>0</v>
      </c>
      <c r="S192" s="293">
        <v>0</v>
      </c>
      <c r="T192" s="294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33" t="s">
        <v>2319</v>
      </c>
      <c r="AT192" s="233" t="s">
        <v>280</v>
      </c>
      <c r="AU192" s="233" t="s">
        <v>81</v>
      </c>
      <c r="AY192" s="18" t="s">
        <v>278</v>
      </c>
      <c r="BE192" s="234">
        <f>IF(N192="základní",J192,0)</f>
        <v>24360</v>
      </c>
      <c r="BF192" s="234">
        <f>IF(N192="snížená",J192,0)</f>
        <v>0</v>
      </c>
      <c r="BG192" s="234">
        <f>IF(N192="zákl. přenesená",J192,0)</f>
        <v>0</v>
      </c>
      <c r="BH192" s="234">
        <f>IF(N192="sníž. přenesená",J192,0)</f>
        <v>0</v>
      </c>
      <c r="BI192" s="234">
        <f>IF(N192="nulová",J192,0)</f>
        <v>0</v>
      </c>
      <c r="BJ192" s="18" t="s">
        <v>81</v>
      </c>
      <c r="BK192" s="234">
        <f>ROUND(I192*H192,2)</f>
        <v>24360</v>
      </c>
      <c r="BL192" s="18" t="s">
        <v>2319</v>
      </c>
      <c r="BM192" s="233" t="s">
        <v>4446</v>
      </c>
    </row>
    <row r="193" s="2" customFormat="1" ht="6.96" customHeight="1">
      <c r="A193" s="33"/>
      <c r="B193" s="60"/>
      <c r="C193" s="61"/>
      <c r="D193" s="61"/>
      <c r="E193" s="61"/>
      <c r="F193" s="61"/>
      <c r="G193" s="61"/>
      <c r="H193" s="61"/>
      <c r="I193" s="61"/>
      <c r="J193" s="61"/>
      <c r="K193" s="61"/>
      <c r="L193" s="39"/>
      <c r="M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</row>
  </sheetData>
  <sheetProtection sheet="1" autoFilter="0" formatColumns="0" formatRows="0" objects="1" scenarios="1" spinCount="100000" saltValue="HK0efkU6GRjsEIfMPD1bPg6QAyBpBRyKej1zcUFTV2yjEorTylz0yp2tUt6gYHuZPftEtlZiLJ9Aq/Hc1IBbQA==" hashValue="HYDcAvOSSIHgUaR5rt3Z0QgKBIG85amE7JJv+QLajj1w2ntlodriDhLUh55lyD3hHbW6K/V+2uClecYYdhVbLQ==" algorithmName="SHA-512" password="CC35"/>
  <autoFilter ref="C124:K19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83</v>
      </c>
    </row>
    <row r="4" s="1" customFormat="1" ht="24.96" customHeight="1">
      <c r="B4" s="21"/>
      <c r="D4" s="143" t="s">
        <v>230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Cheb - Onkologie a zubní klinika rev.11.02.2025</v>
      </c>
      <c r="F7" s="145"/>
      <c r="G7" s="145"/>
      <c r="H7" s="145"/>
      <c r="L7" s="21"/>
    </row>
    <row r="8">
      <c r="B8" s="21"/>
      <c r="D8" s="145" t="s">
        <v>231</v>
      </c>
      <c r="L8" s="21"/>
    </row>
    <row r="9" s="1" customFormat="1" ht="16.5" customHeight="1">
      <c r="B9" s="21"/>
      <c r="E9" s="146" t="s">
        <v>232</v>
      </c>
      <c r="F9" s="1"/>
      <c r="G9" s="1"/>
      <c r="H9" s="1"/>
      <c r="L9" s="21"/>
    </row>
    <row r="10" s="1" customFormat="1" ht="12" customHeight="1">
      <c r="B10" s="21"/>
      <c r="D10" s="145" t="s">
        <v>233</v>
      </c>
      <c r="L10" s="21"/>
    </row>
    <row r="11" s="2" customFormat="1" ht="16.5" customHeight="1">
      <c r="A11" s="33"/>
      <c r="B11" s="39"/>
      <c r="C11" s="33"/>
      <c r="D11" s="33"/>
      <c r="E11" s="147" t="s">
        <v>2075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9"/>
      <c r="C12" s="33"/>
      <c r="D12" s="145" t="s">
        <v>3648</v>
      </c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6.5" customHeight="1">
      <c r="A13" s="33"/>
      <c r="B13" s="39"/>
      <c r="C13" s="33"/>
      <c r="D13" s="33"/>
      <c r="E13" s="148" t="s">
        <v>4447</v>
      </c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>
      <c r="A14" s="33"/>
      <c r="B14" s="39"/>
      <c r="C14" s="33"/>
      <c r="D14" s="33"/>
      <c r="E14" s="33"/>
      <c r="F14" s="33"/>
      <c r="G14" s="33"/>
      <c r="H14" s="33"/>
      <c r="I14" s="33"/>
      <c r="J14" s="33"/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9"/>
      <c r="C15" s="33"/>
      <c r="D15" s="145" t="s">
        <v>16</v>
      </c>
      <c r="E15" s="33"/>
      <c r="F15" s="135" t="s">
        <v>1</v>
      </c>
      <c r="G15" s="33"/>
      <c r="H15" s="33"/>
      <c r="I15" s="145" t="s">
        <v>17</v>
      </c>
      <c r="J15" s="135" t="s">
        <v>1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18</v>
      </c>
      <c r="E16" s="33"/>
      <c r="F16" s="135" t="s">
        <v>19</v>
      </c>
      <c r="G16" s="33"/>
      <c r="H16" s="33"/>
      <c r="I16" s="145" t="s">
        <v>20</v>
      </c>
      <c r="J16" s="149" t="str">
        <f>'Rekapitulace stavby'!AN8</f>
        <v>10. 12. 2024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0.8" customHeight="1">
      <c r="A17" s="33"/>
      <c r="B17" s="39"/>
      <c r="C17" s="33"/>
      <c r="D17" s="33"/>
      <c r="E17" s="33"/>
      <c r="F17" s="33"/>
      <c r="G17" s="33"/>
      <c r="H17" s="33"/>
      <c r="I17" s="33"/>
      <c r="J17" s="33"/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9"/>
      <c r="C18" s="33"/>
      <c r="D18" s="145" t="s">
        <v>22</v>
      </c>
      <c r="E18" s="33"/>
      <c r="F18" s="33"/>
      <c r="G18" s="33"/>
      <c r="H18" s="33"/>
      <c r="I18" s="145" t="s">
        <v>23</v>
      </c>
      <c r="J18" s="135" t="s">
        <v>1</v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9"/>
      <c r="C19" s="33"/>
      <c r="D19" s="33"/>
      <c r="E19" s="135" t="s">
        <v>237</v>
      </c>
      <c r="F19" s="33"/>
      <c r="G19" s="33"/>
      <c r="H19" s="33"/>
      <c r="I19" s="145" t="s">
        <v>25</v>
      </c>
      <c r="J19" s="135" t="s">
        <v>1</v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9"/>
      <c r="C20" s="33"/>
      <c r="D20" s="33"/>
      <c r="E20" s="33"/>
      <c r="F20" s="33"/>
      <c r="G20" s="33"/>
      <c r="H20" s="33"/>
      <c r="I20" s="33"/>
      <c r="J20" s="33"/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9"/>
      <c r="C21" s="33"/>
      <c r="D21" s="145" t="s">
        <v>26</v>
      </c>
      <c r="E21" s="33"/>
      <c r="F21" s="33"/>
      <c r="G21" s="33"/>
      <c r="H21" s="33"/>
      <c r="I21" s="145" t="s">
        <v>23</v>
      </c>
      <c r="J21" s="135" t="str">
        <f>'Rekapitulace stavby'!AN13</f>
        <v/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9"/>
      <c r="C22" s="33"/>
      <c r="D22" s="33"/>
      <c r="E22" s="135" t="str">
        <f>'Rekapitulace stavby'!E14</f>
        <v xml:space="preserve"> </v>
      </c>
      <c r="F22" s="135"/>
      <c r="G22" s="135"/>
      <c r="H22" s="135"/>
      <c r="I22" s="145" t="s">
        <v>25</v>
      </c>
      <c r="J22" s="135" t="str">
        <f>'Rekapitulace stavby'!AN14</f>
        <v/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9"/>
      <c r="C23" s="33"/>
      <c r="D23" s="33"/>
      <c r="E23" s="33"/>
      <c r="F23" s="33"/>
      <c r="G23" s="33"/>
      <c r="H23" s="33"/>
      <c r="I23" s="33"/>
      <c r="J23" s="33"/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9"/>
      <c r="C24" s="33"/>
      <c r="D24" s="145" t="s">
        <v>27</v>
      </c>
      <c r="E24" s="33"/>
      <c r="F24" s="33"/>
      <c r="G24" s="33"/>
      <c r="H24" s="33"/>
      <c r="I24" s="145" t="s">
        <v>23</v>
      </c>
      <c r="J24" s="135" t="s">
        <v>28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8" customHeight="1">
      <c r="A25" s="33"/>
      <c r="B25" s="39"/>
      <c r="C25" s="33"/>
      <c r="D25" s="33"/>
      <c r="E25" s="135" t="s">
        <v>29</v>
      </c>
      <c r="F25" s="33"/>
      <c r="G25" s="33"/>
      <c r="H25" s="33"/>
      <c r="I25" s="145" t="s">
        <v>25</v>
      </c>
      <c r="J25" s="135" t="s">
        <v>1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6.96" customHeight="1">
      <c r="A26" s="33"/>
      <c r="B26" s="39"/>
      <c r="C26" s="33"/>
      <c r="D26" s="33"/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12" customHeight="1">
      <c r="A27" s="33"/>
      <c r="B27" s="39"/>
      <c r="C27" s="33"/>
      <c r="D27" s="145" t="s">
        <v>31</v>
      </c>
      <c r="E27" s="33"/>
      <c r="F27" s="33"/>
      <c r="G27" s="33"/>
      <c r="H27" s="33"/>
      <c r="I27" s="145" t="s">
        <v>23</v>
      </c>
      <c r="J27" s="135" t="str">
        <f>IF('Rekapitulace stavby'!AN19="","",'Rekapitulace stavby'!AN19)</f>
        <v/>
      </c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8" customHeight="1">
      <c r="A28" s="33"/>
      <c r="B28" s="39"/>
      <c r="C28" s="33"/>
      <c r="D28" s="33"/>
      <c r="E28" s="135" t="str">
        <f>IF('Rekapitulace stavby'!E20="","",'Rekapitulace stavby'!E20)</f>
        <v xml:space="preserve"> </v>
      </c>
      <c r="F28" s="33"/>
      <c r="G28" s="33"/>
      <c r="H28" s="33"/>
      <c r="I28" s="145" t="s">
        <v>25</v>
      </c>
      <c r="J28" s="135" t="str">
        <f>IF('Rekapitulace stavby'!AN20="","",'Rekapitulace stavby'!AN20)</f>
        <v/>
      </c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9"/>
      <c r="C29" s="33"/>
      <c r="D29" s="33"/>
      <c r="E29" s="33"/>
      <c r="F29" s="33"/>
      <c r="G29" s="33"/>
      <c r="H29" s="33"/>
      <c r="I29" s="33"/>
      <c r="J29" s="33"/>
      <c r="K29" s="3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2" customHeight="1">
      <c r="A30" s="33"/>
      <c r="B30" s="39"/>
      <c r="C30" s="33"/>
      <c r="D30" s="145" t="s">
        <v>32</v>
      </c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8" customFormat="1" ht="16.5" customHeight="1">
      <c r="A31" s="150"/>
      <c r="B31" s="151"/>
      <c r="C31" s="150"/>
      <c r="D31" s="150"/>
      <c r="E31" s="152" t="s">
        <v>1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3"/>
      <c r="B32" s="39"/>
      <c r="C32" s="33"/>
      <c r="D32" s="33"/>
      <c r="E32" s="33"/>
      <c r="F32" s="33"/>
      <c r="G32" s="33"/>
      <c r="H32" s="33"/>
      <c r="I32" s="33"/>
      <c r="J32" s="33"/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4"/>
      <c r="E33" s="154"/>
      <c r="F33" s="154"/>
      <c r="G33" s="154"/>
      <c r="H33" s="154"/>
      <c r="I33" s="154"/>
      <c r="J33" s="154"/>
      <c r="K33" s="154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25.44" customHeight="1">
      <c r="A34" s="33"/>
      <c r="B34" s="39"/>
      <c r="C34" s="33"/>
      <c r="D34" s="155" t="s">
        <v>34</v>
      </c>
      <c r="E34" s="33"/>
      <c r="F34" s="33"/>
      <c r="G34" s="33"/>
      <c r="H34" s="33"/>
      <c r="I34" s="33"/>
      <c r="J34" s="156">
        <f>ROUND(J125, 2)</f>
        <v>1080906.6000000001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6.96" customHeight="1">
      <c r="A35" s="33"/>
      <c r="B35" s="39"/>
      <c r="C35" s="33"/>
      <c r="D35" s="154"/>
      <c r="E35" s="154"/>
      <c r="F35" s="154"/>
      <c r="G35" s="154"/>
      <c r="H35" s="154"/>
      <c r="I35" s="154"/>
      <c r="J35" s="154"/>
      <c r="K35" s="154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33"/>
      <c r="F36" s="157" t="s">
        <v>36</v>
      </c>
      <c r="G36" s="33"/>
      <c r="H36" s="33"/>
      <c r="I36" s="157" t="s">
        <v>35</v>
      </c>
      <c r="J36" s="157" t="s">
        <v>37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14.4" customHeight="1">
      <c r="A37" s="33"/>
      <c r="B37" s="39"/>
      <c r="C37" s="33"/>
      <c r="D37" s="147" t="s">
        <v>38</v>
      </c>
      <c r="E37" s="145" t="s">
        <v>39</v>
      </c>
      <c r="F37" s="158">
        <f>ROUND((SUM(BE125:BE155)),  2)</f>
        <v>1080906.6000000001</v>
      </c>
      <c r="G37" s="33"/>
      <c r="H37" s="33"/>
      <c r="I37" s="159">
        <v>0.20999999999999999</v>
      </c>
      <c r="J37" s="158">
        <f>ROUND(((SUM(BE125:BE155))*I37),  2)</f>
        <v>226990.39000000001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39"/>
      <c r="C38" s="33"/>
      <c r="D38" s="33"/>
      <c r="E38" s="145" t="s">
        <v>40</v>
      </c>
      <c r="F38" s="158">
        <f>ROUND((SUM(BF125:BF155)),  2)</f>
        <v>0</v>
      </c>
      <c r="G38" s="33"/>
      <c r="H38" s="33"/>
      <c r="I38" s="159">
        <v>0.12</v>
      </c>
      <c r="J38" s="158">
        <f>ROUND(((SUM(BF125:BF155))*I38),  2)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41</v>
      </c>
      <c r="F39" s="158">
        <f>ROUND((SUM(BG125:BG155)),  2)</f>
        <v>0</v>
      </c>
      <c r="G39" s="33"/>
      <c r="H39" s="33"/>
      <c r="I39" s="159">
        <v>0.20999999999999999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9"/>
      <c r="C40" s="33"/>
      <c r="D40" s="33"/>
      <c r="E40" s="145" t="s">
        <v>42</v>
      </c>
      <c r="F40" s="158">
        <f>ROUND((SUM(BH125:BH155)),  2)</f>
        <v>0</v>
      </c>
      <c r="G40" s="33"/>
      <c r="H40" s="33"/>
      <c r="I40" s="159">
        <v>0.12</v>
      </c>
      <c r="J40" s="158">
        <f>0</f>
        <v>0</v>
      </c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2" customFormat="1" ht="14.4" customHeight="1">
      <c r="A41" s="33"/>
      <c r="B41" s="39"/>
      <c r="C41" s="33"/>
      <c r="D41" s="33"/>
      <c r="E41" s="145" t="s">
        <v>43</v>
      </c>
      <c r="F41" s="158">
        <f>ROUND((SUM(BI125:BI155)),  2)</f>
        <v>0</v>
      </c>
      <c r="G41" s="33"/>
      <c r="H41" s="33"/>
      <c r="I41" s="159">
        <v>0</v>
      </c>
      <c r="J41" s="158">
        <f>0</f>
        <v>0</v>
      </c>
      <c r="K41" s="33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6.96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5.44" customHeight="1">
      <c r="A43" s="33"/>
      <c r="B43" s="39"/>
      <c r="C43" s="160"/>
      <c r="D43" s="161" t="s">
        <v>44</v>
      </c>
      <c r="E43" s="162"/>
      <c r="F43" s="162"/>
      <c r="G43" s="163" t="s">
        <v>45</v>
      </c>
      <c r="H43" s="164" t="s">
        <v>46</v>
      </c>
      <c r="I43" s="162"/>
      <c r="J43" s="165">
        <f>SUM(J34:J41)</f>
        <v>1307896.9900000002</v>
      </c>
      <c r="K43" s="166"/>
      <c r="L43" s="57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14.4" customHeight="1">
      <c r="A44" s="33"/>
      <c r="B44" s="39"/>
      <c r="C44" s="33"/>
      <c r="D44" s="33"/>
      <c r="E44" s="33"/>
      <c r="F44" s="33"/>
      <c r="G44" s="33"/>
      <c r="H44" s="33"/>
      <c r="I44" s="33"/>
      <c r="J44" s="33"/>
      <c r="K44" s="33"/>
      <c r="L44" s="57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47</v>
      </c>
      <c r="E50" s="168"/>
      <c r="F50" s="168"/>
      <c r="G50" s="167" t="s">
        <v>48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49</v>
      </c>
      <c r="E61" s="170"/>
      <c r="F61" s="171" t="s">
        <v>50</v>
      </c>
      <c r="G61" s="169" t="s">
        <v>49</v>
      </c>
      <c r="H61" s="170"/>
      <c r="I61" s="170"/>
      <c r="J61" s="172" t="s">
        <v>50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51</v>
      </c>
      <c r="E65" s="173"/>
      <c r="F65" s="173"/>
      <c r="G65" s="167" t="s">
        <v>52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49</v>
      </c>
      <c r="E76" s="170"/>
      <c r="F76" s="171" t="s">
        <v>50</v>
      </c>
      <c r="G76" s="169" t="s">
        <v>49</v>
      </c>
      <c r="H76" s="170"/>
      <c r="I76" s="170"/>
      <c r="J76" s="172" t="s">
        <v>50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hidden="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hidden="1" s="2" customFormat="1" ht="24.96" customHeight="1">
      <c r="A82" s="33"/>
      <c r="B82" s="34"/>
      <c r="C82" s="24" t="s">
        <v>238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hidden="1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hidden="1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hidden="1" s="2" customFormat="1" ht="16.5" customHeight="1">
      <c r="A85" s="33"/>
      <c r="B85" s="34"/>
      <c r="C85" s="35"/>
      <c r="D85" s="35"/>
      <c r="E85" s="178" t="str">
        <f>E7</f>
        <v>Cheb - Onkologie a zubní klinika rev.11.02.2025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hidden="1" s="1" customFormat="1" ht="12" customHeight="1">
      <c r="B86" s="22"/>
      <c r="C86" s="30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78" t="s">
        <v>232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0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3"/>
      <c r="B89" s="34"/>
      <c r="C89" s="35"/>
      <c r="D89" s="35"/>
      <c r="E89" s="179" t="s">
        <v>2075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hidden="1" s="2" customFormat="1" ht="12" customHeight="1">
      <c r="A90" s="33"/>
      <c r="B90" s="34"/>
      <c r="C90" s="30" t="s">
        <v>3648</v>
      </c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hidden="1" s="2" customFormat="1" ht="16.5" customHeight="1">
      <c r="A91" s="33"/>
      <c r="B91" s="34"/>
      <c r="C91" s="35"/>
      <c r="D91" s="35"/>
      <c r="E91" s="70" t="str">
        <f>E13</f>
        <v>I.1.2.7.10 - Evakuační rozhlas</v>
      </c>
      <c r="F91" s="35"/>
      <c r="G91" s="35"/>
      <c r="H91" s="35"/>
      <c r="I91" s="35"/>
      <c r="J91" s="35"/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hidden="1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hidden="1" s="2" customFormat="1" ht="12" customHeight="1">
      <c r="A93" s="33"/>
      <c r="B93" s="34"/>
      <c r="C93" s="30" t="s">
        <v>18</v>
      </c>
      <c r="D93" s="35"/>
      <c r="E93" s="35"/>
      <c r="F93" s="27" t="str">
        <f>F16</f>
        <v>Cheb</v>
      </c>
      <c r="G93" s="35"/>
      <c r="H93" s="35"/>
      <c r="I93" s="30" t="s">
        <v>20</v>
      </c>
      <c r="J93" s="73" t="str">
        <f>IF(J16="","",J16)</f>
        <v>10. 12. 2024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hidden="1" s="2" customFormat="1" ht="6.96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hidden="1" s="2" customFormat="1" ht="15.15" customHeight="1">
      <c r="A95" s="33"/>
      <c r="B95" s="34"/>
      <c r="C95" s="30" t="s">
        <v>22</v>
      </c>
      <c r="D95" s="35"/>
      <c r="E95" s="35"/>
      <c r="F95" s="27" t="str">
        <f>E19</f>
        <v>Karlovarská krajská nemocnice a.s.</v>
      </c>
      <c r="G95" s="35"/>
      <c r="H95" s="35"/>
      <c r="I95" s="30" t="s">
        <v>27</v>
      </c>
      <c r="J95" s="31" t="str">
        <f>E25</f>
        <v>M Projekt Cheb</v>
      </c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hidden="1" s="2" customFormat="1" ht="15.15" customHeight="1">
      <c r="A96" s="33"/>
      <c r="B96" s="34"/>
      <c r="C96" s="30" t="s">
        <v>26</v>
      </c>
      <c r="D96" s="35"/>
      <c r="E96" s="35"/>
      <c r="F96" s="27" t="str">
        <f>IF(E22="","",E22)</f>
        <v xml:space="preserve"> </v>
      </c>
      <c r="G96" s="35"/>
      <c r="H96" s="35"/>
      <c r="I96" s="30" t="s">
        <v>31</v>
      </c>
      <c r="J96" s="31" t="str">
        <f>E28</f>
        <v xml:space="preserve"> 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hidden="1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hidden="1" s="2" customFormat="1" ht="29.28" customHeight="1">
      <c r="A98" s="33"/>
      <c r="B98" s="34"/>
      <c r="C98" s="180" t="s">
        <v>239</v>
      </c>
      <c r="D98" s="181"/>
      <c r="E98" s="181"/>
      <c r="F98" s="181"/>
      <c r="G98" s="181"/>
      <c r="H98" s="181"/>
      <c r="I98" s="181"/>
      <c r="J98" s="182" t="s">
        <v>240</v>
      </c>
      <c r="K98" s="181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hidden="1" s="2" customFormat="1" ht="10.32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7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hidden="1" s="2" customFormat="1" ht="22.8" customHeight="1">
      <c r="A100" s="33"/>
      <c r="B100" s="34"/>
      <c r="C100" s="183" t="s">
        <v>241</v>
      </c>
      <c r="D100" s="35"/>
      <c r="E100" s="35"/>
      <c r="F100" s="35"/>
      <c r="G100" s="35"/>
      <c r="H100" s="35"/>
      <c r="I100" s="35"/>
      <c r="J100" s="104">
        <f>J125</f>
        <v>1080906.5999999999</v>
      </c>
      <c r="K100" s="35"/>
      <c r="L100" s="57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242</v>
      </c>
    </row>
    <row r="101" hidden="1" s="9" customFormat="1" ht="24.96" customHeight="1">
      <c r="A101" s="9"/>
      <c r="B101" s="184"/>
      <c r="C101" s="185"/>
      <c r="D101" s="186" t="s">
        <v>4448</v>
      </c>
      <c r="E101" s="187"/>
      <c r="F101" s="187"/>
      <c r="G101" s="187"/>
      <c r="H101" s="187"/>
      <c r="I101" s="187"/>
      <c r="J101" s="188">
        <f>J126</f>
        <v>1080906.5999999999</v>
      </c>
      <c r="K101" s="185"/>
      <c r="L101" s="18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7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hidden="1" s="2" customFormat="1" ht="6.96" customHeight="1">
      <c r="A103" s="33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7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hidden="1"/>
    <row r="105" hidden="1"/>
    <row r="106" hidden="1"/>
    <row r="107" s="2" customFormat="1" ht="6.96" customHeight="1">
      <c r="A107" s="33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24.96" customHeight="1">
      <c r="A108" s="33"/>
      <c r="B108" s="34"/>
      <c r="C108" s="24" t="s">
        <v>263</v>
      </c>
      <c r="D108" s="35"/>
      <c r="E108" s="35"/>
      <c r="F108" s="35"/>
      <c r="G108" s="35"/>
      <c r="H108" s="35"/>
      <c r="I108" s="35"/>
      <c r="J108" s="35"/>
      <c r="K108" s="35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6.96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12" customHeight="1">
      <c r="A110" s="33"/>
      <c r="B110" s="34"/>
      <c r="C110" s="30" t="s">
        <v>14</v>
      </c>
      <c r="D110" s="35"/>
      <c r="E110" s="35"/>
      <c r="F110" s="35"/>
      <c r="G110" s="35"/>
      <c r="H110" s="35"/>
      <c r="I110" s="35"/>
      <c r="J110" s="35"/>
      <c r="K110" s="35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16.5" customHeight="1">
      <c r="A111" s="33"/>
      <c r="B111" s="34"/>
      <c r="C111" s="35"/>
      <c r="D111" s="35"/>
      <c r="E111" s="178" t="str">
        <f>E7</f>
        <v>Cheb - Onkologie a zubní klinika rev.11.02.2025</v>
      </c>
      <c r="F111" s="30"/>
      <c r="G111" s="30"/>
      <c r="H111" s="30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1" customFormat="1" ht="12" customHeight="1">
      <c r="B112" s="22"/>
      <c r="C112" s="30" t="s">
        <v>231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78" t="s">
        <v>232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0" t="s">
        <v>233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3"/>
      <c r="B115" s="34"/>
      <c r="C115" s="35"/>
      <c r="D115" s="35"/>
      <c r="E115" s="179" t="s">
        <v>2075</v>
      </c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2" customHeight="1">
      <c r="A116" s="33"/>
      <c r="B116" s="34"/>
      <c r="C116" s="30" t="s">
        <v>3648</v>
      </c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6.5" customHeight="1">
      <c r="A117" s="33"/>
      <c r="B117" s="34"/>
      <c r="C117" s="35"/>
      <c r="D117" s="35"/>
      <c r="E117" s="70" t="str">
        <f>E13</f>
        <v>I.1.2.7.10 - Evakuační rozhlas</v>
      </c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6.96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2" customHeight="1">
      <c r="A119" s="33"/>
      <c r="B119" s="34"/>
      <c r="C119" s="30" t="s">
        <v>18</v>
      </c>
      <c r="D119" s="35"/>
      <c r="E119" s="35"/>
      <c r="F119" s="27" t="str">
        <f>F16</f>
        <v>Cheb</v>
      </c>
      <c r="G119" s="35"/>
      <c r="H119" s="35"/>
      <c r="I119" s="30" t="s">
        <v>20</v>
      </c>
      <c r="J119" s="73" t="str">
        <f>IF(J16="","",J16)</f>
        <v>10. 12. 2024</v>
      </c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6.96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5.15" customHeight="1">
      <c r="A121" s="33"/>
      <c r="B121" s="34"/>
      <c r="C121" s="30" t="s">
        <v>22</v>
      </c>
      <c r="D121" s="35"/>
      <c r="E121" s="35"/>
      <c r="F121" s="27" t="str">
        <f>E19</f>
        <v>Karlovarská krajská nemocnice a.s.</v>
      </c>
      <c r="G121" s="35"/>
      <c r="H121" s="35"/>
      <c r="I121" s="30" t="s">
        <v>27</v>
      </c>
      <c r="J121" s="31" t="str">
        <f>E25</f>
        <v>M Projekt Cheb</v>
      </c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5.15" customHeight="1">
      <c r="A122" s="33"/>
      <c r="B122" s="34"/>
      <c r="C122" s="30" t="s">
        <v>26</v>
      </c>
      <c r="D122" s="35"/>
      <c r="E122" s="35"/>
      <c r="F122" s="27" t="str">
        <f>IF(E22="","",E22)</f>
        <v xml:space="preserve"> </v>
      </c>
      <c r="G122" s="35"/>
      <c r="H122" s="35"/>
      <c r="I122" s="30" t="s">
        <v>31</v>
      </c>
      <c r="J122" s="31" t="str">
        <f>E28</f>
        <v xml:space="preserve"> </v>
      </c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0.32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11" customFormat="1" ht="29.28" customHeight="1">
      <c r="A124" s="195"/>
      <c r="B124" s="196"/>
      <c r="C124" s="197" t="s">
        <v>264</v>
      </c>
      <c r="D124" s="198" t="s">
        <v>59</v>
      </c>
      <c r="E124" s="198" t="s">
        <v>55</v>
      </c>
      <c r="F124" s="198" t="s">
        <v>56</v>
      </c>
      <c r="G124" s="198" t="s">
        <v>265</v>
      </c>
      <c r="H124" s="198" t="s">
        <v>266</v>
      </c>
      <c r="I124" s="198" t="s">
        <v>267</v>
      </c>
      <c r="J124" s="199" t="s">
        <v>240</v>
      </c>
      <c r="K124" s="200" t="s">
        <v>268</v>
      </c>
      <c r="L124" s="201"/>
      <c r="M124" s="94" t="s">
        <v>1</v>
      </c>
      <c r="N124" s="95" t="s">
        <v>38</v>
      </c>
      <c r="O124" s="95" t="s">
        <v>269</v>
      </c>
      <c r="P124" s="95" t="s">
        <v>270</v>
      </c>
      <c r="Q124" s="95" t="s">
        <v>271</v>
      </c>
      <c r="R124" s="95" t="s">
        <v>272</v>
      </c>
      <c r="S124" s="95" t="s">
        <v>273</v>
      </c>
      <c r="T124" s="96" t="s">
        <v>274</v>
      </c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</row>
    <row r="125" s="2" customFormat="1" ht="22.8" customHeight="1">
      <c r="A125" s="33"/>
      <c r="B125" s="34"/>
      <c r="C125" s="101" t="s">
        <v>275</v>
      </c>
      <c r="D125" s="35"/>
      <c r="E125" s="35"/>
      <c r="F125" s="35"/>
      <c r="G125" s="35"/>
      <c r="H125" s="35"/>
      <c r="I125" s="35"/>
      <c r="J125" s="202">
        <f>BK125</f>
        <v>1080906.5999999999</v>
      </c>
      <c r="K125" s="35"/>
      <c r="L125" s="39"/>
      <c r="M125" s="97"/>
      <c r="N125" s="203"/>
      <c r="O125" s="98"/>
      <c r="P125" s="204">
        <f>P126</f>
        <v>0</v>
      </c>
      <c r="Q125" s="98"/>
      <c r="R125" s="204">
        <f>R126</f>
        <v>0</v>
      </c>
      <c r="S125" s="98"/>
      <c r="T125" s="205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73</v>
      </c>
      <c r="AU125" s="18" t="s">
        <v>242</v>
      </c>
      <c r="BK125" s="206">
        <f>BK126</f>
        <v>1080906.5999999999</v>
      </c>
    </row>
    <row r="126" s="12" customFormat="1" ht="25.92" customHeight="1">
      <c r="A126" s="12"/>
      <c r="B126" s="207"/>
      <c r="C126" s="208"/>
      <c r="D126" s="209" t="s">
        <v>73</v>
      </c>
      <c r="E126" s="210" t="s">
        <v>81</v>
      </c>
      <c r="F126" s="210" t="s">
        <v>152</v>
      </c>
      <c r="G126" s="208"/>
      <c r="H126" s="208"/>
      <c r="I126" s="208"/>
      <c r="J126" s="211">
        <f>BK126</f>
        <v>1080906.5999999999</v>
      </c>
      <c r="K126" s="208"/>
      <c r="L126" s="212"/>
      <c r="M126" s="213"/>
      <c r="N126" s="214"/>
      <c r="O126" s="214"/>
      <c r="P126" s="215">
        <f>SUM(P127:P155)</f>
        <v>0</v>
      </c>
      <c r="Q126" s="214"/>
      <c r="R126" s="215">
        <f>SUM(R127:R155)</f>
        <v>0</v>
      </c>
      <c r="S126" s="214"/>
      <c r="T126" s="216">
        <f>SUM(T127:T155)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7" t="s">
        <v>116</v>
      </c>
      <c r="AT126" s="218" t="s">
        <v>73</v>
      </c>
      <c r="AU126" s="218" t="s">
        <v>74</v>
      </c>
      <c r="AY126" s="217" t="s">
        <v>278</v>
      </c>
      <c r="BK126" s="219">
        <f>SUM(BK127:BK155)</f>
        <v>1080906.5999999999</v>
      </c>
    </row>
    <row r="127" s="2" customFormat="1" ht="78" customHeight="1">
      <c r="A127" s="33"/>
      <c r="B127" s="34"/>
      <c r="C127" s="222" t="s">
        <v>81</v>
      </c>
      <c r="D127" s="222" t="s">
        <v>280</v>
      </c>
      <c r="E127" s="223" t="s">
        <v>4449</v>
      </c>
      <c r="F127" s="224" t="s">
        <v>4450</v>
      </c>
      <c r="G127" s="225" t="s">
        <v>1673</v>
      </c>
      <c r="H127" s="226">
        <v>101</v>
      </c>
      <c r="I127" s="227">
        <v>1466.5999999999999</v>
      </c>
      <c r="J127" s="227">
        <f>ROUND(I127*H127,2)</f>
        <v>148126.60000000001</v>
      </c>
      <c r="K127" s="228"/>
      <c r="L127" s="39"/>
      <c r="M127" s="229" t="s">
        <v>1</v>
      </c>
      <c r="N127" s="230" t="s">
        <v>39</v>
      </c>
      <c r="O127" s="231">
        <v>0</v>
      </c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33" t="s">
        <v>2319</v>
      </c>
      <c r="AT127" s="233" t="s">
        <v>280</v>
      </c>
      <c r="AU127" s="233" t="s">
        <v>81</v>
      </c>
      <c r="AY127" s="18" t="s">
        <v>278</v>
      </c>
      <c r="BE127" s="234">
        <f>IF(N127="základní",J127,0)</f>
        <v>148126.60000000001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8" t="s">
        <v>81</v>
      </c>
      <c r="BK127" s="234">
        <f>ROUND(I127*H127,2)</f>
        <v>148126.60000000001</v>
      </c>
      <c r="BL127" s="18" t="s">
        <v>2319</v>
      </c>
      <c r="BM127" s="233" t="s">
        <v>4451</v>
      </c>
    </row>
    <row r="128" s="2" customFormat="1" ht="66.75" customHeight="1">
      <c r="A128" s="33"/>
      <c r="B128" s="34"/>
      <c r="C128" s="222" t="s">
        <v>83</v>
      </c>
      <c r="D128" s="222" t="s">
        <v>280</v>
      </c>
      <c r="E128" s="223" t="s">
        <v>4452</v>
      </c>
      <c r="F128" s="224" t="s">
        <v>4453</v>
      </c>
      <c r="G128" s="225" t="s">
        <v>1673</v>
      </c>
      <c r="H128" s="226">
        <v>24</v>
      </c>
      <c r="I128" s="227">
        <v>1827.3</v>
      </c>
      <c r="J128" s="227">
        <f>ROUND(I128*H128,2)</f>
        <v>43855.199999999997</v>
      </c>
      <c r="K128" s="228"/>
      <c r="L128" s="39"/>
      <c r="M128" s="229" t="s">
        <v>1</v>
      </c>
      <c r="N128" s="230" t="s">
        <v>39</v>
      </c>
      <c r="O128" s="231">
        <v>0</v>
      </c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33" t="s">
        <v>2319</v>
      </c>
      <c r="AT128" s="233" t="s">
        <v>280</v>
      </c>
      <c r="AU128" s="233" t="s">
        <v>81</v>
      </c>
      <c r="AY128" s="18" t="s">
        <v>278</v>
      </c>
      <c r="BE128" s="234">
        <f>IF(N128="základní",J128,0)</f>
        <v>43855.199999999997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8" t="s">
        <v>81</v>
      </c>
      <c r="BK128" s="234">
        <f>ROUND(I128*H128,2)</f>
        <v>43855.199999999997</v>
      </c>
      <c r="BL128" s="18" t="s">
        <v>2319</v>
      </c>
      <c r="BM128" s="233" t="s">
        <v>4454</v>
      </c>
    </row>
    <row r="129" s="2" customFormat="1" ht="76.35" customHeight="1">
      <c r="A129" s="33"/>
      <c r="B129" s="34"/>
      <c r="C129" s="222" t="s">
        <v>91</v>
      </c>
      <c r="D129" s="222" t="s">
        <v>280</v>
      </c>
      <c r="E129" s="223" t="s">
        <v>4455</v>
      </c>
      <c r="F129" s="224" t="s">
        <v>4456</v>
      </c>
      <c r="G129" s="225" t="s">
        <v>1673</v>
      </c>
      <c r="H129" s="226">
        <v>7</v>
      </c>
      <c r="I129" s="227">
        <v>1111.4000000000001</v>
      </c>
      <c r="J129" s="227">
        <f>ROUND(I129*H129,2)</f>
        <v>7779.8000000000002</v>
      </c>
      <c r="K129" s="228"/>
      <c r="L129" s="39"/>
      <c r="M129" s="229" t="s">
        <v>1</v>
      </c>
      <c r="N129" s="230" t="s">
        <v>39</v>
      </c>
      <c r="O129" s="231">
        <v>0</v>
      </c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33" t="s">
        <v>2319</v>
      </c>
      <c r="AT129" s="233" t="s">
        <v>280</v>
      </c>
      <c r="AU129" s="233" t="s">
        <v>81</v>
      </c>
      <c r="AY129" s="18" t="s">
        <v>278</v>
      </c>
      <c r="BE129" s="234">
        <f>IF(N129="základní",J129,0)</f>
        <v>7779.8000000000002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8" t="s">
        <v>81</v>
      </c>
      <c r="BK129" s="234">
        <f>ROUND(I129*H129,2)</f>
        <v>7779.8000000000002</v>
      </c>
      <c r="BL129" s="18" t="s">
        <v>2319</v>
      </c>
      <c r="BM129" s="233" t="s">
        <v>4457</v>
      </c>
    </row>
    <row r="130" s="2" customFormat="1" ht="44.25" customHeight="1">
      <c r="A130" s="33"/>
      <c r="B130" s="34"/>
      <c r="C130" s="222" t="s">
        <v>116</v>
      </c>
      <c r="D130" s="222" t="s">
        <v>280</v>
      </c>
      <c r="E130" s="223" t="s">
        <v>4458</v>
      </c>
      <c r="F130" s="224" t="s">
        <v>4459</v>
      </c>
      <c r="G130" s="225" t="s">
        <v>407</v>
      </c>
      <c r="H130" s="226">
        <v>1800</v>
      </c>
      <c r="I130" s="227">
        <v>51.600000000000001</v>
      </c>
      <c r="J130" s="227">
        <f>ROUND(I130*H130,2)</f>
        <v>92880</v>
      </c>
      <c r="K130" s="228"/>
      <c r="L130" s="39"/>
      <c r="M130" s="229" t="s">
        <v>1</v>
      </c>
      <c r="N130" s="230" t="s">
        <v>39</v>
      </c>
      <c r="O130" s="231">
        <v>0</v>
      </c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33" t="s">
        <v>2319</v>
      </c>
      <c r="AT130" s="233" t="s">
        <v>280</v>
      </c>
      <c r="AU130" s="233" t="s">
        <v>81</v>
      </c>
      <c r="AY130" s="18" t="s">
        <v>278</v>
      </c>
      <c r="BE130" s="234">
        <f>IF(N130="základní",J130,0)</f>
        <v>92880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8" t="s">
        <v>81</v>
      </c>
      <c r="BK130" s="234">
        <f>ROUND(I130*H130,2)</f>
        <v>92880</v>
      </c>
      <c r="BL130" s="18" t="s">
        <v>2319</v>
      </c>
      <c r="BM130" s="233" t="s">
        <v>4460</v>
      </c>
    </row>
    <row r="131" s="2" customFormat="1" ht="44.25" customHeight="1">
      <c r="A131" s="33"/>
      <c r="B131" s="34"/>
      <c r="C131" s="222" t="s">
        <v>298</v>
      </c>
      <c r="D131" s="222" t="s">
        <v>280</v>
      </c>
      <c r="E131" s="223" t="s">
        <v>4461</v>
      </c>
      <c r="F131" s="224" t="s">
        <v>4462</v>
      </c>
      <c r="G131" s="225" t="s">
        <v>407</v>
      </c>
      <c r="H131" s="226">
        <v>420</v>
      </c>
      <c r="I131" s="227">
        <v>66.299999999999997</v>
      </c>
      <c r="J131" s="227">
        <f>ROUND(I131*H131,2)</f>
        <v>27846</v>
      </c>
      <c r="K131" s="228"/>
      <c r="L131" s="39"/>
      <c r="M131" s="229" t="s">
        <v>1</v>
      </c>
      <c r="N131" s="230" t="s">
        <v>39</v>
      </c>
      <c r="O131" s="231">
        <v>0</v>
      </c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33" t="s">
        <v>2319</v>
      </c>
      <c r="AT131" s="233" t="s">
        <v>280</v>
      </c>
      <c r="AU131" s="233" t="s">
        <v>81</v>
      </c>
      <c r="AY131" s="18" t="s">
        <v>278</v>
      </c>
      <c r="BE131" s="234">
        <f>IF(N131="základní",J131,0)</f>
        <v>27846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81</v>
      </c>
      <c r="BK131" s="234">
        <f>ROUND(I131*H131,2)</f>
        <v>27846</v>
      </c>
      <c r="BL131" s="18" t="s">
        <v>2319</v>
      </c>
      <c r="BM131" s="233" t="s">
        <v>4463</v>
      </c>
    </row>
    <row r="132" s="2" customFormat="1" ht="44.25" customHeight="1">
      <c r="A132" s="33"/>
      <c r="B132" s="34"/>
      <c r="C132" s="222" t="s">
        <v>304</v>
      </c>
      <c r="D132" s="222" t="s">
        <v>280</v>
      </c>
      <c r="E132" s="223" t="s">
        <v>4464</v>
      </c>
      <c r="F132" s="224" t="s">
        <v>4465</v>
      </c>
      <c r="G132" s="225" t="s">
        <v>407</v>
      </c>
      <c r="H132" s="226">
        <v>120</v>
      </c>
      <c r="I132" s="227">
        <v>113.3</v>
      </c>
      <c r="J132" s="227">
        <f>ROUND(I132*H132,2)</f>
        <v>13596</v>
      </c>
      <c r="K132" s="228"/>
      <c r="L132" s="39"/>
      <c r="M132" s="229" t="s">
        <v>1</v>
      </c>
      <c r="N132" s="230" t="s">
        <v>39</v>
      </c>
      <c r="O132" s="231">
        <v>0</v>
      </c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33" t="s">
        <v>2319</v>
      </c>
      <c r="AT132" s="233" t="s">
        <v>280</v>
      </c>
      <c r="AU132" s="233" t="s">
        <v>81</v>
      </c>
      <c r="AY132" s="18" t="s">
        <v>278</v>
      </c>
      <c r="BE132" s="234">
        <f>IF(N132="základní",J132,0)</f>
        <v>13596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8" t="s">
        <v>81</v>
      </c>
      <c r="BK132" s="234">
        <f>ROUND(I132*H132,2)</f>
        <v>13596</v>
      </c>
      <c r="BL132" s="18" t="s">
        <v>2319</v>
      </c>
      <c r="BM132" s="233" t="s">
        <v>4466</v>
      </c>
    </row>
    <row r="133" s="2" customFormat="1" ht="16.5" customHeight="1">
      <c r="A133" s="33"/>
      <c r="B133" s="34"/>
      <c r="C133" s="222" t="s">
        <v>310</v>
      </c>
      <c r="D133" s="222" t="s">
        <v>280</v>
      </c>
      <c r="E133" s="223" t="s">
        <v>4467</v>
      </c>
      <c r="F133" s="224" t="s">
        <v>4468</v>
      </c>
      <c r="G133" s="225" t="s">
        <v>407</v>
      </c>
      <c r="H133" s="226">
        <v>195</v>
      </c>
      <c r="I133" s="227">
        <v>96.299999999999997</v>
      </c>
      <c r="J133" s="227">
        <f>ROUND(I133*H133,2)</f>
        <v>18778.5</v>
      </c>
      <c r="K133" s="228"/>
      <c r="L133" s="39"/>
      <c r="M133" s="229" t="s">
        <v>1</v>
      </c>
      <c r="N133" s="230" t="s">
        <v>39</v>
      </c>
      <c r="O133" s="231">
        <v>0</v>
      </c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33" t="s">
        <v>2319</v>
      </c>
      <c r="AT133" s="233" t="s">
        <v>280</v>
      </c>
      <c r="AU133" s="233" t="s">
        <v>81</v>
      </c>
      <c r="AY133" s="18" t="s">
        <v>278</v>
      </c>
      <c r="BE133" s="234">
        <f>IF(N133="základní",J133,0)</f>
        <v>18778.5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8" t="s">
        <v>81</v>
      </c>
      <c r="BK133" s="234">
        <f>ROUND(I133*H133,2)</f>
        <v>18778.5</v>
      </c>
      <c r="BL133" s="18" t="s">
        <v>2319</v>
      </c>
      <c r="BM133" s="233" t="s">
        <v>4469</v>
      </c>
    </row>
    <row r="134" s="2" customFormat="1" ht="55.5" customHeight="1">
      <c r="A134" s="33"/>
      <c r="B134" s="34"/>
      <c r="C134" s="222" t="s">
        <v>315</v>
      </c>
      <c r="D134" s="222" t="s">
        <v>280</v>
      </c>
      <c r="E134" s="223" t="s">
        <v>4470</v>
      </c>
      <c r="F134" s="224" t="s">
        <v>4471</v>
      </c>
      <c r="G134" s="225" t="s">
        <v>1673</v>
      </c>
      <c r="H134" s="226">
        <v>2</v>
      </c>
      <c r="I134" s="227">
        <v>13888.200000000001</v>
      </c>
      <c r="J134" s="227">
        <f>ROUND(I134*H134,2)</f>
        <v>27776.400000000001</v>
      </c>
      <c r="K134" s="228"/>
      <c r="L134" s="39"/>
      <c r="M134" s="229" t="s">
        <v>1</v>
      </c>
      <c r="N134" s="230" t="s">
        <v>39</v>
      </c>
      <c r="O134" s="231">
        <v>0</v>
      </c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33" t="s">
        <v>2319</v>
      </c>
      <c r="AT134" s="233" t="s">
        <v>280</v>
      </c>
      <c r="AU134" s="233" t="s">
        <v>81</v>
      </c>
      <c r="AY134" s="18" t="s">
        <v>278</v>
      </c>
      <c r="BE134" s="234">
        <f>IF(N134="základní",J134,0)</f>
        <v>27776.400000000001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8" t="s">
        <v>81</v>
      </c>
      <c r="BK134" s="234">
        <f>ROUND(I134*H134,2)</f>
        <v>27776.400000000001</v>
      </c>
      <c r="BL134" s="18" t="s">
        <v>2319</v>
      </c>
      <c r="BM134" s="233" t="s">
        <v>4472</v>
      </c>
    </row>
    <row r="135" s="2" customFormat="1" ht="37.8" customHeight="1">
      <c r="A135" s="33"/>
      <c r="B135" s="34"/>
      <c r="C135" s="222" t="s">
        <v>308</v>
      </c>
      <c r="D135" s="222" t="s">
        <v>280</v>
      </c>
      <c r="E135" s="223" t="s">
        <v>4473</v>
      </c>
      <c r="F135" s="224" t="s">
        <v>4474</v>
      </c>
      <c r="G135" s="225" t="s">
        <v>1673</v>
      </c>
      <c r="H135" s="226">
        <v>8000</v>
      </c>
      <c r="I135" s="227">
        <v>44.899999999999999</v>
      </c>
      <c r="J135" s="227">
        <f>ROUND(I135*H135,2)</f>
        <v>359200</v>
      </c>
      <c r="K135" s="228"/>
      <c r="L135" s="39"/>
      <c r="M135" s="229" t="s">
        <v>1</v>
      </c>
      <c r="N135" s="230" t="s">
        <v>39</v>
      </c>
      <c r="O135" s="231">
        <v>0</v>
      </c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33" t="s">
        <v>2319</v>
      </c>
      <c r="AT135" s="233" t="s">
        <v>280</v>
      </c>
      <c r="AU135" s="233" t="s">
        <v>81</v>
      </c>
      <c r="AY135" s="18" t="s">
        <v>278</v>
      </c>
      <c r="BE135" s="234">
        <f>IF(N135="základní",J135,0)</f>
        <v>359200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8" t="s">
        <v>81</v>
      </c>
      <c r="BK135" s="234">
        <f>ROUND(I135*H135,2)</f>
        <v>359200</v>
      </c>
      <c r="BL135" s="18" t="s">
        <v>2319</v>
      </c>
      <c r="BM135" s="233" t="s">
        <v>4475</v>
      </c>
    </row>
    <row r="136" s="2" customFormat="1" ht="49.05" customHeight="1">
      <c r="A136" s="33"/>
      <c r="B136" s="34"/>
      <c r="C136" s="222" t="s">
        <v>325</v>
      </c>
      <c r="D136" s="222" t="s">
        <v>280</v>
      </c>
      <c r="E136" s="223" t="s">
        <v>4476</v>
      </c>
      <c r="F136" s="224" t="s">
        <v>4477</v>
      </c>
      <c r="G136" s="225" t="s">
        <v>407</v>
      </c>
      <c r="H136" s="226">
        <v>24</v>
      </c>
      <c r="I136" s="227">
        <v>1371.5999999999999</v>
      </c>
      <c r="J136" s="227">
        <f>ROUND(I136*H136,2)</f>
        <v>32918.400000000001</v>
      </c>
      <c r="K136" s="228"/>
      <c r="L136" s="39"/>
      <c r="M136" s="229" t="s">
        <v>1</v>
      </c>
      <c r="N136" s="230" t="s">
        <v>39</v>
      </c>
      <c r="O136" s="231">
        <v>0</v>
      </c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33" t="s">
        <v>2319</v>
      </c>
      <c r="AT136" s="233" t="s">
        <v>280</v>
      </c>
      <c r="AU136" s="233" t="s">
        <v>81</v>
      </c>
      <c r="AY136" s="18" t="s">
        <v>278</v>
      </c>
      <c r="BE136" s="234">
        <f>IF(N136="základní",J136,0)</f>
        <v>32918.400000000001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8" t="s">
        <v>81</v>
      </c>
      <c r="BK136" s="234">
        <f>ROUND(I136*H136,2)</f>
        <v>32918.400000000001</v>
      </c>
      <c r="BL136" s="18" t="s">
        <v>2319</v>
      </c>
      <c r="BM136" s="233" t="s">
        <v>4478</v>
      </c>
    </row>
    <row r="137" s="2" customFormat="1" ht="49.05" customHeight="1">
      <c r="A137" s="33"/>
      <c r="B137" s="34"/>
      <c r="C137" s="222" t="s">
        <v>372</v>
      </c>
      <c r="D137" s="222" t="s">
        <v>280</v>
      </c>
      <c r="E137" s="223" t="s">
        <v>4479</v>
      </c>
      <c r="F137" s="224" t="s">
        <v>4480</v>
      </c>
      <c r="G137" s="225" t="s">
        <v>1673</v>
      </c>
      <c r="H137" s="226">
        <v>168</v>
      </c>
      <c r="I137" s="227">
        <v>265.39999999999998</v>
      </c>
      <c r="J137" s="227">
        <f>ROUND(I137*H137,2)</f>
        <v>44587.199999999997</v>
      </c>
      <c r="K137" s="228"/>
      <c r="L137" s="39"/>
      <c r="M137" s="229" t="s">
        <v>1</v>
      </c>
      <c r="N137" s="230" t="s">
        <v>39</v>
      </c>
      <c r="O137" s="231">
        <v>0</v>
      </c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33" t="s">
        <v>2319</v>
      </c>
      <c r="AT137" s="233" t="s">
        <v>280</v>
      </c>
      <c r="AU137" s="233" t="s">
        <v>81</v>
      </c>
      <c r="AY137" s="18" t="s">
        <v>278</v>
      </c>
      <c r="BE137" s="234">
        <f>IF(N137="základní",J137,0)</f>
        <v>44587.199999999997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8" t="s">
        <v>81</v>
      </c>
      <c r="BK137" s="234">
        <f>ROUND(I137*H137,2)</f>
        <v>44587.199999999997</v>
      </c>
      <c r="BL137" s="18" t="s">
        <v>2319</v>
      </c>
      <c r="BM137" s="233" t="s">
        <v>4481</v>
      </c>
    </row>
    <row r="138" s="2" customFormat="1" ht="37.8" customHeight="1">
      <c r="A138" s="33"/>
      <c r="B138" s="34"/>
      <c r="C138" s="222" t="s">
        <v>8</v>
      </c>
      <c r="D138" s="222" t="s">
        <v>280</v>
      </c>
      <c r="E138" s="223" t="s">
        <v>4482</v>
      </c>
      <c r="F138" s="224" t="s">
        <v>4483</v>
      </c>
      <c r="G138" s="225" t="s">
        <v>1673</v>
      </c>
      <c r="H138" s="226">
        <v>28</v>
      </c>
      <c r="I138" s="227">
        <v>1039.3</v>
      </c>
      <c r="J138" s="227">
        <f>ROUND(I138*H138,2)</f>
        <v>29100.400000000001</v>
      </c>
      <c r="K138" s="228"/>
      <c r="L138" s="39"/>
      <c r="M138" s="229" t="s">
        <v>1</v>
      </c>
      <c r="N138" s="230" t="s">
        <v>39</v>
      </c>
      <c r="O138" s="231">
        <v>0</v>
      </c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33" t="s">
        <v>2319</v>
      </c>
      <c r="AT138" s="233" t="s">
        <v>280</v>
      </c>
      <c r="AU138" s="233" t="s">
        <v>81</v>
      </c>
      <c r="AY138" s="18" t="s">
        <v>278</v>
      </c>
      <c r="BE138" s="234">
        <f>IF(N138="základní",J138,0)</f>
        <v>29100.400000000001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8" t="s">
        <v>81</v>
      </c>
      <c r="BK138" s="234">
        <f>ROUND(I138*H138,2)</f>
        <v>29100.400000000001</v>
      </c>
      <c r="BL138" s="18" t="s">
        <v>2319</v>
      </c>
      <c r="BM138" s="233" t="s">
        <v>4484</v>
      </c>
    </row>
    <row r="139" s="2" customFormat="1" ht="16.5" customHeight="1">
      <c r="A139" s="33"/>
      <c r="B139" s="34"/>
      <c r="C139" s="222" t="s">
        <v>404</v>
      </c>
      <c r="D139" s="222" t="s">
        <v>280</v>
      </c>
      <c r="E139" s="223" t="s">
        <v>4485</v>
      </c>
      <c r="F139" s="224" t="s">
        <v>4486</v>
      </c>
      <c r="G139" s="225" t="s">
        <v>1673</v>
      </c>
      <c r="H139" s="226">
        <v>132</v>
      </c>
      <c r="I139" s="227">
        <v>85.200000000000003</v>
      </c>
      <c r="J139" s="227">
        <f>ROUND(I139*H139,2)</f>
        <v>11246.4</v>
      </c>
      <c r="K139" s="228"/>
      <c r="L139" s="39"/>
      <c r="M139" s="229" t="s">
        <v>1</v>
      </c>
      <c r="N139" s="230" t="s">
        <v>39</v>
      </c>
      <c r="O139" s="231">
        <v>0</v>
      </c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33" t="s">
        <v>2319</v>
      </c>
      <c r="AT139" s="233" t="s">
        <v>280</v>
      </c>
      <c r="AU139" s="233" t="s">
        <v>81</v>
      </c>
      <c r="AY139" s="18" t="s">
        <v>278</v>
      </c>
      <c r="BE139" s="234">
        <f>IF(N139="základní",J139,0)</f>
        <v>11246.4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8" t="s">
        <v>81</v>
      </c>
      <c r="BK139" s="234">
        <f>ROUND(I139*H139,2)</f>
        <v>11246.4</v>
      </c>
      <c r="BL139" s="18" t="s">
        <v>2319</v>
      </c>
      <c r="BM139" s="233" t="s">
        <v>4487</v>
      </c>
    </row>
    <row r="140" s="2" customFormat="1" ht="37.8" customHeight="1">
      <c r="A140" s="33"/>
      <c r="B140" s="34"/>
      <c r="C140" s="222" t="s">
        <v>410</v>
      </c>
      <c r="D140" s="222" t="s">
        <v>280</v>
      </c>
      <c r="E140" s="223" t="s">
        <v>4488</v>
      </c>
      <c r="F140" s="224" t="s">
        <v>4489</v>
      </c>
      <c r="G140" s="225" t="s">
        <v>1673</v>
      </c>
      <c r="H140" s="226">
        <v>125</v>
      </c>
      <c r="I140" s="227">
        <v>150</v>
      </c>
      <c r="J140" s="227">
        <f>ROUND(I140*H140,2)</f>
        <v>18750</v>
      </c>
      <c r="K140" s="228"/>
      <c r="L140" s="39"/>
      <c r="M140" s="229" t="s">
        <v>1</v>
      </c>
      <c r="N140" s="230" t="s">
        <v>39</v>
      </c>
      <c r="O140" s="231">
        <v>0</v>
      </c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33" t="s">
        <v>2319</v>
      </c>
      <c r="AT140" s="233" t="s">
        <v>280</v>
      </c>
      <c r="AU140" s="233" t="s">
        <v>81</v>
      </c>
      <c r="AY140" s="18" t="s">
        <v>278</v>
      </c>
      <c r="BE140" s="234">
        <f>IF(N140="základní",J140,0)</f>
        <v>18750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8" t="s">
        <v>81</v>
      </c>
      <c r="BK140" s="234">
        <f>ROUND(I140*H140,2)</f>
        <v>18750</v>
      </c>
      <c r="BL140" s="18" t="s">
        <v>2319</v>
      </c>
      <c r="BM140" s="233" t="s">
        <v>4490</v>
      </c>
    </row>
    <row r="141" s="2" customFormat="1" ht="16.5" customHeight="1">
      <c r="A141" s="33"/>
      <c r="B141" s="34"/>
      <c r="C141" s="222" t="s">
        <v>415</v>
      </c>
      <c r="D141" s="222" t="s">
        <v>280</v>
      </c>
      <c r="E141" s="223" t="s">
        <v>3728</v>
      </c>
      <c r="F141" s="224" t="s">
        <v>3729</v>
      </c>
      <c r="G141" s="225" t="s">
        <v>1673</v>
      </c>
      <c r="H141" s="226">
        <v>50</v>
      </c>
      <c r="I141" s="227">
        <v>90.099999999999994</v>
      </c>
      <c r="J141" s="227">
        <f>ROUND(I141*H141,2)</f>
        <v>4505</v>
      </c>
      <c r="K141" s="228"/>
      <c r="L141" s="39"/>
      <c r="M141" s="229" t="s">
        <v>1</v>
      </c>
      <c r="N141" s="230" t="s">
        <v>39</v>
      </c>
      <c r="O141" s="231">
        <v>0</v>
      </c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33" t="s">
        <v>2319</v>
      </c>
      <c r="AT141" s="233" t="s">
        <v>280</v>
      </c>
      <c r="AU141" s="233" t="s">
        <v>81</v>
      </c>
      <c r="AY141" s="18" t="s">
        <v>278</v>
      </c>
      <c r="BE141" s="234">
        <f>IF(N141="základní",J141,0)</f>
        <v>4505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8" t="s">
        <v>81</v>
      </c>
      <c r="BK141" s="234">
        <f>ROUND(I141*H141,2)</f>
        <v>4505</v>
      </c>
      <c r="BL141" s="18" t="s">
        <v>2319</v>
      </c>
      <c r="BM141" s="233" t="s">
        <v>4491</v>
      </c>
    </row>
    <row r="142" s="2" customFormat="1" ht="16.5" customHeight="1">
      <c r="A142" s="33"/>
      <c r="B142" s="34"/>
      <c r="C142" s="222" t="s">
        <v>602</v>
      </c>
      <c r="D142" s="222" t="s">
        <v>280</v>
      </c>
      <c r="E142" s="223" t="s">
        <v>3731</v>
      </c>
      <c r="F142" s="224" t="s">
        <v>3732</v>
      </c>
      <c r="G142" s="225" t="s">
        <v>1673</v>
      </c>
      <c r="H142" s="226">
        <v>50</v>
      </c>
      <c r="I142" s="227">
        <v>106.59999999999999</v>
      </c>
      <c r="J142" s="227">
        <f>ROUND(I142*H142,2)</f>
        <v>5330</v>
      </c>
      <c r="K142" s="228"/>
      <c r="L142" s="39"/>
      <c r="M142" s="229" t="s">
        <v>1</v>
      </c>
      <c r="N142" s="230" t="s">
        <v>39</v>
      </c>
      <c r="O142" s="231">
        <v>0</v>
      </c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33" t="s">
        <v>2319</v>
      </c>
      <c r="AT142" s="233" t="s">
        <v>280</v>
      </c>
      <c r="AU142" s="233" t="s">
        <v>81</v>
      </c>
      <c r="AY142" s="18" t="s">
        <v>278</v>
      </c>
      <c r="BE142" s="234">
        <f>IF(N142="základní",J142,0)</f>
        <v>5330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8" t="s">
        <v>81</v>
      </c>
      <c r="BK142" s="234">
        <f>ROUND(I142*H142,2)</f>
        <v>5330</v>
      </c>
      <c r="BL142" s="18" t="s">
        <v>2319</v>
      </c>
      <c r="BM142" s="233" t="s">
        <v>4492</v>
      </c>
    </row>
    <row r="143" s="2" customFormat="1" ht="16.5" customHeight="1">
      <c r="A143" s="33"/>
      <c r="B143" s="34"/>
      <c r="C143" s="222" t="s">
        <v>607</v>
      </c>
      <c r="D143" s="222" t="s">
        <v>280</v>
      </c>
      <c r="E143" s="223" t="s">
        <v>3752</v>
      </c>
      <c r="F143" s="224" t="s">
        <v>3753</v>
      </c>
      <c r="G143" s="225" t="s">
        <v>1673</v>
      </c>
      <c r="H143" s="226">
        <v>100</v>
      </c>
      <c r="I143" s="227">
        <v>8.1999999999999993</v>
      </c>
      <c r="J143" s="227">
        <f>ROUND(I143*H143,2)</f>
        <v>820</v>
      </c>
      <c r="K143" s="228"/>
      <c r="L143" s="39"/>
      <c r="M143" s="229" t="s">
        <v>1</v>
      </c>
      <c r="N143" s="230" t="s">
        <v>39</v>
      </c>
      <c r="O143" s="231">
        <v>0</v>
      </c>
      <c r="P143" s="231">
        <f>O143*H143</f>
        <v>0</v>
      </c>
      <c r="Q143" s="231">
        <v>0</v>
      </c>
      <c r="R143" s="231">
        <f>Q143*H143</f>
        <v>0</v>
      </c>
      <c r="S143" s="231">
        <v>0</v>
      </c>
      <c r="T143" s="23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33" t="s">
        <v>2319</v>
      </c>
      <c r="AT143" s="233" t="s">
        <v>280</v>
      </c>
      <c r="AU143" s="233" t="s">
        <v>81</v>
      </c>
      <c r="AY143" s="18" t="s">
        <v>278</v>
      </c>
      <c r="BE143" s="234">
        <f>IF(N143="základní",J143,0)</f>
        <v>820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8" t="s">
        <v>81</v>
      </c>
      <c r="BK143" s="234">
        <f>ROUND(I143*H143,2)</f>
        <v>820</v>
      </c>
      <c r="BL143" s="18" t="s">
        <v>2319</v>
      </c>
      <c r="BM143" s="233" t="s">
        <v>4493</v>
      </c>
    </row>
    <row r="144" s="2" customFormat="1" ht="16.5" customHeight="1">
      <c r="A144" s="33"/>
      <c r="B144" s="34"/>
      <c r="C144" s="222" t="s">
        <v>611</v>
      </c>
      <c r="D144" s="222" t="s">
        <v>280</v>
      </c>
      <c r="E144" s="223" t="s">
        <v>3755</v>
      </c>
      <c r="F144" s="224" t="s">
        <v>3756</v>
      </c>
      <c r="G144" s="225" t="s">
        <v>1673</v>
      </c>
      <c r="H144" s="226">
        <v>20</v>
      </c>
      <c r="I144" s="227">
        <v>9.6999999999999993</v>
      </c>
      <c r="J144" s="227">
        <f>ROUND(I144*H144,2)</f>
        <v>194</v>
      </c>
      <c r="K144" s="228"/>
      <c r="L144" s="39"/>
      <c r="M144" s="229" t="s">
        <v>1</v>
      </c>
      <c r="N144" s="230" t="s">
        <v>39</v>
      </c>
      <c r="O144" s="231">
        <v>0</v>
      </c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33" t="s">
        <v>2319</v>
      </c>
      <c r="AT144" s="233" t="s">
        <v>280</v>
      </c>
      <c r="AU144" s="233" t="s">
        <v>81</v>
      </c>
      <c r="AY144" s="18" t="s">
        <v>278</v>
      </c>
      <c r="BE144" s="234">
        <f>IF(N144="základní",J144,0)</f>
        <v>194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8" t="s">
        <v>81</v>
      </c>
      <c r="BK144" s="234">
        <f>ROUND(I144*H144,2)</f>
        <v>194</v>
      </c>
      <c r="BL144" s="18" t="s">
        <v>2319</v>
      </c>
      <c r="BM144" s="233" t="s">
        <v>4494</v>
      </c>
    </row>
    <row r="145" s="2" customFormat="1" ht="24.15" customHeight="1">
      <c r="A145" s="33"/>
      <c r="B145" s="34"/>
      <c r="C145" s="222" t="s">
        <v>616</v>
      </c>
      <c r="D145" s="222" t="s">
        <v>280</v>
      </c>
      <c r="E145" s="223" t="s">
        <v>4495</v>
      </c>
      <c r="F145" s="224" t="s">
        <v>4496</v>
      </c>
      <c r="G145" s="225" t="s">
        <v>3654</v>
      </c>
      <c r="H145" s="226">
        <v>12</v>
      </c>
      <c r="I145" s="227">
        <v>650</v>
      </c>
      <c r="J145" s="227">
        <f>ROUND(I145*H145,2)</f>
        <v>7800</v>
      </c>
      <c r="K145" s="228"/>
      <c r="L145" s="39"/>
      <c r="M145" s="229" t="s">
        <v>1</v>
      </c>
      <c r="N145" s="230" t="s">
        <v>39</v>
      </c>
      <c r="O145" s="231">
        <v>0</v>
      </c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33" t="s">
        <v>2319</v>
      </c>
      <c r="AT145" s="233" t="s">
        <v>280</v>
      </c>
      <c r="AU145" s="233" t="s">
        <v>81</v>
      </c>
      <c r="AY145" s="18" t="s">
        <v>278</v>
      </c>
      <c r="BE145" s="234">
        <f>IF(N145="základní",J145,0)</f>
        <v>7800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8" t="s">
        <v>81</v>
      </c>
      <c r="BK145" s="234">
        <f>ROUND(I145*H145,2)</f>
        <v>7800</v>
      </c>
      <c r="BL145" s="18" t="s">
        <v>2319</v>
      </c>
      <c r="BM145" s="233" t="s">
        <v>4497</v>
      </c>
    </row>
    <row r="146" s="2" customFormat="1" ht="16.5" customHeight="1">
      <c r="A146" s="33"/>
      <c r="B146" s="34"/>
      <c r="C146" s="222" t="s">
        <v>621</v>
      </c>
      <c r="D146" s="222" t="s">
        <v>280</v>
      </c>
      <c r="E146" s="223" t="s">
        <v>4498</v>
      </c>
      <c r="F146" s="224" t="s">
        <v>4499</v>
      </c>
      <c r="G146" s="225" t="s">
        <v>1673</v>
      </c>
      <c r="H146" s="226">
        <v>1</v>
      </c>
      <c r="I146" s="227">
        <v>16450</v>
      </c>
      <c r="J146" s="227">
        <f>ROUND(I146*H146,2)</f>
        <v>16450</v>
      </c>
      <c r="K146" s="228"/>
      <c r="L146" s="39"/>
      <c r="M146" s="229" t="s">
        <v>1</v>
      </c>
      <c r="N146" s="230" t="s">
        <v>39</v>
      </c>
      <c r="O146" s="231">
        <v>0</v>
      </c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33" t="s">
        <v>2319</v>
      </c>
      <c r="AT146" s="233" t="s">
        <v>280</v>
      </c>
      <c r="AU146" s="233" t="s">
        <v>81</v>
      </c>
      <c r="AY146" s="18" t="s">
        <v>278</v>
      </c>
      <c r="BE146" s="234">
        <f>IF(N146="základní",J146,0)</f>
        <v>16450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8" t="s">
        <v>81</v>
      </c>
      <c r="BK146" s="234">
        <f>ROUND(I146*H146,2)</f>
        <v>16450</v>
      </c>
      <c r="BL146" s="18" t="s">
        <v>2319</v>
      </c>
      <c r="BM146" s="233" t="s">
        <v>4500</v>
      </c>
    </row>
    <row r="147" s="2" customFormat="1" ht="16.5" customHeight="1">
      <c r="A147" s="33"/>
      <c r="B147" s="34"/>
      <c r="C147" s="222" t="s">
        <v>7</v>
      </c>
      <c r="D147" s="222" t="s">
        <v>280</v>
      </c>
      <c r="E147" s="223" t="s">
        <v>4501</v>
      </c>
      <c r="F147" s="224" t="s">
        <v>4502</v>
      </c>
      <c r="G147" s="225" t="s">
        <v>1673</v>
      </c>
      <c r="H147" s="226">
        <v>132</v>
      </c>
      <c r="I147" s="227">
        <v>165</v>
      </c>
      <c r="J147" s="227">
        <f>ROUND(I147*H147,2)</f>
        <v>21780</v>
      </c>
      <c r="K147" s="228"/>
      <c r="L147" s="39"/>
      <c r="M147" s="229" t="s">
        <v>1</v>
      </c>
      <c r="N147" s="230" t="s">
        <v>39</v>
      </c>
      <c r="O147" s="231">
        <v>0</v>
      </c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33" t="s">
        <v>2319</v>
      </c>
      <c r="AT147" s="233" t="s">
        <v>280</v>
      </c>
      <c r="AU147" s="233" t="s">
        <v>81</v>
      </c>
      <c r="AY147" s="18" t="s">
        <v>278</v>
      </c>
      <c r="BE147" s="234">
        <f>IF(N147="základní",J147,0)</f>
        <v>21780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8" t="s">
        <v>81</v>
      </c>
      <c r="BK147" s="234">
        <f>ROUND(I147*H147,2)</f>
        <v>21780</v>
      </c>
      <c r="BL147" s="18" t="s">
        <v>2319</v>
      </c>
      <c r="BM147" s="233" t="s">
        <v>4503</v>
      </c>
    </row>
    <row r="148" s="2" customFormat="1" ht="16.5" customHeight="1">
      <c r="A148" s="33"/>
      <c r="B148" s="34"/>
      <c r="C148" s="222" t="s">
        <v>630</v>
      </c>
      <c r="D148" s="222" t="s">
        <v>280</v>
      </c>
      <c r="E148" s="223" t="s">
        <v>4504</v>
      </c>
      <c r="F148" s="224" t="s">
        <v>4505</v>
      </c>
      <c r="G148" s="225" t="s">
        <v>1673</v>
      </c>
      <c r="H148" s="226">
        <v>1</v>
      </c>
      <c r="I148" s="227">
        <v>1040</v>
      </c>
      <c r="J148" s="227">
        <f>ROUND(I148*H148,2)</f>
        <v>1040</v>
      </c>
      <c r="K148" s="228"/>
      <c r="L148" s="39"/>
      <c r="M148" s="229" t="s">
        <v>1</v>
      </c>
      <c r="N148" s="230" t="s">
        <v>39</v>
      </c>
      <c r="O148" s="231">
        <v>0</v>
      </c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33" t="s">
        <v>2319</v>
      </c>
      <c r="AT148" s="233" t="s">
        <v>280</v>
      </c>
      <c r="AU148" s="233" t="s">
        <v>81</v>
      </c>
      <c r="AY148" s="18" t="s">
        <v>278</v>
      </c>
      <c r="BE148" s="234">
        <f>IF(N148="základní",J148,0)</f>
        <v>1040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8" t="s">
        <v>81</v>
      </c>
      <c r="BK148" s="234">
        <f>ROUND(I148*H148,2)</f>
        <v>1040</v>
      </c>
      <c r="BL148" s="18" t="s">
        <v>2319</v>
      </c>
      <c r="BM148" s="233" t="s">
        <v>4506</v>
      </c>
    </row>
    <row r="149" s="2" customFormat="1" ht="21.75" customHeight="1">
      <c r="A149" s="33"/>
      <c r="B149" s="34"/>
      <c r="C149" s="222" t="s">
        <v>635</v>
      </c>
      <c r="D149" s="222" t="s">
        <v>280</v>
      </c>
      <c r="E149" s="223" t="s">
        <v>4507</v>
      </c>
      <c r="F149" s="224" t="s">
        <v>4508</v>
      </c>
      <c r="G149" s="225" t="s">
        <v>3797</v>
      </c>
      <c r="H149" s="226">
        <v>36</v>
      </c>
      <c r="I149" s="227">
        <v>825</v>
      </c>
      <c r="J149" s="227">
        <f>ROUND(I149*H149,2)</f>
        <v>29700</v>
      </c>
      <c r="K149" s="228"/>
      <c r="L149" s="39"/>
      <c r="M149" s="229" t="s">
        <v>1</v>
      </c>
      <c r="N149" s="230" t="s">
        <v>39</v>
      </c>
      <c r="O149" s="231">
        <v>0</v>
      </c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33" t="s">
        <v>2319</v>
      </c>
      <c r="AT149" s="233" t="s">
        <v>280</v>
      </c>
      <c r="AU149" s="233" t="s">
        <v>81</v>
      </c>
      <c r="AY149" s="18" t="s">
        <v>278</v>
      </c>
      <c r="BE149" s="234">
        <f>IF(N149="základní",J149,0)</f>
        <v>29700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8" t="s">
        <v>81</v>
      </c>
      <c r="BK149" s="234">
        <f>ROUND(I149*H149,2)</f>
        <v>29700</v>
      </c>
      <c r="BL149" s="18" t="s">
        <v>2319</v>
      </c>
      <c r="BM149" s="233" t="s">
        <v>4509</v>
      </c>
    </row>
    <row r="150" s="2" customFormat="1" ht="16.5" customHeight="1">
      <c r="A150" s="33"/>
      <c r="B150" s="34"/>
      <c r="C150" s="222" t="s">
        <v>640</v>
      </c>
      <c r="D150" s="222" t="s">
        <v>280</v>
      </c>
      <c r="E150" s="223" t="s">
        <v>3776</v>
      </c>
      <c r="F150" s="224" t="s">
        <v>3777</v>
      </c>
      <c r="G150" s="225" t="s">
        <v>3778</v>
      </c>
      <c r="H150" s="226">
        <v>22</v>
      </c>
      <c r="I150" s="227">
        <v>455</v>
      </c>
      <c r="J150" s="227">
        <f>ROUND(I150*H150,2)</f>
        <v>10010</v>
      </c>
      <c r="K150" s="228"/>
      <c r="L150" s="39"/>
      <c r="M150" s="229" t="s">
        <v>1</v>
      </c>
      <c r="N150" s="230" t="s">
        <v>39</v>
      </c>
      <c r="O150" s="231">
        <v>0</v>
      </c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33" t="s">
        <v>2319</v>
      </c>
      <c r="AT150" s="233" t="s">
        <v>280</v>
      </c>
      <c r="AU150" s="233" t="s">
        <v>81</v>
      </c>
      <c r="AY150" s="18" t="s">
        <v>278</v>
      </c>
      <c r="BE150" s="234">
        <f>IF(N150="základní",J150,0)</f>
        <v>10010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8" t="s">
        <v>81</v>
      </c>
      <c r="BK150" s="234">
        <f>ROUND(I150*H150,2)</f>
        <v>10010</v>
      </c>
      <c r="BL150" s="18" t="s">
        <v>2319</v>
      </c>
      <c r="BM150" s="233" t="s">
        <v>4510</v>
      </c>
    </row>
    <row r="151" s="2" customFormat="1" ht="24.15" customHeight="1">
      <c r="A151" s="33"/>
      <c r="B151" s="34"/>
      <c r="C151" s="222" t="s">
        <v>650</v>
      </c>
      <c r="D151" s="222" t="s">
        <v>280</v>
      </c>
      <c r="E151" s="223" t="s">
        <v>3780</v>
      </c>
      <c r="F151" s="224" t="s">
        <v>3781</v>
      </c>
      <c r="G151" s="225" t="s">
        <v>283</v>
      </c>
      <c r="H151" s="226">
        <v>390</v>
      </c>
      <c r="I151" s="227">
        <v>48.899999999999999</v>
      </c>
      <c r="J151" s="227">
        <f>ROUND(I151*H151,2)</f>
        <v>19071</v>
      </c>
      <c r="K151" s="228"/>
      <c r="L151" s="39"/>
      <c r="M151" s="229" t="s">
        <v>1</v>
      </c>
      <c r="N151" s="230" t="s">
        <v>39</v>
      </c>
      <c r="O151" s="231">
        <v>0</v>
      </c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33" t="s">
        <v>2319</v>
      </c>
      <c r="AT151" s="233" t="s">
        <v>280</v>
      </c>
      <c r="AU151" s="233" t="s">
        <v>81</v>
      </c>
      <c r="AY151" s="18" t="s">
        <v>278</v>
      </c>
      <c r="BE151" s="234">
        <f>IF(N151="základní",J151,0)</f>
        <v>19071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8" t="s">
        <v>81</v>
      </c>
      <c r="BK151" s="234">
        <f>ROUND(I151*H151,2)</f>
        <v>19071</v>
      </c>
      <c r="BL151" s="18" t="s">
        <v>2319</v>
      </c>
      <c r="BM151" s="233" t="s">
        <v>4511</v>
      </c>
    </row>
    <row r="152" s="2" customFormat="1" ht="37.8" customHeight="1">
      <c r="A152" s="33"/>
      <c r="B152" s="34"/>
      <c r="C152" s="222" t="s">
        <v>666</v>
      </c>
      <c r="D152" s="222" t="s">
        <v>280</v>
      </c>
      <c r="E152" s="223" t="s">
        <v>3783</v>
      </c>
      <c r="F152" s="224" t="s">
        <v>3784</v>
      </c>
      <c r="G152" s="225" t="s">
        <v>283</v>
      </c>
      <c r="H152" s="226">
        <v>8580</v>
      </c>
      <c r="I152" s="227">
        <v>1.6399999999999999</v>
      </c>
      <c r="J152" s="227">
        <f>ROUND(I152*H152,2)</f>
        <v>14071.200000000001</v>
      </c>
      <c r="K152" s="228"/>
      <c r="L152" s="39"/>
      <c r="M152" s="229" t="s">
        <v>1</v>
      </c>
      <c r="N152" s="230" t="s">
        <v>39</v>
      </c>
      <c r="O152" s="231">
        <v>0</v>
      </c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33" t="s">
        <v>2319</v>
      </c>
      <c r="AT152" s="233" t="s">
        <v>280</v>
      </c>
      <c r="AU152" s="233" t="s">
        <v>81</v>
      </c>
      <c r="AY152" s="18" t="s">
        <v>278</v>
      </c>
      <c r="BE152" s="234">
        <f>IF(N152="základní",J152,0)</f>
        <v>14071.200000000001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8" t="s">
        <v>81</v>
      </c>
      <c r="BK152" s="234">
        <f>ROUND(I152*H152,2)</f>
        <v>14071.200000000001</v>
      </c>
      <c r="BL152" s="18" t="s">
        <v>2319</v>
      </c>
      <c r="BM152" s="233" t="s">
        <v>4512</v>
      </c>
    </row>
    <row r="153" s="2" customFormat="1" ht="33" customHeight="1">
      <c r="A153" s="33"/>
      <c r="B153" s="34"/>
      <c r="C153" s="222" t="s">
        <v>672</v>
      </c>
      <c r="D153" s="222" t="s">
        <v>280</v>
      </c>
      <c r="E153" s="223" t="s">
        <v>3786</v>
      </c>
      <c r="F153" s="224" t="s">
        <v>3787</v>
      </c>
      <c r="G153" s="225" t="s">
        <v>283</v>
      </c>
      <c r="H153" s="226">
        <v>390</v>
      </c>
      <c r="I153" s="227">
        <v>37.399999999999999</v>
      </c>
      <c r="J153" s="227">
        <f>ROUND(I153*H153,2)</f>
        <v>14586</v>
      </c>
      <c r="K153" s="228"/>
      <c r="L153" s="39"/>
      <c r="M153" s="229" t="s">
        <v>1</v>
      </c>
      <c r="N153" s="230" t="s">
        <v>39</v>
      </c>
      <c r="O153" s="231">
        <v>0</v>
      </c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33" t="s">
        <v>2319</v>
      </c>
      <c r="AT153" s="233" t="s">
        <v>280</v>
      </c>
      <c r="AU153" s="233" t="s">
        <v>81</v>
      </c>
      <c r="AY153" s="18" t="s">
        <v>278</v>
      </c>
      <c r="BE153" s="234">
        <f>IF(N153="základní",J153,0)</f>
        <v>14586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8" t="s">
        <v>81</v>
      </c>
      <c r="BK153" s="234">
        <f>ROUND(I153*H153,2)</f>
        <v>14586</v>
      </c>
      <c r="BL153" s="18" t="s">
        <v>2319</v>
      </c>
      <c r="BM153" s="233" t="s">
        <v>4513</v>
      </c>
    </row>
    <row r="154" s="2" customFormat="1" ht="24.15" customHeight="1">
      <c r="A154" s="33"/>
      <c r="B154" s="34"/>
      <c r="C154" s="222" t="s">
        <v>679</v>
      </c>
      <c r="D154" s="222" t="s">
        <v>280</v>
      </c>
      <c r="E154" s="223" t="s">
        <v>3789</v>
      </c>
      <c r="F154" s="224" t="s">
        <v>3790</v>
      </c>
      <c r="G154" s="225" t="s">
        <v>301</v>
      </c>
      <c r="H154" s="226">
        <v>2.1000000000000001</v>
      </c>
      <c r="I154" s="227">
        <v>5830</v>
      </c>
      <c r="J154" s="227">
        <f>ROUND(I154*H154,2)</f>
        <v>12243</v>
      </c>
      <c r="K154" s="228"/>
      <c r="L154" s="39"/>
      <c r="M154" s="229" t="s">
        <v>1</v>
      </c>
      <c r="N154" s="230" t="s">
        <v>39</v>
      </c>
      <c r="O154" s="231">
        <v>0</v>
      </c>
      <c r="P154" s="231">
        <f>O154*H154</f>
        <v>0</v>
      </c>
      <c r="Q154" s="231">
        <v>0</v>
      </c>
      <c r="R154" s="231">
        <f>Q154*H154</f>
        <v>0</v>
      </c>
      <c r="S154" s="231">
        <v>0</v>
      </c>
      <c r="T154" s="23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33" t="s">
        <v>2319</v>
      </c>
      <c r="AT154" s="233" t="s">
        <v>280</v>
      </c>
      <c r="AU154" s="233" t="s">
        <v>81</v>
      </c>
      <c r="AY154" s="18" t="s">
        <v>278</v>
      </c>
      <c r="BE154" s="234">
        <f>IF(N154="základní",J154,0)</f>
        <v>12243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8" t="s">
        <v>81</v>
      </c>
      <c r="BK154" s="234">
        <f>ROUND(I154*H154,2)</f>
        <v>12243</v>
      </c>
      <c r="BL154" s="18" t="s">
        <v>2319</v>
      </c>
      <c r="BM154" s="233" t="s">
        <v>4514</v>
      </c>
    </row>
    <row r="155" s="2" customFormat="1" ht="24.15" customHeight="1">
      <c r="A155" s="33"/>
      <c r="B155" s="34"/>
      <c r="C155" s="222" t="s">
        <v>685</v>
      </c>
      <c r="D155" s="222" t="s">
        <v>280</v>
      </c>
      <c r="E155" s="223" t="s">
        <v>4515</v>
      </c>
      <c r="F155" s="224" t="s">
        <v>3793</v>
      </c>
      <c r="G155" s="225" t="s">
        <v>1418</v>
      </c>
      <c r="H155" s="226">
        <v>1</v>
      </c>
      <c r="I155" s="227">
        <v>46865.5</v>
      </c>
      <c r="J155" s="227">
        <f>ROUND(I155*H155,2)</f>
        <v>46865.5</v>
      </c>
      <c r="K155" s="228"/>
      <c r="L155" s="39"/>
      <c r="M155" s="291" t="s">
        <v>1</v>
      </c>
      <c r="N155" s="292" t="s">
        <v>39</v>
      </c>
      <c r="O155" s="293">
        <v>0</v>
      </c>
      <c r="P155" s="293">
        <f>O155*H155</f>
        <v>0</v>
      </c>
      <c r="Q155" s="293">
        <v>0</v>
      </c>
      <c r="R155" s="293">
        <f>Q155*H155</f>
        <v>0</v>
      </c>
      <c r="S155" s="293">
        <v>0</v>
      </c>
      <c r="T155" s="294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33" t="s">
        <v>2319</v>
      </c>
      <c r="AT155" s="233" t="s">
        <v>280</v>
      </c>
      <c r="AU155" s="233" t="s">
        <v>81</v>
      </c>
      <c r="AY155" s="18" t="s">
        <v>278</v>
      </c>
      <c r="BE155" s="234">
        <f>IF(N155="základní",J155,0)</f>
        <v>46865.5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8" t="s">
        <v>81</v>
      </c>
      <c r="BK155" s="234">
        <f>ROUND(I155*H155,2)</f>
        <v>46865.5</v>
      </c>
      <c r="BL155" s="18" t="s">
        <v>2319</v>
      </c>
      <c r="BM155" s="233" t="s">
        <v>4516</v>
      </c>
    </row>
    <row r="156" s="2" customFormat="1" ht="6.96" customHeight="1">
      <c r="A156" s="33"/>
      <c r="B156" s="60"/>
      <c r="C156" s="61"/>
      <c r="D156" s="61"/>
      <c r="E156" s="61"/>
      <c r="F156" s="61"/>
      <c r="G156" s="61"/>
      <c r="H156" s="61"/>
      <c r="I156" s="61"/>
      <c r="J156" s="61"/>
      <c r="K156" s="61"/>
      <c r="L156" s="39"/>
      <c r="M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</row>
  </sheetData>
  <sheetProtection sheet="1" autoFilter="0" formatColumns="0" formatRows="0" objects="1" scenarios="1" spinCount="100000" saltValue="6RIwVj0eVICnSGu8vHWmfhnv8+mJ7QJ466TGqiUBAsaOGTi72+p/fqpmCRokxG3L9PXOirDUeg53zrspuZ9qvg==" hashValue="BxUFOgOpse8YsQ+VyDdRjO7uAdALTBWiiGKH1R7JxJjk6vwmJmgTb59VeMj8va+MBBYGCONYvmNphCD9MQinBw==" algorithmName="SHA-512" password="CC35"/>
  <autoFilter ref="C124:K15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83</v>
      </c>
    </row>
    <row r="4" s="1" customFormat="1" ht="24.96" customHeight="1">
      <c r="B4" s="21"/>
      <c r="D4" s="143" t="s">
        <v>230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Cheb - Onkologie a zubní klinika rev.11.02.2025</v>
      </c>
      <c r="F7" s="145"/>
      <c r="G7" s="145"/>
      <c r="H7" s="145"/>
      <c r="L7" s="21"/>
    </row>
    <row r="8">
      <c r="B8" s="21"/>
      <c r="D8" s="145" t="s">
        <v>231</v>
      </c>
      <c r="L8" s="21"/>
    </row>
    <row r="9" s="1" customFormat="1" ht="16.5" customHeight="1">
      <c r="B9" s="21"/>
      <c r="E9" s="146" t="s">
        <v>232</v>
      </c>
      <c r="F9" s="1"/>
      <c r="G9" s="1"/>
      <c r="H9" s="1"/>
      <c r="L9" s="21"/>
    </row>
    <row r="10" s="1" customFormat="1" ht="12" customHeight="1">
      <c r="B10" s="21"/>
      <c r="D10" s="145" t="s">
        <v>233</v>
      </c>
      <c r="L10" s="21"/>
    </row>
    <row r="11" s="2" customFormat="1" ht="16.5" customHeight="1">
      <c r="A11" s="33"/>
      <c r="B11" s="39"/>
      <c r="C11" s="33"/>
      <c r="D11" s="33"/>
      <c r="E11" s="147" t="s">
        <v>2075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9"/>
      <c r="C12" s="33"/>
      <c r="D12" s="145" t="s">
        <v>235</v>
      </c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6.5" customHeight="1">
      <c r="A13" s="33"/>
      <c r="B13" s="39"/>
      <c r="C13" s="33"/>
      <c r="D13" s="33"/>
      <c r="E13" s="148" t="s">
        <v>4517</v>
      </c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>
      <c r="A14" s="33"/>
      <c r="B14" s="39"/>
      <c r="C14" s="33"/>
      <c r="D14" s="33"/>
      <c r="E14" s="33"/>
      <c r="F14" s="33"/>
      <c r="G14" s="33"/>
      <c r="H14" s="33"/>
      <c r="I14" s="33"/>
      <c r="J14" s="33"/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9"/>
      <c r="C15" s="33"/>
      <c r="D15" s="145" t="s">
        <v>16</v>
      </c>
      <c r="E15" s="33"/>
      <c r="F15" s="135" t="s">
        <v>1</v>
      </c>
      <c r="G15" s="33"/>
      <c r="H15" s="33"/>
      <c r="I15" s="145" t="s">
        <v>17</v>
      </c>
      <c r="J15" s="135" t="s">
        <v>1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18</v>
      </c>
      <c r="E16" s="33"/>
      <c r="F16" s="135" t="s">
        <v>24</v>
      </c>
      <c r="G16" s="33"/>
      <c r="H16" s="33"/>
      <c r="I16" s="145" t="s">
        <v>20</v>
      </c>
      <c r="J16" s="149" t="str">
        <f>'Rekapitulace stavby'!AN8</f>
        <v>10. 12. 2024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0.8" customHeight="1">
      <c r="A17" s="33"/>
      <c r="B17" s="39"/>
      <c r="C17" s="33"/>
      <c r="D17" s="33"/>
      <c r="E17" s="33"/>
      <c r="F17" s="33"/>
      <c r="G17" s="33"/>
      <c r="H17" s="33"/>
      <c r="I17" s="33"/>
      <c r="J17" s="33"/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9"/>
      <c r="C18" s="33"/>
      <c r="D18" s="145" t="s">
        <v>22</v>
      </c>
      <c r="E18" s="33"/>
      <c r="F18" s="33"/>
      <c r="G18" s="33"/>
      <c r="H18" s="33"/>
      <c r="I18" s="145" t="s">
        <v>23</v>
      </c>
      <c r="J18" s="135" t="str">
        <f>IF('Rekapitulace stavby'!AN10="","",'Rekapitulace stavby'!AN10)</f>
        <v/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9"/>
      <c r="C19" s="33"/>
      <c r="D19" s="33"/>
      <c r="E19" s="135" t="str">
        <f>IF('Rekapitulace stavby'!E11="","",'Rekapitulace stavby'!E11)</f>
        <v xml:space="preserve"> </v>
      </c>
      <c r="F19" s="33"/>
      <c r="G19" s="33"/>
      <c r="H19" s="33"/>
      <c r="I19" s="145" t="s">
        <v>25</v>
      </c>
      <c r="J19" s="135" t="str">
        <f>IF('Rekapitulace stavby'!AN11="","",'Rekapitulace stavby'!AN11)</f>
        <v/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9"/>
      <c r="C20" s="33"/>
      <c r="D20" s="33"/>
      <c r="E20" s="33"/>
      <c r="F20" s="33"/>
      <c r="G20" s="33"/>
      <c r="H20" s="33"/>
      <c r="I20" s="33"/>
      <c r="J20" s="33"/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9"/>
      <c r="C21" s="33"/>
      <c r="D21" s="145" t="s">
        <v>26</v>
      </c>
      <c r="E21" s="33"/>
      <c r="F21" s="33"/>
      <c r="G21" s="33"/>
      <c r="H21" s="33"/>
      <c r="I21" s="145" t="s">
        <v>23</v>
      </c>
      <c r="J21" s="135" t="str">
        <f>'Rekapitulace stavby'!AN13</f>
        <v/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9"/>
      <c r="C22" s="33"/>
      <c r="D22" s="33"/>
      <c r="E22" s="135" t="str">
        <f>'Rekapitulace stavby'!E14</f>
        <v xml:space="preserve"> </v>
      </c>
      <c r="F22" s="135"/>
      <c r="G22" s="135"/>
      <c r="H22" s="135"/>
      <c r="I22" s="145" t="s">
        <v>25</v>
      </c>
      <c r="J22" s="135" t="str">
        <f>'Rekapitulace stavby'!AN14</f>
        <v/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9"/>
      <c r="C23" s="33"/>
      <c r="D23" s="33"/>
      <c r="E23" s="33"/>
      <c r="F23" s="33"/>
      <c r="G23" s="33"/>
      <c r="H23" s="33"/>
      <c r="I23" s="33"/>
      <c r="J23" s="33"/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9"/>
      <c r="C24" s="33"/>
      <c r="D24" s="145" t="s">
        <v>27</v>
      </c>
      <c r="E24" s="33"/>
      <c r="F24" s="33"/>
      <c r="G24" s="33"/>
      <c r="H24" s="33"/>
      <c r="I24" s="145" t="s">
        <v>23</v>
      </c>
      <c r="J24" s="135" t="str">
        <f>IF('Rekapitulace stavby'!AN16="","",'Rekapitulace stavby'!AN16)</f>
        <v>40541355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8" customHeight="1">
      <c r="A25" s="33"/>
      <c r="B25" s="39"/>
      <c r="C25" s="33"/>
      <c r="D25" s="33"/>
      <c r="E25" s="135" t="str">
        <f>IF('Rekapitulace stavby'!E17="","",'Rekapitulace stavby'!E17)</f>
        <v>M Projekt Cheb</v>
      </c>
      <c r="F25" s="33"/>
      <c r="G25" s="33"/>
      <c r="H25" s="33"/>
      <c r="I25" s="145" t="s">
        <v>25</v>
      </c>
      <c r="J25" s="135" t="str">
        <f>IF('Rekapitulace stavby'!AN17="","",'Rekapitulace stavby'!AN17)</f>
        <v/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6.96" customHeight="1">
      <c r="A26" s="33"/>
      <c r="B26" s="39"/>
      <c r="C26" s="33"/>
      <c r="D26" s="33"/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12" customHeight="1">
      <c r="A27" s="33"/>
      <c r="B27" s="39"/>
      <c r="C27" s="33"/>
      <c r="D27" s="145" t="s">
        <v>31</v>
      </c>
      <c r="E27" s="33"/>
      <c r="F27" s="33"/>
      <c r="G27" s="33"/>
      <c r="H27" s="33"/>
      <c r="I27" s="145" t="s">
        <v>23</v>
      </c>
      <c r="J27" s="135" t="str">
        <f>IF('Rekapitulace stavby'!AN19="","",'Rekapitulace stavby'!AN19)</f>
        <v/>
      </c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8" customHeight="1">
      <c r="A28" s="33"/>
      <c r="B28" s="39"/>
      <c r="C28" s="33"/>
      <c r="D28" s="33"/>
      <c r="E28" s="135" t="str">
        <f>IF('Rekapitulace stavby'!E20="","",'Rekapitulace stavby'!E20)</f>
        <v xml:space="preserve"> </v>
      </c>
      <c r="F28" s="33"/>
      <c r="G28" s="33"/>
      <c r="H28" s="33"/>
      <c r="I28" s="145" t="s">
        <v>25</v>
      </c>
      <c r="J28" s="135" t="str">
        <f>IF('Rekapitulace stavby'!AN20="","",'Rekapitulace stavby'!AN20)</f>
        <v/>
      </c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9"/>
      <c r="C29" s="33"/>
      <c r="D29" s="33"/>
      <c r="E29" s="33"/>
      <c r="F29" s="33"/>
      <c r="G29" s="33"/>
      <c r="H29" s="33"/>
      <c r="I29" s="33"/>
      <c r="J29" s="33"/>
      <c r="K29" s="3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2" customHeight="1">
      <c r="A30" s="33"/>
      <c r="B30" s="39"/>
      <c r="C30" s="33"/>
      <c r="D30" s="145" t="s">
        <v>32</v>
      </c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8" customFormat="1" ht="16.5" customHeight="1">
      <c r="A31" s="150"/>
      <c r="B31" s="151"/>
      <c r="C31" s="150"/>
      <c r="D31" s="150"/>
      <c r="E31" s="152" t="s">
        <v>1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3"/>
      <c r="B32" s="39"/>
      <c r="C32" s="33"/>
      <c r="D32" s="33"/>
      <c r="E32" s="33"/>
      <c r="F32" s="33"/>
      <c r="G32" s="33"/>
      <c r="H32" s="33"/>
      <c r="I32" s="33"/>
      <c r="J32" s="33"/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4"/>
      <c r="E33" s="154"/>
      <c r="F33" s="154"/>
      <c r="G33" s="154"/>
      <c r="H33" s="154"/>
      <c r="I33" s="154"/>
      <c r="J33" s="154"/>
      <c r="K33" s="154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25.44" customHeight="1">
      <c r="A34" s="33"/>
      <c r="B34" s="39"/>
      <c r="C34" s="33"/>
      <c r="D34" s="155" t="s">
        <v>34</v>
      </c>
      <c r="E34" s="33"/>
      <c r="F34" s="33"/>
      <c r="G34" s="33"/>
      <c r="H34" s="33"/>
      <c r="I34" s="33"/>
      <c r="J34" s="156">
        <f>ROUND(J130, 2)</f>
        <v>2676761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6.96" customHeight="1">
      <c r="A35" s="33"/>
      <c r="B35" s="39"/>
      <c r="C35" s="33"/>
      <c r="D35" s="154"/>
      <c r="E35" s="154"/>
      <c r="F35" s="154"/>
      <c r="G35" s="154"/>
      <c r="H35" s="154"/>
      <c r="I35" s="154"/>
      <c r="J35" s="154"/>
      <c r="K35" s="154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33"/>
      <c r="F36" s="157" t="s">
        <v>36</v>
      </c>
      <c r="G36" s="33"/>
      <c r="H36" s="33"/>
      <c r="I36" s="157" t="s">
        <v>35</v>
      </c>
      <c r="J36" s="157" t="s">
        <v>37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14.4" customHeight="1">
      <c r="A37" s="33"/>
      <c r="B37" s="39"/>
      <c r="C37" s="33"/>
      <c r="D37" s="147" t="s">
        <v>38</v>
      </c>
      <c r="E37" s="145" t="s">
        <v>39</v>
      </c>
      <c r="F37" s="158">
        <f>ROUND((SUM(BE130:BE185)),  2)</f>
        <v>2676761</v>
      </c>
      <c r="G37" s="33"/>
      <c r="H37" s="33"/>
      <c r="I37" s="159">
        <v>0.20999999999999999</v>
      </c>
      <c r="J37" s="158">
        <f>ROUND(((SUM(BE130:BE185))*I37),  2)</f>
        <v>562119.81000000006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39"/>
      <c r="C38" s="33"/>
      <c r="D38" s="33"/>
      <c r="E38" s="145" t="s">
        <v>40</v>
      </c>
      <c r="F38" s="158">
        <f>ROUND((SUM(BF130:BF185)),  2)</f>
        <v>0</v>
      </c>
      <c r="G38" s="33"/>
      <c r="H38" s="33"/>
      <c r="I38" s="159">
        <v>0.12</v>
      </c>
      <c r="J38" s="158">
        <f>ROUND(((SUM(BF130:BF185))*I38),  2)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41</v>
      </c>
      <c r="F39" s="158">
        <f>ROUND((SUM(BG130:BG185)),  2)</f>
        <v>0</v>
      </c>
      <c r="G39" s="33"/>
      <c r="H39" s="33"/>
      <c r="I39" s="159">
        <v>0.20999999999999999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9"/>
      <c r="C40" s="33"/>
      <c r="D40" s="33"/>
      <c r="E40" s="145" t="s">
        <v>42</v>
      </c>
      <c r="F40" s="158">
        <f>ROUND((SUM(BH130:BH185)),  2)</f>
        <v>0</v>
      </c>
      <c r="G40" s="33"/>
      <c r="H40" s="33"/>
      <c r="I40" s="159">
        <v>0.12</v>
      </c>
      <c r="J40" s="158">
        <f>0</f>
        <v>0</v>
      </c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2" customFormat="1" ht="14.4" customHeight="1">
      <c r="A41" s="33"/>
      <c r="B41" s="39"/>
      <c r="C41" s="33"/>
      <c r="D41" s="33"/>
      <c r="E41" s="145" t="s">
        <v>43</v>
      </c>
      <c r="F41" s="158">
        <f>ROUND((SUM(BI130:BI185)),  2)</f>
        <v>0</v>
      </c>
      <c r="G41" s="33"/>
      <c r="H41" s="33"/>
      <c r="I41" s="159">
        <v>0</v>
      </c>
      <c r="J41" s="158">
        <f>0</f>
        <v>0</v>
      </c>
      <c r="K41" s="33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6.96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5.44" customHeight="1">
      <c r="A43" s="33"/>
      <c r="B43" s="39"/>
      <c r="C43" s="160"/>
      <c r="D43" s="161" t="s">
        <v>44</v>
      </c>
      <c r="E43" s="162"/>
      <c r="F43" s="162"/>
      <c r="G43" s="163" t="s">
        <v>45</v>
      </c>
      <c r="H43" s="164" t="s">
        <v>46</v>
      </c>
      <c r="I43" s="162"/>
      <c r="J43" s="165">
        <f>SUM(J34:J41)</f>
        <v>3238880.8100000001</v>
      </c>
      <c r="K43" s="166"/>
      <c r="L43" s="57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14.4" customHeight="1">
      <c r="A44" s="33"/>
      <c r="B44" s="39"/>
      <c r="C44" s="33"/>
      <c r="D44" s="33"/>
      <c r="E44" s="33"/>
      <c r="F44" s="33"/>
      <c r="G44" s="33"/>
      <c r="H44" s="33"/>
      <c r="I44" s="33"/>
      <c r="J44" s="33"/>
      <c r="K44" s="33"/>
      <c r="L44" s="57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47</v>
      </c>
      <c r="E50" s="168"/>
      <c r="F50" s="168"/>
      <c r="G50" s="167" t="s">
        <v>48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49</v>
      </c>
      <c r="E61" s="170"/>
      <c r="F61" s="171" t="s">
        <v>50</v>
      </c>
      <c r="G61" s="169" t="s">
        <v>49</v>
      </c>
      <c r="H61" s="170"/>
      <c r="I61" s="170"/>
      <c r="J61" s="172" t="s">
        <v>50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51</v>
      </c>
      <c r="E65" s="173"/>
      <c r="F65" s="173"/>
      <c r="G65" s="167" t="s">
        <v>52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49</v>
      </c>
      <c r="E76" s="170"/>
      <c r="F76" s="171" t="s">
        <v>50</v>
      </c>
      <c r="G76" s="169" t="s">
        <v>49</v>
      </c>
      <c r="H76" s="170"/>
      <c r="I76" s="170"/>
      <c r="J76" s="172" t="s">
        <v>50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hidden="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hidden="1" s="2" customFormat="1" ht="24.96" customHeight="1">
      <c r="A82" s="33"/>
      <c r="B82" s="34"/>
      <c r="C82" s="24" t="s">
        <v>238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hidden="1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hidden="1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hidden="1" s="2" customFormat="1" ht="16.5" customHeight="1">
      <c r="A85" s="33"/>
      <c r="B85" s="34"/>
      <c r="C85" s="35"/>
      <c r="D85" s="35"/>
      <c r="E85" s="178" t="str">
        <f>E7</f>
        <v>Cheb - Onkologie a zubní klinika rev.11.02.2025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hidden="1" s="1" customFormat="1" ht="12" customHeight="1">
      <c r="B86" s="22"/>
      <c r="C86" s="30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78" t="s">
        <v>232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0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3"/>
      <c r="B89" s="34"/>
      <c r="C89" s="35"/>
      <c r="D89" s="35"/>
      <c r="E89" s="179" t="s">
        <v>2075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hidden="1" s="2" customFormat="1" ht="12" customHeight="1">
      <c r="A90" s="33"/>
      <c r="B90" s="34"/>
      <c r="C90" s="30" t="s">
        <v>235</v>
      </c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hidden="1" s="2" customFormat="1" ht="16.5" customHeight="1">
      <c r="A91" s="33"/>
      <c r="B91" s="34"/>
      <c r="C91" s="35"/>
      <c r="D91" s="35"/>
      <c r="E91" s="70" t="str">
        <f>E13</f>
        <v>I.1.2.8 - Měření a regulace</v>
      </c>
      <c r="F91" s="35"/>
      <c r="G91" s="35"/>
      <c r="H91" s="35"/>
      <c r="I91" s="35"/>
      <c r="J91" s="35"/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hidden="1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hidden="1" s="2" customFormat="1" ht="12" customHeight="1">
      <c r="A93" s="33"/>
      <c r="B93" s="34"/>
      <c r="C93" s="30" t="s">
        <v>18</v>
      </c>
      <c r="D93" s="35"/>
      <c r="E93" s="35"/>
      <c r="F93" s="27" t="str">
        <f>F16</f>
        <v xml:space="preserve"> </v>
      </c>
      <c r="G93" s="35"/>
      <c r="H93" s="35"/>
      <c r="I93" s="30" t="s">
        <v>20</v>
      </c>
      <c r="J93" s="73" t="str">
        <f>IF(J16="","",J16)</f>
        <v>10. 12. 2024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hidden="1" s="2" customFormat="1" ht="6.96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hidden="1" s="2" customFormat="1" ht="15.15" customHeight="1">
      <c r="A95" s="33"/>
      <c r="B95" s="34"/>
      <c r="C95" s="30" t="s">
        <v>22</v>
      </c>
      <c r="D95" s="35"/>
      <c r="E95" s="35"/>
      <c r="F95" s="27" t="str">
        <f>E19</f>
        <v xml:space="preserve"> </v>
      </c>
      <c r="G95" s="35"/>
      <c r="H95" s="35"/>
      <c r="I95" s="30" t="s">
        <v>27</v>
      </c>
      <c r="J95" s="31" t="str">
        <f>E25</f>
        <v>M Projekt Cheb</v>
      </c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hidden="1" s="2" customFormat="1" ht="15.15" customHeight="1">
      <c r="A96" s="33"/>
      <c r="B96" s="34"/>
      <c r="C96" s="30" t="s">
        <v>26</v>
      </c>
      <c r="D96" s="35"/>
      <c r="E96" s="35"/>
      <c r="F96" s="27" t="str">
        <f>IF(E22="","",E22)</f>
        <v xml:space="preserve"> </v>
      </c>
      <c r="G96" s="35"/>
      <c r="H96" s="35"/>
      <c r="I96" s="30" t="s">
        <v>31</v>
      </c>
      <c r="J96" s="31" t="str">
        <f>E28</f>
        <v xml:space="preserve"> 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hidden="1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hidden="1" s="2" customFormat="1" ht="29.28" customHeight="1">
      <c r="A98" s="33"/>
      <c r="B98" s="34"/>
      <c r="C98" s="180" t="s">
        <v>239</v>
      </c>
      <c r="D98" s="181"/>
      <c r="E98" s="181"/>
      <c r="F98" s="181"/>
      <c r="G98" s="181"/>
      <c r="H98" s="181"/>
      <c r="I98" s="181"/>
      <c r="J98" s="182" t="s">
        <v>240</v>
      </c>
      <c r="K98" s="181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hidden="1" s="2" customFormat="1" ht="10.32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7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hidden="1" s="2" customFormat="1" ht="22.8" customHeight="1">
      <c r="A100" s="33"/>
      <c r="B100" s="34"/>
      <c r="C100" s="183" t="s">
        <v>241</v>
      </c>
      <c r="D100" s="35"/>
      <c r="E100" s="35"/>
      <c r="F100" s="35"/>
      <c r="G100" s="35"/>
      <c r="H100" s="35"/>
      <c r="I100" s="35"/>
      <c r="J100" s="104">
        <f>J130</f>
        <v>2676761</v>
      </c>
      <c r="K100" s="35"/>
      <c r="L100" s="57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242</v>
      </c>
    </row>
    <row r="101" hidden="1" s="9" customFormat="1" ht="24.96" customHeight="1">
      <c r="A101" s="9"/>
      <c r="B101" s="184"/>
      <c r="C101" s="185"/>
      <c r="D101" s="186" t="s">
        <v>4518</v>
      </c>
      <c r="E101" s="187"/>
      <c r="F101" s="187"/>
      <c r="G101" s="187"/>
      <c r="H101" s="187"/>
      <c r="I101" s="187"/>
      <c r="J101" s="188">
        <f>J131</f>
        <v>2676761</v>
      </c>
      <c r="K101" s="185"/>
      <c r="L101" s="18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90"/>
      <c r="C102" s="126"/>
      <c r="D102" s="191" t="s">
        <v>4519</v>
      </c>
      <c r="E102" s="192"/>
      <c r="F102" s="192"/>
      <c r="G102" s="192"/>
      <c r="H102" s="192"/>
      <c r="I102" s="192"/>
      <c r="J102" s="193">
        <f>J132</f>
        <v>837998</v>
      </c>
      <c r="K102" s="126"/>
      <c r="L102" s="19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0"/>
      <c r="C103" s="126"/>
      <c r="D103" s="191" t="s">
        <v>4520</v>
      </c>
      <c r="E103" s="192"/>
      <c r="F103" s="192"/>
      <c r="G103" s="192"/>
      <c r="H103" s="192"/>
      <c r="I103" s="192"/>
      <c r="J103" s="193">
        <f>J141</f>
        <v>321040</v>
      </c>
      <c r="K103" s="126"/>
      <c r="L103" s="19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0"/>
      <c r="C104" s="126"/>
      <c r="D104" s="191" t="s">
        <v>4521</v>
      </c>
      <c r="E104" s="192"/>
      <c r="F104" s="192"/>
      <c r="G104" s="192"/>
      <c r="H104" s="192"/>
      <c r="I104" s="192"/>
      <c r="J104" s="193">
        <f>J162</f>
        <v>315000</v>
      </c>
      <c r="K104" s="126"/>
      <c r="L104" s="19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90"/>
      <c r="C105" s="126"/>
      <c r="D105" s="191" t="s">
        <v>4522</v>
      </c>
      <c r="E105" s="192"/>
      <c r="F105" s="192"/>
      <c r="G105" s="192"/>
      <c r="H105" s="192"/>
      <c r="I105" s="192"/>
      <c r="J105" s="193">
        <f>J166</f>
        <v>1026723</v>
      </c>
      <c r="K105" s="126"/>
      <c r="L105" s="19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90"/>
      <c r="C106" s="126"/>
      <c r="D106" s="191" t="s">
        <v>4523</v>
      </c>
      <c r="E106" s="192"/>
      <c r="F106" s="192"/>
      <c r="G106" s="192"/>
      <c r="H106" s="192"/>
      <c r="I106" s="192"/>
      <c r="J106" s="193">
        <f>J181</f>
        <v>176000</v>
      </c>
      <c r="K106" s="126"/>
      <c r="L106" s="19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2" customFormat="1" ht="21.84" customHeight="1">
      <c r="A107" s="33"/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hidden="1" s="2" customFormat="1" ht="6.96" customHeight="1">
      <c r="A108" s="33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hidden="1"/>
    <row r="110" hidden="1"/>
    <row r="111" hidden="1"/>
    <row r="112" s="2" customFormat="1" ht="6.96" customHeight="1">
      <c r="A112" s="33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57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="2" customFormat="1" ht="24.96" customHeight="1">
      <c r="A113" s="33"/>
      <c r="B113" s="34"/>
      <c r="C113" s="24" t="s">
        <v>263</v>
      </c>
      <c r="D113" s="35"/>
      <c r="E113" s="35"/>
      <c r="F113" s="35"/>
      <c r="G113" s="35"/>
      <c r="H113" s="35"/>
      <c r="I113" s="35"/>
      <c r="J113" s="35"/>
      <c r="K113" s="35"/>
      <c r="L113" s="57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="2" customFormat="1" ht="6.96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7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="2" customFormat="1" ht="12" customHeight="1">
      <c r="A115" s="33"/>
      <c r="B115" s="34"/>
      <c r="C115" s="30" t="s">
        <v>14</v>
      </c>
      <c r="D115" s="35"/>
      <c r="E115" s="35"/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6.5" customHeight="1">
      <c r="A116" s="33"/>
      <c r="B116" s="34"/>
      <c r="C116" s="35"/>
      <c r="D116" s="35"/>
      <c r="E116" s="178" t="str">
        <f>E7</f>
        <v>Cheb - Onkologie a zubní klinika rev.11.02.2025</v>
      </c>
      <c r="F116" s="30"/>
      <c r="G116" s="30"/>
      <c r="H116" s="30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1" customFormat="1" ht="12" customHeight="1">
      <c r="B117" s="22"/>
      <c r="C117" s="30" t="s">
        <v>231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78" t="s">
        <v>232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0" t="s">
        <v>233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3"/>
      <c r="B120" s="34"/>
      <c r="C120" s="35"/>
      <c r="D120" s="35"/>
      <c r="E120" s="179" t="s">
        <v>2075</v>
      </c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2" customHeight="1">
      <c r="A121" s="33"/>
      <c r="B121" s="34"/>
      <c r="C121" s="30" t="s">
        <v>235</v>
      </c>
      <c r="D121" s="35"/>
      <c r="E121" s="35"/>
      <c r="F121" s="35"/>
      <c r="G121" s="35"/>
      <c r="H121" s="35"/>
      <c r="I121" s="35"/>
      <c r="J121" s="35"/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6.5" customHeight="1">
      <c r="A122" s="33"/>
      <c r="B122" s="34"/>
      <c r="C122" s="35"/>
      <c r="D122" s="35"/>
      <c r="E122" s="70" t="str">
        <f>E13</f>
        <v>I.1.2.8 - Měření a regulace</v>
      </c>
      <c r="F122" s="35"/>
      <c r="G122" s="35"/>
      <c r="H122" s="35"/>
      <c r="I122" s="35"/>
      <c r="J122" s="35"/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6.96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2" customFormat="1" ht="12" customHeight="1">
      <c r="A124" s="33"/>
      <c r="B124" s="34"/>
      <c r="C124" s="30" t="s">
        <v>18</v>
      </c>
      <c r="D124" s="35"/>
      <c r="E124" s="35"/>
      <c r="F124" s="27" t="str">
        <f>F16</f>
        <v xml:space="preserve"> </v>
      </c>
      <c r="G124" s="35"/>
      <c r="H124" s="35"/>
      <c r="I124" s="30" t="s">
        <v>20</v>
      </c>
      <c r="J124" s="73" t="str">
        <f>IF(J16="","",J16)</f>
        <v>10. 12. 2024</v>
      </c>
      <c r="K124" s="35"/>
      <c r="L124" s="57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="2" customFormat="1" ht="6.96" customHeight="1">
      <c r="A125" s="33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57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="2" customFormat="1" ht="15.15" customHeight="1">
      <c r="A126" s="33"/>
      <c r="B126" s="34"/>
      <c r="C126" s="30" t="s">
        <v>22</v>
      </c>
      <c r="D126" s="35"/>
      <c r="E126" s="35"/>
      <c r="F126" s="27" t="str">
        <f>E19</f>
        <v xml:space="preserve"> </v>
      </c>
      <c r="G126" s="35"/>
      <c r="H126" s="35"/>
      <c r="I126" s="30" t="s">
        <v>27</v>
      </c>
      <c r="J126" s="31" t="str">
        <f>E25</f>
        <v>M Projekt Cheb</v>
      </c>
      <c r="K126" s="35"/>
      <c r="L126" s="57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="2" customFormat="1" ht="15.15" customHeight="1">
      <c r="A127" s="33"/>
      <c r="B127" s="34"/>
      <c r="C127" s="30" t="s">
        <v>26</v>
      </c>
      <c r="D127" s="35"/>
      <c r="E127" s="35"/>
      <c r="F127" s="27" t="str">
        <f>IF(E22="","",E22)</f>
        <v xml:space="preserve"> </v>
      </c>
      <c r="G127" s="35"/>
      <c r="H127" s="35"/>
      <c r="I127" s="30" t="s">
        <v>31</v>
      </c>
      <c r="J127" s="31" t="str">
        <f>E28</f>
        <v xml:space="preserve"> </v>
      </c>
      <c r="K127" s="35"/>
      <c r="L127" s="57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="2" customFormat="1" ht="10.32" customHeight="1">
      <c r="A128" s="33"/>
      <c r="B128" s="34"/>
      <c r="C128" s="35"/>
      <c r="D128" s="35"/>
      <c r="E128" s="35"/>
      <c r="F128" s="35"/>
      <c r="G128" s="35"/>
      <c r="H128" s="35"/>
      <c r="I128" s="35"/>
      <c r="J128" s="35"/>
      <c r="K128" s="35"/>
      <c r="L128" s="57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="11" customFormat="1" ht="29.28" customHeight="1">
      <c r="A129" s="195"/>
      <c r="B129" s="196"/>
      <c r="C129" s="197" t="s">
        <v>264</v>
      </c>
      <c r="D129" s="198" t="s">
        <v>59</v>
      </c>
      <c r="E129" s="198" t="s">
        <v>55</v>
      </c>
      <c r="F129" s="198" t="s">
        <v>56</v>
      </c>
      <c r="G129" s="198" t="s">
        <v>265</v>
      </c>
      <c r="H129" s="198" t="s">
        <v>266</v>
      </c>
      <c r="I129" s="198" t="s">
        <v>267</v>
      </c>
      <c r="J129" s="199" t="s">
        <v>240</v>
      </c>
      <c r="K129" s="200" t="s">
        <v>268</v>
      </c>
      <c r="L129" s="201"/>
      <c r="M129" s="94" t="s">
        <v>1</v>
      </c>
      <c r="N129" s="95" t="s">
        <v>38</v>
      </c>
      <c r="O129" s="95" t="s">
        <v>269</v>
      </c>
      <c r="P129" s="95" t="s">
        <v>270</v>
      </c>
      <c r="Q129" s="95" t="s">
        <v>271</v>
      </c>
      <c r="R129" s="95" t="s">
        <v>272</v>
      </c>
      <c r="S129" s="95" t="s">
        <v>273</v>
      </c>
      <c r="T129" s="96" t="s">
        <v>274</v>
      </c>
      <c r="U129" s="195"/>
      <c r="V129" s="195"/>
      <c r="W129" s="195"/>
      <c r="X129" s="195"/>
      <c r="Y129" s="195"/>
      <c r="Z129" s="195"/>
      <c r="AA129" s="195"/>
      <c r="AB129" s="195"/>
      <c r="AC129" s="195"/>
      <c r="AD129" s="195"/>
      <c r="AE129" s="195"/>
    </row>
    <row r="130" s="2" customFormat="1" ht="22.8" customHeight="1">
      <c r="A130" s="33"/>
      <c r="B130" s="34"/>
      <c r="C130" s="101" t="s">
        <v>275</v>
      </c>
      <c r="D130" s="35"/>
      <c r="E130" s="35"/>
      <c r="F130" s="35"/>
      <c r="G130" s="35"/>
      <c r="H130" s="35"/>
      <c r="I130" s="35"/>
      <c r="J130" s="202">
        <f>BK130</f>
        <v>2676761</v>
      </c>
      <c r="K130" s="35"/>
      <c r="L130" s="39"/>
      <c r="M130" s="97"/>
      <c r="N130" s="203"/>
      <c r="O130" s="98"/>
      <c r="P130" s="204">
        <f>P131</f>
        <v>0</v>
      </c>
      <c r="Q130" s="98"/>
      <c r="R130" s="204">
        <f>R131</f>
        <v>0</v>
      </c>
      <c r="S130" s="98"/>
      <c r="T130" s="205">
        <f>T131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73</v>
      </c>
      <c r="AU130" s="18" t="s">
        <v>242</v>
      </c>
      <c r="BK130" s="206">
        <f>BK131</f>
        <v>2676761</v>
      </c>
    </row>
    <row r="131" s="12" customFormat="1" ht="25.92" customHeight="1">
      <c r="A131" s="12"/>
      <c r="B131" s="207"/>
      <c r="C131" s="208"/>
      <c r="D131" s="209" t="s">
        <v>73</v>
      </c>
      <c r="E131" s="210" t="s">
        <v>2081</v>
      </c>
      <c r="F131" s="210" t="s">
        <v>155</v>
      </c>
      <c r="G131" s="208"/>
      <c r="H131" s="208"/>
      <c r="I131" s="208"/>
      <c r="J131" s="211">
        <f>BK131</f>
        <v>2676761</v>
      </c>
      <c r="K131" s="208"/>
      <c r="L131" s="212"/>
      <c r="M131" s="213"/>
      <c r="N131" s="214"/>
      <c r="O131" s="214"/>
      <c r="P131" s="215">
        <f>P132+P141+P162+P166+P181</f>
        <v>0</v>
      </c>
      <c r="Q131" s="214"/>
      <c r="R131" s="215">
        <f>R132+R141+R162+R166+R181</f>
        <v>0</v>
      </c>
      <c r="S131" s="214"/>
      <c r="T131" s="216">
        <f>T132+T141+T162+T166+T181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7" t="s">
        <v>81</v>
      </c>
      <c r="AT131" s="218" t="s">
        <v>73</v>
      </c>
      <c r="AU131" s="218" t="s">
        <v>74</v>
      </c>
      <c r="AY131" s="217" t="s">
        <v>278</v>
      </c>
      <c r="BK131" s="219">
        <f>BK132+BK141+BK162+BK166+BK181</f>
        <v>2676761</v>
      </c>
    </row>
    <row r="132" s="12" customFormat="1" ht="22.8" customHeight="1">
      <c r="A132" s="12"/>
      <c r="B132" s="207"/>
      <c r="C132" s="208"/>
      <c r="D132" s="209" t="s">
        <v>73</v>
      </c>
      <c r="E132" s="220" t="s">
        <v>2082</v>
      </c>
      <c r="F132" s="220" t="s">
        <v>4524</v>
      </c>
      <c r="G132" s="208"/>
      <c r="H132" s="208"/>
      <c r="I132" s="208"/>
      <c r="J132" s="221">
        <f>BK132</f>
        <v>837998</v>
      </c>
      <c r="K132" s="208"/>
      <c r="L132" s="212"/>
      <c r="M132" s="213"/>
      <c r="N132" s="214"/>
      <c r="O132" s="214"/>
      <c r="P132" s="215">
        <f>SUM(P133:P140)</f>
        <v>0</v>
      </c>
      <c r="Q132" s="214"/>
      <c r="R132" s="215">
        <f>SUM(R133:R140)</f>
        <v>0</v>
      </c>
      <c r="S132" s="214"/>
      <c r="T132" s="216">
        <f>SUM(T133:T140)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7" t="s">
        <v>81</v>
      </c>
      <c r="AT132" s="218" t="s">
        <v>73</v>
      </c>
      <c r="AU132" s="218" t="s">
        <v>81</v>
      </c>
      <c r="AY132" s="217" t="s">
        <v>278</v>
      </c>
      <c r="BK132" s="219">
        <f>SUM(BK133:BK140)</f>
        <v>837998</v>
      </c>
    </row>
    <row r="133" s="2" customFormat="1" ht="24.15" customHeight="1">
      <c r="A133" s="33"/>
      <c r="B133" s="34"/>
      <c r="C133" s="222" t="s">
        <v>81</v>
      </c>
      <c r="D133" s="222" t="s">
        <v>280</v>
      </c>
      <c r="E133" s="223" t="s">
        <v>4525</v>
      </c>
      <c r="F133" s="224" t="s">
        <v>4526</v>
      </c>
      <c r="G133" s="225" t="s">
        <v>1673</v>
      </c>
      <c r="H133" s="226">
        <v>6</v>
      </c>
      <c r="I133" s="227">
        <v>28814</v>
      </c>
      <c r="J133" s="227">
        <f>ROUND(I133*H133,2)</f>
        <v>172884</v>
      </c>
      <c r="K133" s="228"/>
      <c r="L133" s="39"/>
      <c r="M133" s="229" t="s">
        <v>1</v>
      </c>
      <c r="N133" s="230" t="s">
        <v>39</v>
      </c>
      <c r="O133" s="231">
        <v>0</v>
      </c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33" t="s">
        <v>116</v>
      </c>
      <c r="AT133" s="233" t="s">
        <v>280</v>
      </c>
      <c r="AU133" s="233" t="s">
        <v>83</v>
      </c>
      <c r="AY133" s="18" t="s">
        <v>278</v>
      </c>
      <c r="BE133" s="234">
        <f>IF(N133="základní",J133,0)</f>
        <v>172884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8" t="s">
        <v>81</v>
      </c>
      <c r="BK133" s="234">
        <f>ROUND(I133*H133,2)</f>
        <v>172884</v>
      </c>
      <c r="BL133" s="18" t="s">
        <v>116</v>
      </c>
      <c r="BM133" s="233" t="s">
        <v>83</v>
      </c>
    </row>
    <row r="134" s="2" customFormat="1" ht="21.75" customHeight="1">
      <c r="A134" s="33"/>
      <c r="B134" s="34"/>
      <c r="C134" s="222" t="s">
        <v>83</v>
      </c>
      <c r="D134" s="222" t="s">
        <v>280</v>
      </c>
      <c r="E134" s="223" t="s">
        <v>4527</v>
      </c>
      <c r="F134" s="224" t="s">
        <v>4528</v>
      </c>
      <c r="G134" s="225" t="s">
        <v>1673</v>
      </c>
      <c r="H134" s="226">
        <v>1</v>
      </c>
      <c r="I134" s="227">
        <v>19230</v>
      </c>
      <c r="J134" s="227">
        <f>ROUND(I134*H134,2)</f>
        <v>19230</v>
      </c>
      <c r="K134" s="228"/>
      <c r="L134" s="39"/>
      <c r="M134" s="229" t="s">
        <v>1</v>
      </c>
      <c r="N134" s="230" t="s">
        <v>39</v>
      </c>
      <c r="O134" s="231">
        <v>0</v>
      </c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33" t="s">
        <v>116</v>
      </c>
      <c r="AT134" s="233" t="s">
        <v>280</v>
      </c>
      <c r="AU134" s="233" t="s">
        <v>83</v>
      </c>
      <c r="AY134" s="18" t="s">
        <v>278</v>
      </c>
      <c r="BE134" s="234">
        <f>IF(N134="základní",J134,0)</f>
        <v>19230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8" t="s">
        <v>81</v>
      </c>
      <c r="BK134" s="234">
        <f>ROUND(I134*H134,2)</f>
        <v>19230</v>
      </c>
      <c r="BL134" s="18" t="s">
        <v>116</v>
      </c>
      <c r="BM134" s="233" t="s">
        <v>116</v>
      </c>
    </row>
    <row r="135" s="2" customFormat="1" ht="16.5" customHeight="1">
      <c r="A135" s="33"/>
      <c r="B135" s="34"/>
      <c r="C135" s="222" t="s">
        <v>91</v>
      </c>
      <c r="D135" s="222" t="s">
        <v>280</v>
      </c>
      <c r="E135" s="223" t="s">
        <v>4529</v>
      </c>
      <c r="F135" s="224" t="s">
        <v>4530</v>
      </c>
      <c r="G135" s="225" t="s">
        <v>1673</v>
      </c>
      <c r="H135" s="226">
        <v>10</v>
      </c>
      <c r="I135" s="227">
        <v>15849</v>
      </c>
      <c r="J135" s="227">
        <f>ROUND(I135*H135,2)</f>
        <v>158490</v>
      </c>
      <c r="K135" s="228"/>
      <c r="L135" s="39"/>
      <c r="M135" s="229" t="s">
        <v>1</v>
      </c>
      <c r="N135" s="230" t="s">
        <v>39</v>
      </c>
      <c r="O135" s="231">
        <v>0</v>
      </c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33" t="s">
        <v>116</v>
      </c>
      <c r="AT135" s="233" t="s">
        <v>280</v>
      </c>
      <c r="AU135" s="233" t="s">
        <v>83</v>
      </c>
      <c r="AY135" s="18" t="s">
        <v>278</v>
      </c>
      <c r="BE135" s="234">
        <f>IF(N135="základní",J135,0)</f>
        <v>158490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8" t="s">
        <v>81</v>
      </c>
      <c r="BK135" s="234">
        <f>ROUND(I135*H135,2)</f>
        <v>158490</v>
      </c>
      <c r="BL135" s="18" t="s">
        <v>116</v>
      </c>
      <c r="BM135" s="233" t="s">
        <v>304</v>
      </c>
    </row>
    <row r="136" s="2" customFormat="1" ht="21.75" customHeight="1">
      <c r="A136" s="33"/>
      <c r="B136" s="34"/>
      <c r="C136" s="222" t="s">
        <v>116</v>
      </c>
      <c r="D136" s="222" t="s">
        <v>280</v>
      </c>
      <c r="E136" s="223" t="s">
        <v>4531</v>
      </c>
      <c r="F136" s="224" t="s">
        <v>4532</v>
      </c>
      <c r="G136" s="225" t="s">
        <v>1673</v>
      </c>
      <c r="H136" s="226">
        <v>6</v>
      </c>
      <c r="I136" s="227">
        <v>20330</v>
      </c>
      <c r="J136" s="227">
        <f>ROUND(I136*H136,2)</f>
        <v>121980</v>
      </c>
      <c r="K136" s="228"/>
      <c r="L136" s="39"/>
      <c r="M136" s="229" t="s">
        <v>1</v>
      </c>
      <c r="N136" s="230" t="s">
        <v>39</v>
      </c>
      <c r="O136" s="231">
        <v>0</v>
      </c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33" t="s">
        <v>116</v>
      </c>
      <c r="AT136" s="233" t="s">
        <v>280</v>
      </c>
      <c r="AU136" s="233" t="s">
        <v>83</v>
      </c>
      <c r="AY136" s="18" t="s">
        <v>278</v>
      </c>
      <c r="BE136" s="234">
        <f>IF(N136="základní",J136,0)</f>
        <v>121980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8" t="s">
        <v>81</v>
      </c>
      <c r="BK136" s="234">
        <f>ROUND(I136*H136,2)</f>
        <v>121980</v>
      </c>
      <c r="BL136" s="18" t="s">
        <v>116</v>
      </c>
      <c r="BM136" s="233" t="s">
        <v>315</v>
      </c>
    </row>
    <row r="137" s="2" customFormat="1" ht="44.25" customHeight="1">
      <c r="A137" s="33"/>
      <c r="B137" s="34"/>
      <c r="C137" s="222" t="s">
        <v>298</v>
      </c>
      <c r="D137" s="222" t="s">
        <v>280</v>
      </c>
      <c r="E137" s="223" t="s">
        <v>4533</v>
      </c>
      <c r="F137" s="224" t="s">
        <v>4534</v>
      </c>
      <c r="G137" s="225" t="s">
        <v>1673</v>
      </c>
      <c r="H137" s="226">
        <v>1</v>
      </c>
      <c r="I137" s="227">
        <v>82000</v>
      </c>
      <c r="J137" s="227">
        <f>ROUND(I137*H137,2)</f>
        <v>82000</v>
      </c>
      <c r="K137" s="228"/>
      <c r="L137" s="39"/>
      <c r="M137" s="229" t="s">
        <v>1</v>
      </c>
      <c r="N137" s="230" t="s">
        <v>39</v>
      </c>
      <c r="O137" s="231">
        <v>0</v>
      </c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33" t="s">
        <v>116</v>
      </c>
      <c r="AT137" s="233" t="s">
        <v>280</v>
      </c>
      <c r="AU137" s="233" t="s">
        <v>83</v>
      </c>
      <c r="AY137" s="18" t="s">
        <v>278</v>
      </c>
      <c r="BE137" s="234">
        <f>IF(N137="základní",J137,0)</f>
        <v>82000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8" t="s">
        <v>81</v>
      </c>
      <c r="BK137" s="234">
        <f>ROUND(I137*H137,2)</f>
        <v>82000</v>
      </c>
      <c r="BL137" s="18" t="s">
        <v>116</v>
      </c>
      <c r="BM137" s="233" t="s">
        <v>325</v>
      </c>
    </row>
    <row r="138" s="2" customFormat="1" ht="21.75" customHeight="1">
      <c r="A138" s="33"/>
      <c r="B138" s="34"/>
      <c r="C138" s="222" t="s">
        <v>304</v>
      </c>
      <c r="D138" s="222" t="s">
        <v>280</v>
      </c>
      <c r="E138" s="223" t="s">
        <v>4535</v>
      </c>
      <c r="F138" s="224" t="s">
        <v>4536</v>
      </c>
      <c r="G138" s="225" t="s">
        <v>1673</v>
      </c>
      <c r="H138" s="226">
        <v>1</v>
      </c>
      <c r="I138" s="227">
        <v>28814</v>
      </c>
      <c r="J138" s="227">
        <f>ROUND(I138*H138,2)</f>
        <v>28814</v>
      </c>
      <c r="K138" s="228"/>
      <c r="L138" s="39"/>
      <c r="M138" s="229" t="s">
        <v>1</v>
      </c>
      <c r="N138" s="230" t="s">
        <v>39</v>
      </c>
      <c r="O138" s="231">
        <v>0</v>
      </c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33" t="s">
        <v>116</v>
      </c>
      <c r="AT138" s="233" t="s">
        <v>280</v>
      </c>
      <c r="AU138" s="233" t="s">
        <v>83</v>
      </c>
      <c r="AY138" s="18" t="s">
        <v>278</v>
      </c>
      <c r="BE138" s="234">
        <f>IF(N138="základní",J138,0)</f>
        <v>28814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8" t="s">
        <v>81</v>
      </c>
      <c r="BK138" s="234">
        <f>ROUND(I138*H138,2)</f>
        <v>28814</v>
      </c>
      <c r="BL138" s="18" t="s">
        <v>116</v>
      </c>
      <c r="BM138" s="233" t="s">
        <v>8</v>
      </c>
    </row>
    <row r="139" s="2" customFormat="1" ht="24.15" customHeight="1">
      <c r="A139" s="33"/>
      <c r="B139" s="34"/>
      <c r="C139" s="222" t="s">
        <v>310</v>
      </c>
      <c r="D139" s="222" t="s">
        <v>280</v>
      </c>
      <c r="E139" s="223" t="s">
        <v>4537</v>
      </c>
      <c r="F139" s="224" t="s">
        <v>4538</v>
      </c>
      <c r="G139" s="225" t="s">
        <v>1673</v>
      </c>
      <c r="H139" s="226">
        <v>1</v>
      </c>
      <c r="I139" s="227">
        <v>44200</v>
      </c>
      <c r="J139" s="227">
        <f>ROUND(I139*H139,2)</f>
        <v>44200</v>
      </c>
      <c r="K139" s="228"/>
      <c r="L139" s="39"/>
      <c r="M139" s="229" t="s">
        <v>1</v>
      </c>
      <c r="N139" s="230" t="s">
        <v>39</v>
      </c>
      <c r="O139" s="231">
        <v>0</v>
      </c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33" t="s">
        <v>116</v>
      </c>
      <c r="AT139" s="233" t="s">
        <v>280</v>
      </c>
      <c r="AU139" s="233" t="s">
        <v>83</v>
      </c>
      <c r="AY139" s="18" t="s">
        <v>278</v>
      </c>
      <c r="BE139" s="234">
        <f>IF(N139="základní",J139,0)</f>
        <v>44200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8" t="s">
        <v>81</v>
      </c>
      <c r="BK139" s="234">
        <f>ROUND(I139*H139,2)</f>
        <v>44200</v>
      </c>
      <c r="BL139" s="18" t="s">
        <v>116</v>
      </c>
      <c r="BM139" s="233" t="s">
        <v>410</v>
      </c>
    </row>
    <row r="140" s="2" customFormat="1" ht="16.5" customHeight="1">
      <c r="A140" s="33"/>
      <c r="B140" s="34"/>
      <c r="C140" s="222" t="s">
        <v>315</v>
      </c>
      <c r="D140" s="222" t="s">
        <v>280</v>
      </c>
      <c r="E140" s="223" t="s">
        <v>4539</v>
      </c>
      <c r="F140" s="224" t="s">
        <v>4540</v>
      </c>
      <c r="G140" s="225" t="s">
        <v>1673</v>
      </c>
      <c r="H140" s="226">
        <v>263</v>
      </c>
      <c r="I140" s="227">
        <v>800</v>
      </c>
      <c r="J140" s="227">
        <f>ROUND(I140*H140,2)</f>
        <v>210400</v>
      </c>
      <c r="K140" s="228"/>
      <c r="L140" s="39"/>
      <c r="M140" s="229" t="s">
        <v>1</v>
      </c>
      <c r="N140" s="230" t="s">
        <v>39</v>
      </c>
      <c r="O140" s="231">
        <v>0</v>
      </c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33" t="s">
        <v>116</v>
      </c>
      <c r="AT140" s="233" t="s">
        <v>280</v>
      </c>
      <c r="AU140" s="233" t="s">
        <v>83</v>
      </c>
      <c r="AY140" s="18" t="s">
        <v>278</v>
      </c>
      <c r="BE140" s="234">
        <f>IF(N140="základní",J140,0)</f>
        <v>210400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8" t="s">
        <v>81</v>
      </c>
      <c r="BK140" s="234">
        <f>ROUND(I140*H140,2)</f>
        <v>210400</v>
      </c>
      <c r="BL140" s="18" t="s">
        <v>116</v>
      </c>
      <c r="BM140" s="233" t="s">
        <v>602</v>
      </c>
    </row>
    <row r="141" s="12" customFormat="1" ht="22.8" customHeight="1">
      <c r="A141" s="12"/>
      <c r="B141" s="207"/>
      <c r="C141" s="208"/>
      <c r="D141" s="209" t="s">
        <v>73</v>
      </c>
      <c r="E141" s="220" t="s">
        <v>2180</v>
      </c>
      <c r="F141" s="220" t="s">
        <v>4541</v>
      </c>
      <c r="G141" s="208"/>
      <c r="H141" s="208"/>
      <c r="I141" s="208"/>
      <c r="J141" s="221">
        <f>BK141</f>
        <v>321040</v>
      </c>
      <c r="K141" s="208"/>
      <c r="L141" s="212"/>
      <c r="M141" s="213"/>
      <c r="N141" s="214"/>
      <c r="O141" s="214"/>
      <c r="P141" s="215">
        <f>SUM(P142:P161)</f>
        <v>0</v>
      </c>
      <c r="Q141" s="214"/>
      <c r="R141" s="215">
        <f>SUM(R142:R161)</f>
        <v>0</v>
      </c>
      <c r="S141" s="214"/>
      <c r="T141" s="216">
        <f>SUM(T142:T161)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7" t="s">
        <v>81</v>
      </c>
      <c r="AT141" s="218" t="s">
        <v>73</v>
      </c>
      <c r="AU141" s="218" t="s">
        <v>81</v>
      </c>
      <c r="AY141" s="217" t="s">
        <v>278</v>
      </c>
      <c r="BK141" s="219">
        <f>SUM(BK142:BK161)</f>
        <v>321040</v>
      </c>
    </row>
    <row r="142" s="2" customFormat="1" ht="16.5" customHeight="1">
      <c r="A142" s="33"/>
      <c r="B142" s="34"/>
      <c r="C142" s="222" t="s">
        <v>308</v>
      </c>
      <c r="D142" s="222" t="s">
        <v>280</v>
      </c>
      <c r="E142" s="223" t="s">
        <v>4542</v>
      </c>
      <c r="F142" s="224" t="s">
        <v>4543</v>
      </c>
      <c r="G142" s="225" t="s">
        <v>1673</v>
      </c>
      <c r="H142" s="226">
        <v>24</v>
      </c>
      <c r="I142" s="227">
        <v>1458</v>
      </c>
      <c r="J142" s="227">
        <f>ROUND(I142*H142,2)</f>
        <v>34992</v>
      </c>
      <c r="K142" s="228"/>
      <c r="L142" s="39"/>
      <c r="M142" s="229" t="s">
        <v>1</v>
      </c>
      <c r="N142" s="230" t="s">
        <v>39</v>
      </c>
      <c r="O142" s="231">
        <v>0</v>
      </c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33" t="s">
        <v>116</v>
      </c>
      <c r="AT142" s="233" t="s">
        <v>280</v>
      </c>
      <c r="AU142" s="233" t="s">
        <v>83</v>
      </c>
      <c r="AY142" s="18" t="s">
        <v>278</v>
      </c>
      <c r="BE142" s="234">
        <f>IF(N142="základní",J142,0)</f>
        <v>34992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8" t="s">
        <v>81</v>
      </c>
      <c r="BK142" s="234">
        <f>ROUND(I142*H142,2)</f>
        <v>34992</v>
      </c>
      <c r="BL142" s="18" t="s">
        <v>116</v>
      </c>
      <c r="BM142" s="233" t="s">
        <v>611</v>
      </c>
    </row>
    <row r="143" s="2" customFormat="1" ht="37.8" customHeight="1">
      <c r="A143" s="33"/>
      <c r="B143" s="34"/>
      <c r="C143" s="222" t="s">
        <v>325</v>
      </c>
      <c r="D143" s="222" t="s">
        <v>280</v>
      </c>
      <c r="E143" s="223" t="s">
        <v>4544</v>
      </c>
      <c r="F143" s="224" t="s">
        <v>4545</v>
      </c>
      <c r="G143" s="225" t="s">
        <v>1673</v>
      </c>
      <c r="H143" s="226">
        <v>6</v>
      </c>
      <c r="I143" s="227">
        <v>4881</v>
      </c>
      <c r="J143" s="227">
        <f>ROUND(I143*H143,2)</f>
        <v>29286</v>
      </c>
      <c r="K143" s="228"/>
      <c r="L143" s="39"/>
      <c r="M143" s="229" t="s">
        <v>1</v>
      </c>
      <c r="N143" s="230" t="s">
        <v>39</v>
      </c>
      <c r="O143" s="231">
        <v>0</v>
      </c>
      <c r="P143" s="231">
        <f>O143*H143</f>
        <v>0</v>
      </c>
      <c r="Q143" s="231">
        <v>0</v>
      </c>
      <c r="R143" s="231">
        <f>Q143*H143</f>
        <v>0</v>
      </c>
      <c r="S143" s="231">
        <v>0</v>
      </c>
      <c r="T143" s="23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33" t="s">
        <v>116</v>
      </c>
      <c r="AT143" s="233" t="s">
        <v>280</v>
      </c>
      <c r="AU143" s="233" t="s">
        <v>83</v>
      </c>
      <c r="AY143" s="18" t="s">
        <v>278</v>
      </c>
      <c r="BE143" s="234">
        <f>IF(N143="základní",J143,0)</f>
        <v>29286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8" t="s">
        <v>81</v>
      </c>
      <c r="BK143" s="234">
        <f>ROUND(I143*H143,2)</f>
        <v>29286</v>
      </c>
      <c r="BL143" s="18" t="s">
        <v>116</v>
      </c>
      <c r="BM143" s="233" t="s">
        <v>621</v>
      </c>
    </row>
    <row r="144" s="2" customFormat="1" ht="16.5" customHeight="1">
      <c r="A144" s="33"/>
      <c r="B144" s="34"/>
      <c r="C144" s="222" t="s">
        <v>372</v>
      </c>
      <c r="D144" s="222" t="s">
        <v>280</v>
      </c>
      <c r="E144" s="223" t="s">
        <v>4546</v>
      </c>
      <c r="F144" s="224" t="s">
        <v>4547</v>
      </c>
      <c r="G144" s="225" t="s">
        <v>1673</v>
      </c>
      <c r="H144" s="226">
        <v>3</v>
      </c>
      <c r="I144" s="227">
        <v>1624</v>
      </c>
      <c r="J144" s="227">
        <f>ROUND(I144*H144,2)</f>
        <v>4872</v>
      </c>
      <c r="K144" s="228"/>
      <c r="L144" s="39"/>
      <c r="M144" s="229" t="s">
        <v>1</v>
      </c>
      <c r="N144" s="230" t="s">
        <v>39</v>
      </c>
      <c r="O144" s="231">
        <v>0</v>
      </c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33" t="s">
        <v>116</v>
      </c>
      <c r="AT144" s="233" t="s">
        <v>280</v>
      </c>
      <c r="AU144" s="233" t="s">
        <v>83</v>
      </c>
      <c r="AY144" s="18" t="s">
        <v>278</v>
      </c>
      <c r="BE144" s="234">
        <f>IF(N144="základní",J144,0)</f>
        <v>4872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8" t="s">
        <v>81</v>
      </c>
      <c r="BK144" s="234">
        <f>ROUND(I144*H144,2)</f>
        <v>4872</v>
      </c>
      <c r="BL144" s="18" t="s">
        <v>116</v>
      </c>
      <c r="BM144" s="233" t="s">
        <v>630</v>
      </c>
    </row>
    <row r="145" s="2" customFormat="1" ht="24.15" customHeight="1">
      <c r="A145" s="33"/>
      <c r="B145" s="34"/>
      <c r="C145" s="222" t="s">
        <v>8</v>
      </c>
      <c r="D145" s="222" t="s">
        <v>280</v>
      </c>
      <c r="E145" s="223" t="s">
        <v>4548</v>
      </c>
      <c r="F145" s="224" t="s">
        <v>4549</v>
      </c>
      <c r="G145" s="225" t="s">
        <v>1673</v>
      </c>
      <c r="H145" s="226">
        <v>3</v>
      </c>
      <c r="I145" s="227">
        <v>5317</v>
      </c>
      <c r="J145" s="227">
        <f>ROUND(I145*H145,2)</f>
        <v>15951</v>
      </c>
      <c r="K145" s="228"/>
      <c r="L145" s="39"/>
      <c r="M145" s="229" t="s">
        <v>1</v>
      </c>
      <c r="N145" s="230" t="s">
        <v>39</v>
      </c>
      <c r="O145" s="231">
        <v>0</v>
      </c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33" t="s">
        <v>116</v>
      </c>
      <c r="AT145" s="233" t="s">
        <v>280</v>
      </c>
      <c r="AU145" s="233" t="s">
        <v>83</v>
      </c>
      <c r="AY145" s="18" t="s">
        <v>278</v>
      </c>
      <c r="BE145" s="234">
        <f>IF(N145="základní",J145,0)</f>
        <v>15951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8" t="s">
        <v>81</v>
      </c>
      <c r="BK145" s="234">
        <f>ROUND(I145*H145,2)</f>
        <v>15951</v>
      </c>
      <c r="BL145" s="18" t="s">
        <v>116</v>
      </c>
      <c r="BM145" s="233" t="s">
        <v>640</v>
      </c>
    </row>
    <row r="146" s="2" customFormat="1" ht="16.5" customHeight="1">
      <c r="A146" s="33"/>
      <c r="B146" s="34"/>
      <c r="C146" s="222" t="s">
        <v>404</v>
      </c>
      <c r="D146" s="222" t="s">
        <v>280</v>
      </c>
      <c r="E146" s="223" t="s">
        <v>4550</v>
      </c>
      <c r="F146" s="224" t="s">
        <v>4551</v>
      </c>
      <c r="G146" s="225" t="s">
        <v>1673</v>
      </c>
      <c r="H146" s="226">
        <v>3</v>
      </c>
      <c r="I146" s="227">
        <v>877</v>
      </c>
      <c r="J146" s="227">
        <f>ROUND(I146*H146,2)</f>
        <v>2631</v>
      </c>
      <c r="K146" s="228"/>
      <c r="L146" s="39"/>
      <c r="M146" s="229" t="s">
        <v>1</v>
      </c>
      <c r="N146" s="230" t="s">
        <v>39</v>
      </c>
      <c r="O146" s="231">
        <v>0</v>
      </c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33" t="s">
        <v>116</v>
      </c>
      <c r="AT146" s="233" t="s">
        <v>280</v>
      </c>
      <c r="AU146" s="233" t="s">
        <v>83</v>
      </c>
      <c r="AY146" s="18" t="s">
        <v>278</v>
      </c>
      <c r="BE146" s="234">
        <f>IF(N146="základní",J146,0)</f>
        <v>2631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8" t="s">
        <v>81</v>
      </c>
      <c r="BK146" s="234">
        <f>ROUND(I146*H146,2)</f>
        <v>2631</v>
      </c>
      <c r="BL146" s="18" t="s">
        <v>116</v>
      </c>
      <c r="BM146" s="233" t="s">
        <v>666</v>
      </c>
    </row>
    <row r="147" s="2" customFormat="1" ht="21.75" customHeight="1">
      <c r="A147" s="33"/>
      <c r="B147" s="34"/>
      <c r="C147" s="222" t="s">
        <v>410</v>
      </c>
      <c r="D147" s="222" t="s">
        <v>280</v>
      </c>
      <c r="E147" s="223" t="s">
        <v>4552</v>
      </c>
      <c r="F147" s="224" t="s">
        <v>4553</v>
      </c>
      <c r="G147" s="225" t="s">
        <v>1673</v>
      </c>
      <c r="H147" s="226">
        <v>1</v>
      </c>
      <c r="I147" s="227">
        <v>5773</v>
      </c>
      <c r="J147" s="227">
        <f>ROUND(I147*H147,2)</f>
        <v>5773</v>
      </c>
      <c r="K147" s="228"/>
      <c r="L147" s="39"/>
      <c r="M147" s="229" t="s">
        <v>1</v>
      </c>
      <c r="N147" s="230" t="s">
        <v>39</v>
      </c>
      <c r="O147" s="231">
        <v>0</v>
      </c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33" t="s">
        <v>116</v>
      </c>
      <c r="AT147" s="233" t="s">
        <v>280</v>
      </c>
      <c r="AU147" s="233" t="s">
        <v>83</v>
      </c>
      <c r="AY147" s="18" t="s">
        <v>278</v>
      </c>
      <c r="BE147" s="234">
        <f>IF(N147="základní",J147,0)</f>
        <v>5773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8" t="s">
        <v>81</v>
      </c>
      <c r="BK147" s="234">
        <f>ROUND(I147*H147,2)</f>
        <v>5773</v>
      </c>
      <c r="BL147" s="18" t="s">
        <v>116</v>
      </c>
      <c r="BM147" s="233" t="s">
        <v>679</v>
      </c>
    </row>
    <row r="148" s="2" customFormat="1" ht="16.5" customHeight="1">
      <c r="A148" s="33"/>
      <c r="B148" s="34"/>
      <c r="C148" s="222" t="s">
        <v>415</v>
      </c>
      <c r="D148" s="222" t="s">
        <v>280</v>
      </c>
      <c r="E148" s="223" t="s">
        <v>4554</v>
      </c>
      <c r="F148" s="224" t="s">
        <v>4555</v>
      </c>
      <c r="G148" s="225" t="s">
        <v>1673</v>
      </c>
      <c r="H148" s="226">
        <v>15</v>
      </c>
      <c r="I148" s="227">
        <v>1200</v>
      </c>
      <c r="J148" s="227">
        <f>ROUND(I148*H148,2)</f>
        <v>18000</v>
      </c>
      <c r="K148" s="228"/>
      <c r="L148" s="39"/>
      <c r="M148" s="229" t="s">
        <v>1</v>
      </c>
      <c r="N148" s="230" t="s">
        <v>39</v>
      </c>
      <c r="O148" s="231">
        <v>0</v>
      </c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33" t="s">
        <v>116</v>
      </c>
      <c r="AT148" s="233" t="s">
        <v>280</v>
      </c>
      <c r="AU148" s="233" t="s">
        <v>83</v>
      </c>
      <c r="AY148" s="18" t="s">
        <v>278</v>
      </c>
      <c r="BE148" s="234">
        <f>IF(N148="základní",J148,0)</f>
        <v>18000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8" t="s">
        <v>81</v>
      </c>
      <c r="BK148" s="234">
        <f>ROUND(I148*H148,2)</f>
        <v>18000</v>
      </c>
      <c r="BL148" s="18" t="s">
        <v>116</v>
      </c>
      <c r="BM148" s="233" t="s">
        <v>691</v>
      </c>
    </row>
    <row r="149" s="2" customFormat="1" ht="24.15" customHeight="1">
      <c r="A149" s="33"/>
      <c r="B149" s="34"/>
      <c r="C149" s="222" t="s">
        <v>602</v>
      </c>
      <c r="D149" s="222" t="s">
        <v>280</v>
      </c>
      <c r="E149" s="223" t="s">
        <v>4556</v>
      </c>
      <c r="F149" s="224" t="s">
        <v>4557</v>
      </c>
      <c r="G149" s="225" t="s">
        <v>1673</v>
      </c>
      <c r="H149" s="226">
        <v>3</v>
      </c>
      <c r="I149" s="227">
        <v>6271</v>
      </c>
      <c r="J149" s="227">
        <f>ROUND(I149*H149,2)</f>
        <v>18813</v>
      </c>
      <c r="K149" s="228"/>
      <c r="L149" s="39"/>
      <c r="M149" s="229" t="s">
        <v>1</v>
      </c>
      <c r="N149" s="230" t="s">
        <v>39</v>
      </c>
      <c r="O149" s="231">
        <v>0</v>
      </c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33" t="s">
        <v>116</v>
      </c>
      <c r="AT149" s="233" t="s">
        <v>280</v>
      </c>
      <c r="AU149" s="233" t="s">
        <v>83</v>
      </c>
      <c r="AY149" s="18" t="s">
        <v>278</v>
      </c>
      <c r="BE149" s="234">
        <f>IF(N149="základní",J149,0)</f>
        <v>18813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8" t="s">
        <v>81</v>
      </c>
      <c r="BK149" s="234">
        <f>ROUND(I149*H149,2)</f>
        <v>18813</v>
      </c>
      <c r="BL149" s="18" t="s">
        <v>116</v>
      </c>
      <c r="BM149" s="233" t="s">
        <v>703</v>
      </c>
    </row>
    <row r="150" s="2" customFormat="1" ht="24.15" customHeight="1">
      <c r="A150" s="33"/>
      <c r="B150" s="34"/>
      <c r="C150" s="222" t="s">
        <v>607</v>
      </c>
      <c r="D150" s="222" t="s">
        <v>280</v>
      </c>
      <c r="E150" s="223" t="s">
        <v>4558</v>
      </c>
      <c r="F150" s="224" t="s">
        <v>4559</v>
      </c>
      <c r="G150" s="225" t="s">
        <v>1673</v>
      </c>
      <c r="H150" s="226">
        <v>12</v>
      </c>
      <c r="I150" s="227">
        <v>5524</v>
      </c>
      <c r="J150" s="227">
        <f>ROUND(I150*H150,2)</f>
        <v>66288</v>
      </c>
      <c r="K150" s="228"/>
      <c r="L150" s="39"/>
      <c r="M150" s="229" t="s">
        <v>1</v>
      </c>
      <c r="N150" s="230" t="s">
        <v>39</v>
      </c>
      <c r="O150" s="231">
        <v>0</v>
      </c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33" t="s">
        <v>116</v>
      </c>
      <c r="AT150" s="233" t="s">
        <v>280</v>
      </c>
      <c r="AU150" s="233" t="s">
        <v>83</v>
      </c>
      <c r="AY150" s="18" t="s">
        <v>278</v>
      </c>
      <c r="BE150" s="234">
        <f>IF(N150="základní",J150,0)</f>
        <v>66288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8" t="s">
        <v>81</v>
      </c>
      <c r="BK150" s="234">
        <f>ROUND(I150*H150,2)</f>
        <v>66288</v>
      </c>
      <c r="BL150" s="18" t="s">
        <v>116</v>
      </c>
      <c r="BM150" s="233" t="s">
        <v>713</v>
      </c>
    </row>
    <row r="151" s="2" customFormat="1" ht="16.5" customHeight="1">
      <c r="A151" s="33"/>
      <c r="B151" s="34"/>
      <c r="C151" s="222" t="s">
        <v>611</v>
      </c>
      <c r="D151" s="222" t="s">
        <v>280</v>
      </c>
      <c r="E151" s="223" t="s">
        <v>4560</v>
      </c>
      <c r="F151" s="224" t="s">
        <v>4561</v>
      </c>
      <c r="G151" s="225" t="s">
        <v>1673</v>
      </c>
      <c r="H151" s="226">
        <v>6</v>
      </c>
      <c r="I151" s="227">
        <v>1395</v>
      </c>
      <c r="J151" s="227">
        <f>ROUND(I151*H151,2)</f>
        <v>8370</v>
      </c>
      <c r="K151" s="228"/>
      <c r="L151" s="39"/>
      <c r="M151" s="229" t="s">
        <v>1</v>
      </c>
      <c r="N151" s="230" t="s">
        <v>39</v>
      </c>
      <c r="O151" s="231">
        <v>0</v>
      </c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33" t="s">
        <v>116</v>
      </c>
      <c r="AT151" s="233" t="s">
        <v>280</v>
      </c>
      <c r="AU151" s="233" t="s">
        <v>83</v>
      </c>
      <c r="AY151" s="18" t="s">
        <v>278</v>
      </c>
      <c r="BE151" s="234">
        <f>IF(N151="základní",J151,0)</f>
        <v>8370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8" t="s">
        <v>81</v>
      </c>
      <c r="BK151" s="234">
        <f>ROUND(I151*H151,2)</f>
        <v>8370</v>
      </c>
      <c r="BL151" s="18" t="s">
        <v>116</v>
      </c>
      <c r="BM151" s="233" t="s">
        <v>721</v>
      </c>
    </row>
    <row r="152" s="2" customFormat="1" ht="24.15" customHeight="1">
      <c r="A152" s="33"/>
      <c r="B152" s="34"/>
      <c r="C152" s="222" t="s">
        <v>616</v>
      </c>
      <c r="D152" s="222" t="s">
        <v>280</v>
      </c>
      <c r="E152" s="223" t="s">
        <v>4562</v>
      </c>
      <c r="F152" s="224" t="s">
        <v>4563</v>
      </c>
      <c r="G152" s="225" t="s">
        <v>1673</v>
      </c>
      <c r="H152" s="226">
        <v>3</v>
      </c>
      <c r="I152" s="227">
        <v>10900</v>
      </c>
      <c r="J152" s="227">
        <f>ROUND(I152*H152,2)</f>
        <v>32700</v>
      </c>
      <c r="K152" s="228"/>
      <c r="L152" s="39"/>
      <c r="M152" s="229" t="s">
        <v>1</v>
      </c>
      <c r="N152" s="230" t="s">
        <v>39</v>
      </c>
      <c r="O152" s="231">
        <v>0</v>
      </c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33" t="s">
        <v>116</v>
      </c>
      <c r="AT152" s="233" t="s">
        <v>280</v>
      </c>
      <c r="AU152" s="233" t="s">
        <v>83</v>
      </c>
      <c r="AY152" s="18" t="s">
        <v>278</v>
      </c>
      <c r="BE152" s="234">
        <f>IF(N152="základní",J152,0)</f>
        <v>32700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8" t="s">
        <v>81</v>
      </c>
      <c r="BK152" s="234">
        <f>ROUND(I152*H152,2)</f>
        <v>32700</v>
      </c>
      <c r="BL152" s="18" t="s">
        <v>116</v>
      </c>
      <c r="BM152" s="233" t="s">
        <v>730</v>
      </c>
    </row>
    <row r="153" s="2" customFormat="1" ht="24.15" customHeight="1">
      <c r="A153" s="33"/>
      <c r="B153" s="34"/>
      <c r="C153" s="222" t="s">
        <v>621</v>
      </c>
      <c r="D153" s="222" t="s">
        <v>280</v>
      </c>
      <c r="E153" s="223" t="s">
        <v>4564</v>
      </c>
      <c r="F153" s="224" t="s">
        <v>4565</v>
      </c>
      <c r="G153" s="225" t="s">
        <v>1673</v>
      </c>
      <c r="H153" s="226">
        <v>6</v>
      </c>
      <c r="I153" s="227">
        <v>7400</v>
      </c>
      <c r="J153" s="227">
        <f>ROUND(I153*H153,2)</f>
        <v>44400</v>
      </c>
      <c r="K153" s="228"/>
      <c r="L153" s="39"/>
      <c r="M153" s="229" t="s">
        <v>1</v>
      </c>
      <c r="N153" s="230" t="s">
        <v>39</v>
      </c>
      <c r="O153" s="231">
        <v>0</v>
      </c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33" t="s">
        <v>116</v>
      </c>
      <c r="AT153" s="233" t="s">
        <v>280</v>
      </c>
      <c r="AU153" s="233" t="s">
        <v>83</v>
      </c>
      <c r="AY153" s="18" t="s">
        <v>278</v>
      </c>
      <c r="BE153" s="234">
        <f>IF(N153="základní",J153,0)</f>
        <v>44400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8" t="s">
        <v>81</v>
      </c>
      <c r="BK153" s="234">
        <f>ROUND(I153*H153,2)</f>
        <v>44400</v>
      </c>
      <c r="BL153" s="18" t="s">
        <v>116</v>
      </c>
      <c r="BM153" s="233" t="s">
        <v>740</v>
      </c>
    </row>
    <row r="154" s="2" customFormat="1" ht="16.5" customHeight="1">
      <c r="A154" s="33"/>
      <c r="B154" s="34"/>
      <c r="C154" s="222" t="s">
        <v>7</v>
      </c>
      <c r="D154" s="222" t="s">
        <v>280</v>
      </c>
      <c r="E154" s="223" t="s">
        <v>4566</v>
      </c>
      <c r="F154" s="224" t="s">
        <v>4567</v>
      </c>
      <c r="G154" s="225" t="s">
        <v>1673</v>
      </c>
      <c r="H154" s="226">
        <v>2</v>
      </c>
      <c r="I154" s="227">
        <v>1600</v>
      </c>
      <c r="J154" s="227">
        <f>ROUND(I154*H154,2)</f>
        <v>3200</v>
      </c>
      <c r="K154" s="228"/>
      <c r="L154" s="39"/>
      <c r="M154" s="229" t="s">
        <v>1</v>
      </c>
      <c r="N154" s="230" t="s">
        <v>39</v>
      </c>
      <c r="O154" s="231">
        <v>0</v>
      </c>
      <c r="P154" s="231">
        <f>O154*H154</f>
        <v>0</v>
      </c>
      <c r="Q154" s="231">
        <v>0</v>
      </c>
      <c r="R154" s="231">
        <f>Q154*H154</f>
        <v>0</v>
      </c>
      <c r="S154" s="231">
        <v>0</v>
      </c>
      <c r="T154" s="23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33" t="s">
        <v>116</v>
      </c>
      <c r="AT154" s="233" t="s">
        <v>280</v>
      </c>
      <c r="AU154" s="233" t="s">
        <v>83</v>
      </c>
      <c r="AY154" s="18" t="s">
        <v>278</v>
      </c>
      <c r="BE154" s="234">
        <f>IF(N154="základní",J154,0)</f>
        <v>3200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8" t="s">
        <v>81</v>
      </c>
      <c r="BK154" s="234">
        <f>ROUND(I154*H154,2)</f>
        <v>3200</v>
      </c>
      <c r="BL154" s="18" t="s">
        <v>116</v>
      </c>
      <c r="BM154" s="233" t="s">
        <v>765</v>
      </c>
    </row>
    <row r="155" s="2" customFormat="1" ht="16.5" customHeight="1">
      <c r="A155" s="33"/>
      <c r="B155" s="34"/>
      <c r="C155" s="222" t="s">
        <v>630</v>
      </c>
      <c r="D155" s="222" t="s">
        <v>280</v>
      </c>
      <c r="E155" s="223" t="s">
        <v>4568</v>
      </c>
      <c r="F155" s="224" t="s">
        <v>4569</v>
      </c>
      <c r="G155" s="225" t="s">
        <v>1673</v>
      </c>
      <c r="H155" s="226">
        <v>12</v>
      </c>
      <c r="I155" s="227">
        <v>1547</v>
      </c>
      <c r="J155" s="227">
        <f>ROUND(I155*H155,2)</f>
        <v>18564</v>
      </c>
      <c r="K155" s="228"/>
      <c r="L155" s="39"/>
      <c r="M155" s="229" t="s">
        <v>1</v>
      </c>
      <c r="N155" s="230" t="s">
        <v>39</v>
      </c>
      <c r="O155" s="231">
        <v>0</v>
      </c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33" t="s">
        <v>116</v>
      </c>
      <c r="AT155" s="233" t="s">
        <v>280</v>
      </c>
      <c r="AU155" s="233" t="s">
        <v>83</v>
      </c>
      <c r="AY155" s="18" t="s">
        <v>278</v>
      </c>
      <c r="BE155" s="234">
        <f>IF(N155="základní",J155,0)</f>
        <v>18564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8" t="s">
        <v>81</v>
      </c>
      <c r="BK155" s="234">
        <f>ROUND(I155*H155,2)</f>
        <v>18564</v>
      </c>
      <c r="BL155" s="18" t="s">
        <v>116</v>
      </c>
      <c r="BM155" s="233" t="s">
        <v>827</v>
      </c>
    </row>
    <row r="156" s="2" customFormat="1" ht="16.5" customHeight="1">
      <c r="A156" s="33"/>
      <c r="B156" s="34"/>
      <c r="C156" s="222" t="s">
        <v>635</v>
      </c>
      <c r="D156" s="222" t="s">
        <v>280</v>
      </c>
      <c r="E156" s="223" t="s">
        <v>4570</v>
      </c>
      <c r="F156" s="224" t="s">
        <v>4571</v>
      </c>
      <c r="G156" s="225" t="s">
        <v>1673</v>
      </c>
      <c r="H156" s="226">
        <v>9</v>
      </c>
      <c r="I156" s="227">
        <v>550</v>
      </c>
      <c r="J156" s="227">
        <f>ROUND(I156*H156,2)</f>
        <v>4950</v>
      </c>
      <c r="K156" s="228"/>
      <c r="L156" s="39"/>
      <c r="M156" s="229" t="s">
        <v>1</v>
      </c>
      <c r="N156" s="230" t="s">
        <v>39</v>
      </c>
      <c r="O156" s="231">
        <v>0</v>
      </c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33" t="s">
        <v>116</v>
      </c>
      <c r="AT156" s="233" t="s">
        <v>280</v>
      </c>
      <c r="AU156" s="233" t="s">
        <v>83</v>
      </c>
      <c r="AY156" s="18" t="s">
        <v>278</v>
      </c>
      <c r="BE156" s="234">
        <f>IF(N156="základní",J156,0)</f>
        <v>4950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8" t="s">
        <v>81</v>
      </c>
      <c r="BK156" s="234">
        <f>ROUND(I156*H156,2)</f>
        <v>4950</v>
      </c>
      <c r="BL156" s="18" t="s">
        <v>116</v>
      </c>
      <c r="BM156" s="233" t="s">
        <v>1001</v>
      </c>
    </row>
    <row r="157" s="2" customFormat="1" ht="16.5" customHeight="1">
      <c r="A157" s="33"/>
      <c r="B157" s="34"/>
      <c r="C157" s="222" t="s">
        <v>640</v>
      </c>
      <c r="D157" s="222" t="s">
        <v>280</v>
      </c>
      <c r="E157" s="223" t="s">
        <v>4572</v>
      </c>
      <c r="F157" s="224" t="s">
        <v>4573</v>
      </c>
      <c r="G157" s="225" t="s">
        <v>1673</v>
      </c>
      <c r="H157" s="226">
        <v>1</v>
      </c>
      <c r="I157" s="227">
        <v>400</v>
      </c>
      <c r="J157" s="227">
        <f>ROUND(I157*H157,2)</f>
        <v>400</v>
      </c>
      <c r="K157" s="228"/>
      <c r="L157" s="39"/>
      <c r="M157" s="229" t="s">
        <v>1</v>
      </c>
      <c r="N157" s="230" t="s">
        <v>39</v>
      </c>
      <c r="O157" s="231">
        <v>0</v>
      </c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33" t="s">
        <v>116</v>
      </c>
      <c r="AT157" s="233" t="s">
        <v>280</v>
      </c>
      <c r="AU157" s="233" t="s">
        <v>83</v>
      </c>
      <c r="AY157" s="18" t="s">
        <v>278</v>
      </c>
      <c r="BE157" s="234">
        <f>IF(N157="základní",J157,0)</f>
        <v>400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8" t="s">
        <v>81</v>
      </c>
      <c r="BK157" s="234">
        <f>ROUND(I157*H157,2)</f>
        <v>400</v>
      </c>
      <c r="BL157" s="18" t="s">
        <v>116</v>
      </c>
      <c r="BM157" s="233" t="s">
        <v>645</v>
      </c>
    </row>
    <row r="158" s="2" customFormat="1" ht="16.5" customHeight="1">
      <c r="A158" s="33"/>
      <c r="B158" s="34"/>
      <c r="C158" s="222" t="s">
        <v>650</v>
      </c>
      <c r="D158" s="222" t="s">
        <v>280</v>
      </c>
      <c r="E158" s="223" t="s">
        <v>4574</v>
      </c>
      <c r="F158" s="224" t="s">
        <v>4575</v>
      </c>
      <c r="G158" s="225" t="s">
        <v>1673</v>
      </c>
      <c r="H158" s="226">
        <v>20</v>
      </c>
      <c r="I158" s="227">
        <v>350</v>
      </c>
      <c r="J158" s="227">
        <f>ROUND(I158*H158,2)</f>
        <v>7000</v>
      </c>
      <c r="K158" s="228"/>
      <c r="L158" s="39"/>
      <c r="M158" s="229" t="s">
        <v>1</v>
      </c>
      <c r="N158" s="230" t="s">
        <v>39</v>
      </c>
      <c r="O158" s="231">
        <v>0</v>
      </c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33" t="s">
        <v>116</v>
      </c>
      <c r="AT158" s="233" t="s">
        <v>280</v>
      </c>
      <c r="AU158" s="233" t="s">
        <v>83</v>
      </c>
      <c r="AY158" s="18" t="s">
        <v>278</v>
      </c>
      <c r="BE158" s="234">
        <f>IF(N158="základní",J158,0)</f>
        <v>7000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8" t="s">
        <v>81</v>
      </c>
      <c r="BK158" s="234">
        <f>ROUND(I158*H158,2)</f>
        <v>7000</v>
      </c>
      <c r="BL158" s="18" t="s">
        <v>116</v>
      </c>
      <c r="BM158" s="233" t="s">
        <v>1433</v>
      </c>
    </row>
    <row r="159" s="2" customFormat="1" ht="16.5" customHeight="1">
      <c r="A159" s="33"/>
      <c r="B159" s="34"/>
      <c r="C159" s="222" t="s">
        <v>666</v>
      </c>
      <c r="D159" s="222" t="s">
        <v>280</v>
      </c>
      <c r="E159" s="223" t="s">
        <v>4576</v>
      </c>
      <c r="F159" s="224" t="s">
        <v>4577</v>
      </c>
      <c r="G159" s="225" t="s">
        <v>1673</v>
      </c>
      <c r="H159" s="226">
        <v>3</v>
      </c>
      <c r="I159" s="227">
        <v>400</v>
      </c>
      <c r="J159" s="227">
        <f>ROUND(I159*H159,2)</f>
        <v>1200</v>
      </c>
      <c r="K159" s="228"/>
      <c r="L159" s="39"/>
      <c r="M159" s="229" t="s">
        <v>1</v>
      </c>
      <c r="N159" s="230" t="s">
        <v>39</v>
      </c>
      <c r="O159" s="231">
        <v>0</v>
      </c>
      <c r="P159" s="231">
        <f>O159*H159</f>
        <v>0</v>
      </c>
      <c r="Q159" s="231">
        <v>0</v>
      </c>
      <c r="R159" s="231">
        <f>Q159*H159</f>
        <v>0</v>
      </c>
      <c r="S159" s="231">
        <v>0</v>
      </c>
      <c r="T159" s="23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33" t="s">
        <v>116</v>
      </c>
      <c r="AT159" s="233" t="s">
        <v>280</v>
      </c>
      <c r="AU159" s="233" t="s">
        <v>83</v>
      </c>
      <c r="AY159" s="18" t="s">
        <v>278</v>
      </c>
      <c r="BE159" s="234">
        <f>IF(N159="základní",J159,0)</f>
        <v>1200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8" t="s">
        <v>81</v>
      </c>
      <c r="BK159" s="234">
        <f>ROUND(I159*H159,2)</f>
        <v>1200</v>
      </c>
      <c r="BL159" s="18" t="s">
        <v>116</v>
      </c>
      <c r="BM159" s="233" t="s">
        <v>1441</v>
      </c>
    </row>
    <row r="160" s="2" customFormat="1" ht="16.5" customHeight="1">
      <c r="A160" s="33"/>
      <c r="B160" s="34"/>
      <c r="C160" s="222" t="s">
        <v>672</v>
      </c>
      <c r="D160" s="222" t="s">
        <v>280</v>
      </c>
      <c r="E160" s="223" t="s">
        <v>4578</v>
      </c>
      <c r="F160" s="224" t="s">
        <v>4579</v>
      </c>
      <c r="G160" s="225" t="s">
        <v>1673</v>
      </c>
      <c r="H160" s="226">
        <v>5</v>
      </c>
      <c r="I160" s="227">
        <v>280</v>
      </c>
      <c r="J160" s="227">
        <f>ROUND(I160*H160,2)</f>
        <v>1400</v>
      </c>
      <c r="K160" s="228"/>
      <c r="L160" s="39"/>
      <c r="M160" s="229" t="s">
        <v>1</v>
      </c>
      <c r="N160" s="230" t="s">
        <v>39</v>
      </c>
      <c r="O160" s="231">
        <v>0</v>
      </c>
      <c r="P160" s="231">
        <f>O160*H160</f>
        <v>0</v>
      </c>
      <c r="Q160" s="231">
        <v>0</v>
      </c>
      <c r="R160" s="231">
        <f>Q160*H160</f>
        <v>0</v>
      </c>
      <c r="S160" s="231">
        <v>0</v>
      </c>
      <c r="T160" s="232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33" t="s">
        <v>116</v>
      </c>
      <c r="AT160" s="233" t="s">
        <v>280</v>
      </c>
      <c r="AU160" s="233" t="s">
        <v>83</v>
      </c>
      <c r="AY160" s="18" t="s">
        <v>278</v>
      </c>
      <c r="BE160" s="234">
        <f>IF(N160="základní",J160,0)</f>
        <v>1400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8" t="s">
        <v>81</v>
      </c>
      <c r="BK160" s="234">
        <f>ROUND(I160*H160,2)</f>
        <v>1400</v>
      </c>
      <c r="BL160" s="18" t="s">
        <v>116</v>
      </c>
      <c r="BM160" s="233" t="s">
        <v>1457</v>
      </c>
    </row>
    <row r="161" s="2" customFormat="1" ht="24.15" customHeight="1">
      <c r="A161" s="33"/>
      <c r="B161" s="34"/>
      <c r="C161" s="222" t="s">
        <v>679</v>
      </c>
      <c r="D161" s="222" t="s">
        <v>280</v>
      </c>
      <c r="E161" s="223" t="s">
        <v>4580</v>
      </c>
      <c r="F161" s="224" t="s">
        <v>4581</v>
      </c>
      <c r="G161" s="225" t="s">
        <v>1673</v>
      </c>
      <c r="H161" s="226">
        <v>5</v>
      </c>
      <c r="I161" s="227">
        <v>450</v>
      </c>
      <c r="J161" s="227">
        <f>ROUND(I161*H161,2)</f>
        <v>2250</v>
      </c>
      <c r="K161" s="228"/>
      <c r="L161" s="39"/>
      <c r="M161" s="229" t="s">
        <v>1</v>
      </c>
      <c r="N161" s="230" t="s">
        <v>39</v>
      </c>
      <c r="O161" s="231">
        <v>0</v>
      </c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33" t="s">
        <v>116</v>
      </c>
      <c r="AT161" s="233" t="s">
        <v>280</v>
      </c>
      <c r="AU161" s="233" t="s">
        <v>83</v>
      </c>
      <c r="AY161" s="18" t="s">
        <v>278</v>
      </c>
      <c r="BE161" s="234">
        <f>IF(N161="základní",J161,0)</f>
        <v>2250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8" t="s">
        <v>81</v>
      </c>
      <c r="BK161" s="234">
        <f>ROUND(I161*H161,2)</f>
        <v>2250</v>
      </c>
      <c r="BL161" s="18" t="s">
        <v>116</v>
      </c>
      <c r="BM161" s="233" t="s">
        <v>1465</v>
      </c>
    </row>
    <row r="162" s="12" customFormat="1" ht="22.8" customHeight="1">
      <c r="A162" s="12"/>
      <c r="B162" s="207"/>
      <c r="C162" s="208"/>
      <c r="D162" s="209" t="s">
        <v>73</v>
      </c>
      <c r="E162" s="220" t="s">
        <v>2250</v>
      </c>
      <c r="F162" s="220" t="s">
        <v>4582</v>
      </c>
      <c r="G162" s="208"/>
      <c r="H162" s="208"/>
      <c r="I162" s="208"/>
      <c r="J162" s="221">
        <f>BK162</f>
        <v>315000</v>
      </c>
      <c r="K162" s="208"/>
      <c r="L162" s="212"/>
      <c r="M162" s="213"/>
      <c r="N162" s="214"/>
      <c r="O162" s="214"/>
      <c r="P162" s="215">
        <f>SUM(P163:P165)</f>
        <v>0</v>
      </c>
      <c r="Q162" s="214"/>
      <c r="R162" s="215">
        <f>SUM(R163:R165)</f>
        <v>0</v>
      </c>
      <c r="S162" s="214"/>
      <c r="T162" s="216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7" t="s">
        <v>81</v>
      </c>
      <c r="AT162" s="218" t="s">
        <v>73</v>
      </c>
      <c r="AU162" s="218" t="s">
        <v>81</v>
      </c>
      <c r="AY162" s="217" t="s">
        <v>278</v>
      </c>
      <c r="BK162" s="219">
        <f>SUM(BK163:BK165)</f>
        <v>315000</v>
      </c>
    </row>
    <row r="163" s="2" customFormat="1" ht="37.8" customHeight="1">
      <c r="A163" s="33"/>
      <c r="B163" s="34"/>
      <c r="C163" s="222" t="s">
        <v>685</v>
      </c>
      <c r="D163" s="222" t="s">
        <v>280</v>
      </c>
      <c r="E163" s="223" t="s">
        <v>4583</v>
      </c>
      <c r="F163" s="224" t="s">
        <v>4584</v>
      </c>
      <c r="G163" s="225" t="s">
        <v>1673</v>
      </c>
      <c r="H163" s="226">
        <v>1</v>
      </c>
      <c r="I163" s="227">
        <v>92000</v>
      </c>
      <c r="J163" s="227">
        <f>ROUND(I163*H163,2)</f>
        <v>92000</v>
      </c>
      <c r="K163" s="228"/>
      <c r="L163" s="39"/>
      <c r="M163" s="229" t="s">
        <v>1</v>
      </c>
      <c r="N163" s="230" t="s">
        <v>39</v>
      </c>
      <c r="O163" s="231">
        <v>0</v>
      </c>
      <c r="P163" s="231">
        <f>O163*H163</f>
        <v>0</v>
      </c>
      <c r="Q163" s="231">
        <v>0</v>
      </c>
      <c r="R163" s="231">
        <f>Q163*H163</f>
        <v>0</v>
      </c>
      <c r="S163" s="231">
        <v>0</v>
      </c>
      <c r="T163" s="232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33" t="s">
        <v>116</v>
      </c>
      <c r="AT163" s="233" t="s">
        <v>280</v>
      </c>
      <c r="AU163" s="233" t="s">
        <v>83</v>
      </c>
      <c r="AY163" s="18" t="s">
        <v>278</v>
      </c>
      <c r="BE163" s="234">
        <f>IF(N163="základní",J163,0)</f>
        <v>92000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8" t="s">
        <v>81</v>
      </c>
      <c r="BK163" s="234">
        <f>ROUND(I163*H163,2)</f>
        <v>92000</v>
      </c>
      <c r="BL163" s="18" t="s">
        <v>116</v>
      </c>
      <c r="BM163" s="233" t="s">
        <v>1473</v>
      </c>
    </row>
    <row r="164" s="2" customFormat="1" ht="37.8" customHeight="1">
      <c r="A164" s="33"/>
      <c r="B164" s="34"/>
      <c r="C164" s="222" t="s">
        <v>691</v>
      </c>
      <c r="D164" s="222" t="s">
        <v>280</v>
      </c>
      <c r="E164" s="223" t="s">
        <v>4585</v>
      </c>
      <c r="F164" s="224" t="s">
        <v>4586</v>
      </c>
      <c r="G164" s="225" t="s">
        <v>1673</v>
      </c>
      <c r="H164" s="226">
        <v>1</v>
      </c>
      <c r="I164" s="227">
        <v>105000</v>
      </c>
      <c r="J164" s="227">
        <f>ROUND(I164*H164,2)</f>
        <v>105000</v>
      </c>
      <c r="K164" s="228"/>
      <c r="L164" s="39"/>
      <c r="M164" s="229" t="s">
        <v>1</v>
      </c>
      <c r="N164" s="230" t="s">
        <v>39</v>
      </c>
      <c r="O164" s="231">
        <v>0</v>
      </c>
      <c r="P164" s="231">
        <f>O164*H164</f>
        <v>0</v>
      </c>
      <c r="Q164" s="231">
        <v>0</v>
      </c>
      <c r="R164" s="231">
        <f>Q164*H164</f>
        <v>0</v>
      </c>
      <c r="S164" s="231">
        <v>0</v>
      </c>
      <c r="T164" s="232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33" t="s">
        <v>116</v>
      </c>
      <c r="AT164" s="233" t="s">
        <v>280</v>
      </c>
      <c r="AU164" s="233" t="s">
        <v>83</v>
      </c>
      <c r="AY164" s="18" t="s">
        <v>278</v>
      </c>
      <c r="BE164" s="234">
        <f>IF(N164="základní",J164,0)</f>
        <v>105000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8" t="s">
        <v>81</v>
      </c>
      <c r="BK164" s="234">
        <f>ROUND(I164*H164,2)</f>
        <v>105000</v>
      </c>
      <c r="BL164" s="18" t="s">
        <v>116</v>
      </c>
      <c r="BM164" s="233" t="s">
        <v>1481</v>
      </c>
    </row>
    <row r="165" s="2" customFormat="1" ht="37.8" customHeight="1">
      <c r="A165" s="33"/>
      <c r="B165" s="34"/>
      <c r="C165" s="222" t="s">
        <v>697</v>
      </c>
      <c r="D165" s="222" t="s">
        <v>280</v>
      </c>
      <c r="E165" s="223" t="s">
        <v>4587</v>
      </c>
      <c r="F165" s="224" t="s">
        <v>4588</v>
      </c>
      <c r="G165" s="225" t="s">
        <v>1673</v>
      </c>
      <c r="H165" s="226">
        <v>1</v>
      </c>
      <c r="I165" s="227">
        <v>118000</v>
      </c>
      <c r="J165" s="227">
        <f>ROUND(I165*H165,2)</f>
        <v>118000</v>
      </c>
      <c r="K165" s="228"/>
      <c r="L165" s="39"/>
      <c r="M165" s="229" t="s">
        <v>1</v>
      </c>
      <c r="N165" s="230" t="s">
        <v>39</v>
      </c>
      <c r="O165" s="231">
        <v>0</v>
      </c>
      <c r="P165" s="231">
        <f>O165*H165</f>
        <v>0</v>
      </c>
      <c r="Q165" s="231">
        <v>0</v>
      </c>
      <c r="R165" s="231">
        <f>Q165*H165</f>
        <v>0</v>
      </c>
      <c r="S165" s="231">
        <v>0</v>
      </c>
      <c r="T165" s="232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33" t="s">
        <v>116</v>
      </c>
      <c r="AT165" s="233" t="s">
        <v>280</v>
      </c>
      <c r="AU165" s="233" t="s">
        <v>83</v>
      </c>
      <c r="AY165" s="18" t="s">
        <v>278</v>
      </c>
      <c r="BE165" s="234">
        <f>IF(N165="základní",J165,0)</f>
        <v>118000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8" t="s">
        <v>81</v>
      </c>
      <c r="BK165" s="234">
        <f>ROUND(I165*H165,2)</f>
        <v>118000</v>
      </c>
      <c r="BL165" s="18" t="s">
        <v>116</v>
      </c>
      <c r="BM165" s="233" t="s">
        <v>1489</v>
      </c>
    </row>
    <row r="166" s="12" customFormat="1" ht="22.8" customHeight="1">
      <c r="A166" s="12"/>
      <c r="B166" s="207"/>
      <c r="C166" s="208"/>
      <c r="D166" s="209" t="s">
        <v>73</v>
      </c>
      <c r="E166" s="220" t="s">
        <v>2851</v>
      </c>
      <c r="F166" s="220" t="s">
        <v>4589</v>
      </c>
      <c r="G166" s="208"/>
      <c r="H166" s="208"/>
      <c r="I166" s="208"/>
      <c r="J166" s="221">
        <f>BK166</f>
        <v>1026723</v>
      </c>
      <c r="K166" s="208"/>
      <c r="L166" s="212"/>
      <c r="M166" s="213"/>
      <c r="N166" s="214"/>
      <c r="O166" s="214"/>
      <c r="P166" s="215">
        <f>SUM(P167:P180)</f>
        <v>0</v>
      </c>
      <c r="Q166" s="214"/>
      <c r="R166" s="215">
        <f>SUM(R167:R180)</f>
        <v>0</v>
      </c>
      <c r="S166" s="214"/>
      <c r="T166" s="216">
        <f>SUM(T167:T180)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7" t="s">
        <v>81</v>
      </c>
      <c r="AT166" s="218" t="s">
        <v>73</v>
      </c>
      <c r="AU166" s="218" t="s">
        <v>81</v>
      </c>
      <c r="AY166" s="217" t="s">
        <v>278</v>
      </c>
      <c r="BK166" s="219">
        <f>SUM(BK167:BK180)</f>
        <v>1026723</v>
      </c>
    </row>
    <row r="167" s="2" customFormat="1" ht="16.5" customHeight="1">
      <c r="A167" s="33"/>
      <c r="B167" s="34"/>
      <c r="C167" s="222" t="s">
        <v>703</v>
      </c>
      <c r="D167" s="222" t="s">
        <v>280</v>
      </c>
      <c r="E167" s="223" t="s">
        <v>4590</v>
      </c>
      <c r="F167" s="224" t="s">
        <v>4591</v>
      </c>
      <c r="G167" s="225" t="s">
        <v>407</v>
      </c>
      <c r="H167" s="226">
        <v>10825</v>
      </c>
      <c r="I167" s="227">
        <v>44.799999999999997</v>
      </c>
      <c r="J167" s="227">
        <f>ROUND(I167*H167,2)</f>
        <v>484960</v>
      </c>
      <c r="K167" s="228"/>
      <c r="L167" s="39"/>
      <c r="M167" s="229" t="s">
        <v>1</v>
      </c>
      <c r="N167" s="230" t="s">
        <v>39</v>
      </c>
      <c r="O167" s="231">
        <v>0</v>
      </c>
      <c r="P167" s="231">
        <f>O167*H167</f>
        <v>0</v>
      </c>
      <c r="Q167" s="231">
        <v>0</v>
      </c>
      <c r="R167" s="231">
        <f>Q167*H167</f>
        <v>0</v>
      </c>
      <c r="S167" s="231">
        <v>0</v>
      </c>
      <c r="T167" s="23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33" t="s">
        <v>116</v>
      </c>
      <c r="AT167" s="233" t="s">
        <v>280</v>
      </c>
      <c r="AU167" s="233" t="s">
        <v>83</v>
      </c>
      <c r="AY167" s="18" t="s">
        <v>278</v>
      </c>
      <c r="BE167" s="234">
        <f>IF(N167="základní",J167,0)</f>
        <v>484960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8" t="s">
        <v>81</v>
      </c>
      <c r="BK167" s="234">
        <f>ROUND(I167*H167,2)</f>
        <v>484960</v>
      </c>
      <c r="BL167" s="18" t="s">
        <v>116</v>
      </c>
      <c r="BM167" s="233" t="s">
        <v>1497</v>
      </c>
    </row>
    <row r="168" s="2" customFormat="1" ht="16.5" customHeight="1">
      <c r="A168" s="33"/>
      <c r="B168" s="34"/>
      <c r="C168" s="222" t="s">
        <v>709</v>
      </c>
      <c r="D168" s="222" t="s">
        <v>280</v>
      </c>
      <c r="E168" s="223" t="s">
        <v>4592</v>
      </c>
      <c r="F168" s="224" t="s">
        <v>4593</v>
      </c>
      <c r="G168" s="225" t="s">
        <v>407</v>
      </c>
      <c r="H168" s="226">
        <v>1430</v>
      </c>
      <c r="I168" s="227">
        <v>56</v>
      </c>
      <c r="J168" s="227">
        <f>ROUND(I168*H168,2)</f>
        <v>80080</v>
      </c>
      <c r="K168" s="228"/>
      <c r="L168" s="39"/>
      <c r="M168" s="229" t="s">
        <v>1</v>
      </c>
      <c r="N168" s="230" t="s">
        <v>39</v>
      </c>
      <c r="O168" s="231">
        <v>0</v>
      </c>
      <c r="P168" s="231">
        <f>O168*H168</f>
        <v>0</v>
      </c>
      <c r="Q168" s="231">
        <v>0</v>
      </c>
      <c r="R168" s="231">
        <f>Q168*H168</f>
        <v>0</v>
      </c>
      <c r="S168" s="231">
        <v>0</v>
      </c>
      <c r="T168" s="23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33" t="s">
        <v>116</v>
      </c>
      <c r="AT168" s="233" t="s">
        <v>280</v>
      </c>
      <c r="AU168" s="233" t="s">
        <v>83</v>
      </c>
      <c r="AY168" s="18" t="s">
        <v>278</v>
      </c>
      <c r="BE168" s="234">
        <f>IF(N168="základní",J168,0)</f>
        <v>80080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8" t="s">
        <v>81</v>
      </c>
      <c r="BK168" s="234">
        <f>ROUND(I168*H168,2)</f>
        <v>80080</v>
      </c>
      <c r="BL168" s="18" t="s">
        <v>116</v>
      </c>
      <c r="BM168" s="233" t="s">
        <v>1505</v>
      </c>
    </row>
    <row r="169" s="2" customFormat="1" ht="16.5" customHeight="1">
      <c r="A169" s="33"/>
      <c r="B169" s="34"/>
      <c r="C169" s="222" t="s">
        <v>713</v>
      </c>
      <c r="D169" s="222" t="s">
        <v>280</v>
      </c>
      <c r="E169" s="223" t="s">
        <v>4594</v>
      </c>
      <c r="F169" s="224" t="s">
        <v>4595</v>
      </c>
      <c r="G169" s="225" t="s">
        <v>407</v>
      </c>
      <c r="H169" s="226">
        <v>450</v>
      </c>
      <c r="I169" s="227">
        <v>82.400000000000006</v>
      </c>
      <c r="J169" s="227">
        <f>ROUND(I169*H169,2)</f>
        <v>37080</v>
      </c>
      <c r="K169" s="228"/>
      <c r="L169" s="39"/>
      <c r="M169" s="229" t="s">
        <v>1</v>
      </c>
      <c r="N169" s="230" t="s">
        <v>39</v>
      </c>
      <c r="O169" s="231">
        <v>0</v>
      </c>
      <c r="P169" s="231">
        <f>O169*H169</f>
        <v>0</v>
      </c>
      <c r="Q169" s="231">
        <v>0</v>
      </c>
      <c r="R169" s="231">
        <f>Q169*H169</f>
        <v>0</v>
      </c>
      <c r="S169" s="231">
        <v>0</v>
      </c>
      <c r="T169" s="232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33" t="s">
        <v>116</v>
      </c>
      <c r="AT169" s="233" t="s">
        <v>280</v>
      </c>
      <c r="AU169" s="233" t="s">
        <v>83</v>
      </c>
      <c r="AY169" s="18" t="s">
        <v>278</v>
      </c>
      <c r="BE169" s="234">
        <f>IF(N169="základní",J169,0)</f>
        <v>37080</v>
      </c>
      <c r="BF169" s="234">
        <f>IF(N169="snížená",J169,0)</f>
        <v>0</v>
      </c>
      <c r="BG169" s="234">
        <f>IF(N169="zákl. přenesená",J169,0)</f>
        <v>0</v>
      </c>
      <c r="BH169" s="234">
        <f>IF(N169="sníž. přenesená",J169,0)</f>
        <v>0</v>
      </c>
      <c r="BI169" s="234">
        <f>IF(N169="nulová",J169,0)</f>
        <v>0</v>
      </c>
      <c r="BJ169" s="18" t="s">
        <v>81</v>
      </c>
      <c r="BK169" s="234">
        <f>ROUND(I169*H169,2)</f>
        <v>37080</v>
      </c>
      <c r="BL169" s="18" t="s">
        <v>116</v>
      </c>
      <c r="BM169" s="233" t="s">
        <v>1513</v>
      </c>
    </row>
    <row r="170" s="2" customFormat="1" ht="16.5" customHeight="1">
      <c r="A170" s="33"/>
      <c r="B170" s="34"/>
      <c r="C170" s="222" t="s">
        <v>717</v>
      </c>
      <c r="D170" s="222" t="s">
        <v>280</v>
      </c>
      <c r="E170" s="223" t="s">
        <v>4596</v>
      </c>
      <c r="F170" s="224" t="s">
        <v>4597</v>
      </c>
      <c r="G170" s="225" t="s">
        <v>407</v>
      </c>
      <c r="H170" s="226">
        <v>1020</v>
      </c>
      <c r="I170" s="227">
        <v>59.200000000000003</v>
      </c>
      <c r="J170" s="227">
        <f>ROUND(I170*H170,2)</f>
        <v>60384</v>
      </c>
      <c r="K170" s="228"/>
      <c r="L170" s="39"/>
      <c r="M170" s="229" t="s">
        <v>1</v>
      </c>
      <c r="N170" s="230" t="s">
        <v>39</v>
      </c>
      <c r="O170" s="231">
        <v>0</v>
      </c>
      <c r="P170" s="231">
        <f>O170*H170</f>
        <v>0</v>
      </c>
      <c r="Q170" s="231">
        <v>0</v>
      </c>
      <c r="R170" s="231">
        <f>Q170*H170</f>
        <v>0</v>
      </c>
      <c r="S170" s="231">
        <v>0</v>
      </c>
      <c r="T170" s="23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33" t="s">
        <v>116</v>
      </c>
      <c r="AT170" s="233" t="s">
        <v>280</v>
      </c>
      <c r="AU170" s="233" t="s">
        <v>83</v>
      </c>
      <c r="AY170" s="18" t="s">
        <v>278</v>
      </c>
      <c r="BE170" s="234">
        <f>IF(N170="základní",J170,0)</f>
        <v>60384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8" t="s">
        <v>81</v>
      </c>
      <c r="BK170" s="234">
        <f>ROUND(I170*H170,2)</f>
        <v>60384</v>
      </c>
      <c r="BL170" s="18" t="s">
        <v>116</v>
      </c>
      <c r="BM170" s="233" t="s">
        <v>1521</v>
      </c>
    </row>
    <row r="171" s="2" customFormat="1" ht="16.5" customHeight="1">
      <c r="A171" s="33"/>
      <c r="B171" s="34"/>
      <c r="C171" s="222" t="s">
        <v>721</v>
      </c>
      <c r="D171" s="222" t="s">
        <v>280</v>
      </c>
      <c r="E171" s="223" t="s">
        <v>4598</v>
      </c>
      <c r="F171" s="224" t="s">
        <v>4599</v>
      </c>
      <c r="G171" s="225" t="s">
        <v>407</v>
      </c>
      <c r="H171" s="226">
        <v>710</v>
      </c>
      <c r="I171" s="227">
        <v>82.400000000000006</v>
      </c>
      <c r="J171" s="227">
        <f>ROUND(I171*H171,2)</f>
        <v>58504</v>
      </c>
      <c r="K171" s="228"/>
      <c r="L171" s="39"/>
      <c r="M171" s="229" t="s">
        <v>1</v>
      </c>
      <c r="N171" s="230" t="s">
        <v>39</v>
      </c>
      <c r="O171" s="231">
        <v>0</v>
      </c>
      <c r="P171" s="231">
        <f>O171*H171</f>
        <v>0</v>
      </c>
      <c r="Q171" s="231">
        <v>0</v>
      </c>
      <c r="R171" s="231">
        <f>Q171*H171</f>
        <v>0</v>
      </c>
      <c r="S171" s="231">
        <v>0</v>
      </c>
      <c r="T171" s="232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33" t="s">
        <v>116</v>
      </c>
      <c r="AT171" s="233" t="s">
        <v>280</v>
      </c>
      <c r="AU171" s="233" t="s">
        <v>83</v>
      </c>
      <c r="AY171" s="18" t="s">
        <v>278</v>
      </c>
      <c r="BE171" s="234">
        <f>IF(N171="základní",J171,0)</f>
        <v>58504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8" t="s">
        <v>81</v>
      </c>
      <c r="BK171" s="234">
        <f>ROUND(I171*H171,2)</f>
        <v>58504</v>
      </c>
      <c r="BL171" s="18" t="s">
        <v>116</v>
      </c>
      <c r="BM171" s="233" t="s">
        <v>1529</v>
      </c>
    </row>
    <row r="172" s="2" customFormat="1" ht="16.5" customHeight="1">
      <c r="A172" s="33"/>
      <c r="B172" s="34"/>
      <c r="C172" s="222" t="s">
        <v>726</v>
      </c>
      <c r="D172" s="222" t="s">
        <v>280</v>
      </c>
      <c r="E172" s="223" t="s">
        <v>4600</v>
      </c>
      <c r="F172" s="224" t="s">
        <v>4601</v>
      </c>
      <c r="G172" s="225" t="s">
        <v>407</v>
      </c>
      <c r="H172" s="226">
        <v>400</v>
      </c>
      <c r="I172" s="227">
        <v>63</v>
      </c>
      <c r="J172" s="227">
        <f>ROUND(I172*H172,2)</f>
        <v>25200</v>
      </c>
      <c r="K172" s="228"/>
      <c r="L172" s="39"/>
      <c r="M172" s="229" t="s">
        <v>1</v>
      </c>
      <c r="N172" s="230" t="s">
        <v>39</v>
      </c>
      <c r="O172" s="231">
        <v>0</v>
      </c>
      <c r="P172" s="231">
        <f>O172*H172</f>
        <v>0</v>
      </c>
      <c r="Q172" s="231">
        <v>0</v>
      </c>
      <c r="R172" s="231">
        <f>Q172*H172</f>
        <v>0</v>
      </c>
      <c r="S172" s="231">
        <v>0</v>
      </c>
      <c r="T172" s="23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33" t="s">
        <v>116</v>
      </c>
      <c r="AT172" s="233" t="s">
        <v>280</v>
      </c>
      <c r="AU172" s="233" t="s">
        <v>83</v>
      </c>
      <c r="AY172" s="18" t="s">
        <v>278</v>
      </c>
      <c r="BE172" s="234">
        <f>IF(N172="základní",J172,0)</f>
        <v>25200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8" t="s">
        <v>81</v>
      </c>
      <c r="BK172" s="234">
        <f>ROUND(I172*H172,2)</f>
        <v>25200</v>
      </c>
      <c r="BL172" s="18" t="s">
        <v>116</v>
      </c>
      <c r="BM172" s="233" t="s">
        <v>1537</v>
      </c>
    </row>
    <row r="173" s="2" customFormat="1" ht="24.15" customHeight="1">
      <c r="A173" s="33"/>
      <c r="B173" s="34"/>
      <c r="C173" s="222" t="s">
        <v>730</v>
      </c>
      <c r="D173" s="222" t="s">
        <v>280</v>
      </c>
      <c r="E173" s="223" t="s">
        <v>4602</v>
      </c>
      <c r="F173" s="224" t="s">
        <v>4603</v>
      </c>
      <c r="G173" s="225" t="s">
        <v>407</v>
      </c>
      <c r="H173" s="226">
        <v>80</v>
      </c>
      <c r="I173" s="227">
        <v>773</v>
      </c>
      <c r="J173" s="227">
        <f>ROUND(I173*H173,2)</f>
        <v>61840</v>
      </c>
      <c r="K173" s="228"/>
      <c r="L173" s="39"/>
      <c r="M173" s="229" t="s">
        <v>1</v>
      </c>
      <c r="N173" s="230" t="s">
        <v>39</v>
      </c>
      <c r="O173" s="231">
        <v>0</v>
      </c>
      <c r="P173" s="231">
        <f>O173*H173</f>
        <v>0</v>
      </c>
      <c r="Q173" s="231">
        <v>0</v>
      </c>
      <c r="R173" s="231">
        <f>Q173*H173</f>
        <v>0</v>
      </c>
      <c r="S173" s="231">
        <v>0</v>
      </c>
      <c r="T173" s="232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33" t="s">
        <v>116</v>
      </c>
      <c r="AT173" s="233" t="s">
        <v>280</v>
      </c>
      <c r="AU173" s="233" t="s">
        <v>83</v>
      </c>
      <c r="AY173" s="18" t="s">
        <v>278</v>
      </c>
      <c r="BE173" s="234">
        <f>IF(N173="základní",J173,0)</f>
        <v>61840</v>
      </c>
      <c r="BF173" s="234">
        <f>IF(N173="snížená",J173,0)</f>
        <v>0</v>
      </c>
      <c r="BG173" s="234">
        <f>IF(N173="zákl. přenesená",J173,0)</f>
        <v>0</v>
      </c>
      <c r="BH173" s="234">
        <f>IF(N173="sníž. přenesená",J173,0)</f>
        <v>0</v>
      </c>
      <c r="BI173" s="234">
        <f>IF(N173="nulová",J173,0)</f>
        <v>0</v>
      </c>
      <c r="BJ173" s="18" t="s">
        <v>81</v>
      </c>
      <c r="BK173" s="234">
        <f>ROUND(I173*H173,2)</f>
        <v>61840</v>
      </c>
      <c r="BL173" s="18" t="s">
        <v>116</v>
      </c>
      <c r="BM173" s="233" t="s">
        <v>1545</v>
      </c>
    </row>
    <row r="174" s="2" customFormat="1" ht="24.15" customHeight="1">
      <c r="A174" s="33"/>
      <c r="B174" s="34"/>
      <c r="C174" s="222" t="s">
        <v>734</v>
      </c>
      <c r="D174" s="222" t="s">
        <v>280</v>
      </c>
      <c r="E174" s="223" t="s">
        <v>4604</v>
      </c>
      <c r="F174" s="224" t="s">
        <v>4605</v>
      </c>
      <c r="G174" s="225" t="s">
        <v>407</v>
      </c>
      <c r="H174" s="226">
        <v>75</v>
      </c>
      <c r="I174" s="227">
        <v>619</v>
      </c>
      <c r="J174" s="227">
        <f>ROUND(I174*H174,2)</f>
        <v>46425</v>
      </c>
      <c r="K174" s="228"/>
      <c r="L174" s="39"/>
      <c r="M174" s="229" t="s">
        <v>1</v>
      </c>
      <c r="N174" s="230" t="s">
        <v>39</v>
      </c>
      <c r="O174" s="231">
        <v>0</v>
      </c>
      <c r="P174" s="231">
        <f>O174*H174</f>
        <v>0</v>
      </c>
      <c r="Q174" s="231">
        <v>0</v>
      </c>
      <c r="R174" s="231">
        <f>Q174*H174</f>
        <v>0</v>
      </c>
      <c r="S174" s="231">
        <v>0</v>
      </c>
      <c r="T174" s="232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33" t="s">
        <v>116</v>
      </c>
      <c r="AT174" s="233" t="s">
        <v>280</v>
      </c>
      <c r="AU174" s="233" t="s">
        <v>83</v>
      </c>
      <c r="AY174" s="18" t="s">
        <v>278</v>
      </c>
      <c r="BE174" s="234">
        <f>IF(N174="základní",J174,0)</f>
        <v>46425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8" t="s">
        <v>81</v>
      </c>
      <c r="BK174" s="234">
        <f>ROUND(I174*H174,2)</f>
        <v>46425</v>
      </c>
      <c r="BL174" s="18" t="s">
        <v>116</v>
      </c>
      <c r="BM174" s="233" t="s">
        <v>1557</v>
      </c>
    </row>
    <row r="175" s="2" customFormat="1" ht="16.5" customHeight="1">
      <c r="A175" s="33"/>
      <c r="B175" s="34"/>
      <c r="C175" s="222" t="s">
        <v>740</v>
      </c>
      <c r="D175" s="222" t="s">
        <v>280</v>
      </c>
      <c r="E175" s="223" t="s">
        <v>4606</v>
      </c>
      <c r="F175" s="224" t="s">
        <v>4607</v>
      </c>
      <c r="G175" s="225" t="s">
        <v>407</v>
      </c>
      <c r="H175" s="226">
        <v>300</v>
      </c>
      <c r="I175" s="227">
        <v>95</v>
      </c>
      <c r="J175" s="227">
        <f>ROUND(I175*H175,2)</f>
        <v>28500</v>
      </c>
      <c r="K175" s="228"/>
      <c r="L175" s="39"/>
      <c r="M175" s="229" t="s">
        <v>1</v>
      </c>
      <c r="N175" s="230" t="s">
        <v>39</v>
      </c>
      <c r="O175" s="231">
        <v>0</v>
      </c>
      <c r="P175" s="231">
        <f>O175*H175</f>
        <v>0</v>
      </c>
      <c r="Q175" s="231">
        <v>0</v>
      </c>
      <c r="R175" s="231">
        <f>Q175*H175</f>
        <v>0</v>
      </c>
      <c r="S175" s="231">
        <v>0</v>
      </c>
      <c r="T175" s="232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33" t="s">
        <v>116</v>
      </c>
      <c r="AT175" s="233" t="s">
        <v>280</v>
      </c>
      <c r="AU175" s="233" t="s">
        <v>83</v>
      </c>
      <c r="AY175" s="18" t="s">
        <v>278</v>
      </c>
      <c r="BE175" s="234">
        <f>IF(N175="základní",J175,0)</f>
        <v>28500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8" t="s">
        <v>81</v>
      </c>
      <c r="BK175" s="234">
        <f>ROUND(I175*H175,2)</f>
        <v>28500</v>
      </c>
      <c r="BL175" s="18" t="s">
        <v>116</v>
      </c>
      <c r="BM175" s="233" t="s">
        <v>1565</v>
      </c>
    </row>
    <row r="176" s="2" customFormat="1" ht="21.75" customHeight="1">
      <c r="A176" s="33"/>
      <c r="B176" s="34"/>
      <c r="C176" s="222" t="s">
        <v>746</v>
      </c>
      <c r="D176" s="222" t="s">
        <v>280</v>
      </c>
      <c r="E176" s="223" t="s">
        <v>4608</v>
      </c>
      <c r="F176" s="224" t="s">
        <v>4609</v>
      </c>
      <c r="G176" s="225" t="s">
        <v>407</v>
      </c>
      <c r="H176" s="226">
        <v>350</v>
      </c>
      <c r="I176" s="227">
        <v>75</v>
      </c>
      <c r="J176" s="227">
        <f>ROUND(I176*H176,2)</f>
        <v>26250</v>
      </c>
      <c r="K176" s="228"/>
      <c r="L176" s="39"/>
      <c r="M176" s="229" t="s">
        <v>1</v>
      </c>
      <c r="N176" s="230" t="s">
        <v>39</v>
      </c>
      <c r="O176" s="231">
        <v>0</v>
      </c>
      <c r="P176" s="231">
        <f>O176*H176</f>
        <v>0</v>
      </c>
      <c r="Q176" s="231">
        <v>0</v>
      </c>
      <c r="R176" s="231">
        <f>Q176*H176</f>
        <v>0</v>
      </c>
      <c r="S176" s="231">
        <v>0</v>
      </c>
      <c r="T176" s="232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33" t="s">
        <v>116</v>
      </c>
      <c r="AT176" s="233" t="s">
        <v>280</v>
      </c>
      <c r="AU176" s="233" t="s">
        <v>83</v>
      </c>
      <c r="AY176" s="18" t="s">
        <v>278</v>
      </c>
      <c r="BE176" s="234">
        <f>IF(N176="základní",J176,0)</f>
        <v>26250</v>
      </c>
      <c r="BF176" s="234">
        <f>IF(N176="snížená",J176,0)</f>
        <v>0</v>
      </c>
      <c r="BG176" s="234">
        <f>IF(N176="zákl. přenesená",J176,0)</f>
        <v>0</v>
      </c>
      <c r="BH176" s="234">
        <f>IF(N176="sníž. přenesená",J176,0)</f>
        <v>0</v>
      </c>
      <c r="BI176" s="234">
        <f>IF(N176="nulová",J176,0)</f>
        <v>0</v>
      </c>
      <c r="BJ176" s="18" t="s">
        <v>81</v>
      </c>
      <c r="BK176" s="234">
        <f>ROUND(I176*H176,2)</f>
        <v>26250</v>
      </c>
      <c r="BL176" s="18" t="s">
        <v>116</v>
      </c>
      <c r="BM176" s="233" t="s">
        <v>1573</v>
      </c>
    </row>
    <row r="177" s="2" customFormat="1" ht="24.15" customHeight="1">
      <c r="A177" s="33"/>
      <c r="B177" s="34"/>
      <c r="C177" s="222" t="s">
        <v>765</v>
      </c>
      <c r="D177" s="222" t="s">
        <v>280</v>
      </c>
      <c r="E177" s="223" t="s">
        <v>4610</v>
      </c>
      <c r="F177" s="224" t="s">
        <v>4611</v>
      </c>
      <c r="G177" s="225" t="s">
        <v>1673</v>
      </c>
      <c r="H177" s="226">
        <v>300</v>
      </c>
      <c r="I177" s="227">
        <v>235</v>
      </c>
      <c r="J177" s="227">
        <f>ROUND(I177*H177,2)</f>
        <v>70500</v>
      </c>
      <c r="K177" s="228"/>
      <c r="L177" s="39"/>
      <c r="M177" s="229" t="s">
        <v>1</v>
      </c>
      <c r="N177" s="230" t="s">
        <v>39</v>
      </c>
      <c r="O177" s="231">
        <v>0</v>
      </c>
      <c r="P177" s="231">
        <f>O177*H177</f>
        <v>0</v>
      </c>
      <c r="Q177" s="231">
        <v>0</v>
      </c>
      <c r="R177" s="231">
        <f>Q177*H177</f>
        <v>0</v>
      </c>
      <c r="S177" s="231">
        <v>0</v>
      </c>
      <c r="T177" s="232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33" t="s">
        <v>116</v>
      </c>
      <c r="AT177" s="233" t="s">
        <v>280</v>
      </c>
      <c r="AU177" s="233" t="s">
        <v>83</v>
      </c>
      <c r="AY177" s="18" t="s">
        <v>278</v>
      </c>
      <c r="BE177" s="234">
        <f>IF(N177="základní",J177,0)</f>
        <v>70500</v>
      </c>
      <c r="BF177" s="234">
        <f>IF(N177="snížená",J177,0)</f>
        <v>0</v>
      </c>
      <c r="BG177" s="234">
        <f>IF(N177="zákl. přenesená",J177,0)</f>
        <v>0</v>
      </c>
      <c r="BH177" s="234">
        <f>IF(N177="sníž. přenesená",J177,0)</f>
        <v>0</v>
      </c>
      <c r="BI177" s="234">
        <f>IF(N177="nulová",J177,0)</f>
        <v>0</v>
      </c>
      <c r="BJ177" s="18" t="s">
        <v>81</v>
      </c>
      <c r="BK177" s="234">
        <f>ROUND(I177*H177,2)</f>
        <v>70500</v>
      </c>
      <c r="BL177" s="18" t="s">
        <v>116</v>
      </c>
      <c r="BM177" s="233" t="s">
        <v>1581</v>
      </c>
    </row>
    <row r="178" s="2" customFormat="1" ht="16.5" customHeight="1">
      <c r="A178" s="33"/>
      <c r="B178" s="34"/>
      <c r="C178" s="222" t="s">
        <v>782</v>
      </c>
      <c r="D178" s="222" t="s">
        <v>280</v>
      </c>
      <c r="E178" s="223" t="s">
        <v>4612</v>
      </c>
      <c r="F178" s="224" t="s">
        <v>4613</v>
      </c>
      <c r="G178" s="225" t="s">
        <v>1418</v>
      </c>
      <c r="H178" s="226">
        <v>1</v>
      </c>
      <c r="I178" s="227">
        <v>4000</v>
      </c>
      <c r="J178" s="227">
        <f>ROUND(I178*H178,2)</f>
        <v>4000</v>
      </c>
      <c r="K178" s="228"/>
      <c r="L178" s="39"/>
      <c r="M178" s="229" t="s">
        <v>1</v>
      </c>
      <c r="N178" s="230" t="s">
        <v>39</v>
      </c>
      <c r="O178" s="231">
        <v>0</v>
      </c>
      <c r="P178" s="231">
        <f>O178*H178</f>
        <v>0</v>
      </c>
      <c r="Q178" s="231">
        <v>0</v>
      </c>
      <c r="R178" s="231">
        <f>Q178*H178</f>
        <v>0</v>
      </c>
      <c r="S178" s="231">
        <v>0</v>
      </c>
      <c r="T178" s="232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33" t="s">
        <v>116</v>
      </c>
      <c r="AT178" s="233" t="s">
        <v>280</v>
      </c>
      <c r="AU178" s="233" t="s">
        <v>83</v>
      </c>
      <c r="AY178" s="18" t="s">
        <v>278</v>
      </c>
      <c r="BE178" s="234">
        <f>IF(N178="základní",J178,0)</f>
        <v>4000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8" t="s">
        <v>81</v>
      </c>
      <c r="BK178" s="234">
        <f>ROUND(I178*H178,2)</f>
        <v>4000</v>
      </c>
      <c r="BL178" s="18" t="s">
        <v>116</v>
      </c>
      <c r="BM178" s="233" t="s">
        <v>1589</v>
      </c>
    </row>
    <row r="179" s="2" customFormat="1" ht="24.15" customHeight="1">
      <c r="A179" s="33"/>
      <c r="B179" s="34"/>
      <c r="C179" s="222" t="s">
        <v>827</v>
      </c>
      <c r="D179" s="222" t="s">
        <v>280</v>
      </c>
      <c r="E179" s="223" t="s">
        <v>4614</v>
      </c>
      <c r="F179" s="224" t="s">
        <v>4615</v>
      </c>
      <c r="G179" s="225" t="s">
        <v>1673</v>
      </c>
      <c r="H179" s="226">
        <v>26</v>
      </c>
      <c r="I179" s="227">
        <v>500</v>
      </c>
      <c r="J179" s="227">
        <f>ROUND(I179*H179,2)</f>
        <v>13000</v>
      </c>
      <c r="K179" s="228"/>
      <c r="L179" s="39"/>
      <c r="M179" s="229" t="s">
        <v>1</v>
      </c>
      <c r="N179" s="230" t="s">
        <v>39</v>
      </c>
      <c r="O179" s="231">
        <v>0</v>
      </c>
      <c r="P179" s="231">
        <f>O179*H179</f>
        <v>0</v>
      </c>
      <c r="Q179" s="231">
        <v>0</v>
      </c>
      <c r="R179" s="231">
        <f>Q179*H179</f>
        <v>0</v>
      </c>
      <c r="S179" s="231">
        <v>0</v>
      </c>
      <c r="T179" s="232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33" t="s">
        <v>116</v>
      </c>
      <c r="AT179" s="233" t="s">
        <v>280</v>
      </c>
      <c r="AU179" s="233" t="s">
        <v>83</v>
      </c>
      <c r="AY179" s="18" t="s">
        <v>278</v>
      </c>
      <c r="BE179" s="234">
        <f>IF(N179="základní",J179,0)</f>
        <v>13000</v>
      </c>
      <c r="BF179" s="234">
        <f>IF(N179="snížená",J179,0)</f>
        <v>0</v>
      </c>
      <c r="BG179" s="234">
        <f>IF(N179="zákl. přenesená",J179,0)</f>
        <v>0</v>
      </c>
      <c r="BH179" s="234">
        <f>IF(N179="sníž. přenesená",J179,0)</f>
        <v>0</v>
      </c>
      <c r="BI179" s="234">
        <f>IF(N179="nulová",J179,0)</f>
        <v>0</v>
      </c>
      <c r="BJ179" s="18" t="s">
        <v>81</v>
      </c>
      <c r="BK179" s="234">
        <f>ROUND(I179*H179,2)</f>
        <v>13000</v>
      </c>
      <c r="BL179" s="18" t="s">
        <v>116</v>
      </c>
      <c r="BM179" s="233" t="s">
        <v>1597</v>
      </c>
    </row>
    <row r="180" s="2" customFormat="1" ht="66.75" customHeight="1">
      <c r="A180" s="33"/>
      <c r="B180" s="34"/>
      <c r="C180" s="222" t="s">
        <v>913</v>
      </c>
      <c r="D180" s="222" t="s">
        <v>280</v>
      </c>
      <c r="E180" s="223" t="s">
        <v>4616</v>
      </c>
      <c r="F180" s="224" t="s">
        <v>4617</v>
      </c>
      <c r="G180" s="225" t="s">
        <v>1418</v>
      </c>
      <c r="H180" s="226">
        <v>1</v>
      </c>
      <c r="I180" s="227">
        <v>30000</v>
      </c>
      <c r="J180" s="227">
        <f>ROUND(I180*H180,2)</f>
        <v>30000</v>
      </c>
      <c r="K180" s="228"/>
      <c r="L180" s="39"/>
      <c r="M180" s="229" t="s">
        <v>1</v>
      </c>
      <c r="N180" s="230" t="s">
        <v>39</v>
      </c>
      <c r="O180" s="231">
        <v>0</v>
      </c>
      <c r="P180" s="231">
        <f>O180*H180</f>
        <v>0</v>
      </c>
      <c r="Q180" s="231">
        <v>0</v>
      </c>
      <c r="R180" s="231">
        <f>Q180*H180</f>
        <v>0</v>
      </c>
      <c r="S180" s="231">
        <v>0</v>
      </c>
      <c r="T180" s="232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33" t="s">
        <v>116</v>
      </c>
      <c r="AT180" s="233" t="s">
        <v>280</v>
      </c>
      <c r="AU180" s="233" t="s">
        <v>83</v>
      </c>
      <c r="AY180" s="18" t="s">
        <v>278</v>
      </c>
      <c r="BE180" s="234">
        <f>IF(N180="základní",J180,0)</f>
        <v>30000</v>
      </c>
      <c r="BF180" s="234">
        <f>IF(N180="snížená",J180,0)</f>
        <v>0</v>
      </c>
      <c r="BG180" s="234">
        <f>IF(N180="zákl. přenesená",J180,0)</f>
        <v>0</v>
      </c>
      <c r="BH180" s="234">
        <f>IF(N180="sníž. přenesená",J180,0)</f>
        <v>0</v>
      </c>
      <c r="BI180" s="234">
        <f>IF(N180="nulová",J180,0)</f>
        <v>0</v>
      </c>
      <c r="BJ180" s="18" t="s">
        <v>81</v>
      </c>
      <c r="BK180" s="234">
        <f>ROUND(I180*H180,2)</f>
        <v>30000</v>
      </c>
      <c r="BL180" s="18" t="s">
        <v>116</v>
      </c>
      <c r="BM180" s="233" t="s">
        <v>1605</v>
      </c>
    </row>
    <row r="181" s="12" customFormat="1" ht="22.8" customHeight="1">
      <c r="A181" s="12"/>
      <c r="B181" s="207"/>
      <c r="C181" s="208"/>
      <c r="D181" s="209" t="s">
        <v>73</v>
      </c>
      <c r="E181" s="220" t="s">
        <v>2970</v>
      </c>
      <c r="F181" s="220" t="s">
        <v>4618</v>
      </c>
      <c r="G181" s="208"/>
      <c r="H181" s="208"/>
      <c r="I181" s="208"/>
      <c r="J181" s="221">
        <f>BK181</f>
        <v>176000</v>
      </c>
      <c r="K181" s="208"/>
      <c r="L181" s="212"/>
      <c r="M181" s="213"/>
      <c r="N181" s="214"/>
      <c r="O181" s="214"/>
      <c r="P181" s="215">
        <f>SUM(P182:P185)</f>
        <v>0</v>
      </c>
      <c r="Q181" s="214"/>
      <c r="R181" s="215">
        <f>SUM(R182:R185)</f>
        <v>0</v>
      </c>
      <c r="S181" s="214"/>
      <c r="T181" s="216">
        <f>SUM(T182:T185)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7" t="s">
        <v>81</v>
      </c>
      <c r="AT181" s="218" t="s">
        <v>73</v>
      </c>
      <c r="AU181" s="218" t="s">
        <v>81</v>
      </c>
      <c r="AY181" s="217" t="s">
        <v>278</v>
      </c>
      <c r="BK181" s="219">
        <f>SUM(BK182:BK185)</f>
        <v>176000</v>
      </c>
    </row>
    <row r="182" s="2" customFormat="1" ht="55.5" customHeight="1">
      <c r="A182" s="33"/>
      <c r="B182" s="34"/>
      <c r="C182" s="222" t="s">
        <v>1001</v>
      </c>
      <c r="D182" s="222" t="s">
        <v>280</v>
      </c>
      <c r="E182" s="223" t="s">
        <v>4619</v>
      </c>
      <c r="F182" s="224" t="s">
        <v>4620</v>
      </c>
      <c r="G182" s="225" t="s">
        <v>1418</v>
      </c>
      <c r="H182" s="226">
        <v>1</v>
      </c>
      <c r="I182" s="227">
        <v>72500</v>
      </c>
      <c r="J182" s="227">
        <f>ROUND(I182*H182,2)</f>
        <v>72500</v>
      </c>
      <c r="K182" s="228"/>
      <c r="L182" s="39"/>
      <c r="M182" s="229" t="s">
        <v>1</v>
      </c>
      <c r="N182" s="230" t="s">
        <v>39</v>
      </c>
      <c r="O182" s="231">
        <v>0</v>
      </c>
      <c r="P182" s="231">
        <f>O182*H182</f>
        <v>0</v>
      </c>
      <c r="Q182" s="231">
        <v>0</v>
      </c>
      <c r="R182" s="231">
        <f>Q182*H182</f>
        <v>0</v>
      </c>
      <c r="S182" s="231">
        <v>0</v>
      </c>
      <c r="T182" s="232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33" t="s">
        <v>116</v>
      </c>
      <c r="AT182" s="233" t="s">
        <v>280</v>
      </c>
      <c r="AU182" s="233" t="s">
        <v>83</v>
      </c>
      <c r="AY182" s="18" t="s">
        <v>278</v>
      </c>
      <c r="BE182" s="234">
        <f>IF(N182="základní",J182,0)</f>
        <v>72500</v>
      </c>
      <c r="BF182" s="234">
        <f>IF(N182="snížená",J182,0)</f>
        <v>0</v>
      </c>
      <c r="BG182" s="234">
        <f>IF(N182="zákl. přenesená",J182,0)</f>
        <v>0</v>
      </c>
      <c r="BH182" s="234">
        <f>IF(N182="sníž. přenesená",J182,0)</f>
        <v>0</v>
      </c>
      <c r="BI182" s="234">
        <f>IF(N182="nulová",J182,0)</f>
        <v>0</v>
      </c>
      <c r="BJ182" s="18" t="s">
        <v>81</v>
      </c>
      <c r="BK182" s="234">
        <f>ROUND(I182*H182,2)</f>
        <v>72500</v>
      </c>
      <c r="BL182" s="18" t="s">
        <v>116</v>
      </c>
      <c r="BM182" s="233" t="s">
        <v>1613</v>
      </c>
    </row>
    <row r="183" s="2" customFormat="1" ht="49.05" customHeight="1">
      <c r="A183" s="33"/>
      <c r="B183" s="34"/>
      <c r="C183" s="222" t="s">
        <v>659</v>
      </c>
      <c r="D183" s="222" t="s">
        <v>280</v>
      </c>
      <c r="E183" s="223" t="s">
        <v>4621</v>
      </c>
      <c r="F183" s="224" t="s">
        <v>4622</v>
      </c>
      <c r="G183" s="225" t="s">
        <v>1418</v>
      </c>
      <c r="H183" s="226">
        <v>1</v>
      </c>
      <c r="I183" s="227">
        <v>21000</v>
      </c>
      <c r="J183" s="227">
        <f>ROUND(I183*H183,2)</f>
        <v>21000</v>
      </c>
      <c r="K183" s="228"/>
      <c r="L183" s="39"/>
      <c r="M183" s="229" t="s">
        <v>1</v>
      </c>
      <c r="N183" s="230" t="s">
        <v>39</v>
      </c>
      <c r="O183" s="231">
        <v>0</v>
      </c>
      <c r="P183" s="231">
        <f>O183*H183</f>
        <v>0</v>
      </c>
      <c r="Q183" s="231">
        <v>0</v>
      </c>
      <c r="R183" s="231">
        <f>Q183*H183</f>
        <v>0</v>
      </c>
      <c r="S183" s="231">
        <v>0</v>
      </c>
      <c r="T183" s="232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33" t="s">
        <v>116</v>
      </c>
      <c r="AT183" s="233" t="s">
        <v>280</v>
      </c>
      <c r="AU183" s="233" t="s">
        <v>83</v>
      </c>
      <c r="AY183" s="18" t="s">
        <v>278</v>
      </c>
      <c r="BE183" s="234">
        <f>IF(N183="základní",J183,0)</f>
        <v>21000</v>
      </c>
      <c r="BF183" s="234">
        <f>IF(N183="snížená",J183,0)</f>
        <v>0</v>
      </c>
      <c r="BG183" s="234">
        <f>IF(N183="zákl. přenesená",J183,0)</f>
        <v>0</v>
      </c>
      <c r="BH183" s="234">
        <f>IF(N183="sníž. přenesená",J183,0)</f>
        <v>0</v>
      </c>
      <c r="BI183" s="234">
        <f>IF(N183="nulová",J183,0)</f>
        <v>0</v>
      </c>
      <c r="BJ183" s="18" t="s">
        <v>81</v>
      </c>
      <c r="BK183" s="234">
        <f>ROUND(I183*H183,2)</f>
        <v>21000</v>
      </c>
      <c r="BL183" s="18" t="s">
        <v>116</v>
      </c>
      <c r="BM183" s="233" t="s">
        <v>1621</v>
      </c>
    </row>
    <row r="184" s="2" customFormat="1" ht="49.05" customHeight="1">
      <c r="A184" s="33"/>
      <c r="B184" s="34"/>
      <c r="C184" s="222" t="s">
        <v>645</v>
      </c>
      <c r="D184" s="222" t="s">
        <v>280</v>
      </c>
      <c r="E184" s="223" t="s">
        <v>4623</v>
      </c>
      <c r="F184" s="224" t="s">
        <v>4624</v>
      </c>
      <c r="G184" s="225" t="s">
        <v>1418</v>
      </c>
      <c r="H184" s="226">
        <v>1</v>
      </c>
      <c r="I184" s="227">
        <v>72500</v>
      </c>
      <c r="J184" s="227">
        <f>ROUND(I184*H184,2)</f>
        <v>72500</v>
      </c>
      <c r="K184" s="228"/>
      <c r="L184" s="39"/>
      <c r="M184" s="229" t="s">
        <v>1</v>
      </c>
      <c r="N184" s="230" t="s">
        <v>39</v>
      </c>
      <c r="O184" s="231">
        <v>0</v>
      </c>
      <c r="P184" s="231">
        <f>O184*H184</f>
        <v>0</v>
      </c>
      <c r="Q184" s="231">
        <v>0</v>
      </c>
      <c r="R184" s="231">
        <f>Q184*H184</f>
        <v>0</v>
      </c>
      <c r="S184" s="231">
        <v>0</v>
      </c>
      <c r="T184" s="232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33" t="s">
        <v>116</v>
      </c>
      <c r="AT184" s="233" t="s">
        <v>280</v>
      </c>
      <c r="AU184" s="233" t="s">
        <v>83</v>
      </c>
      <c r="AY184" s="18" t="s">
        <v>278</v>
      </c>
      <c r="BE184" s="234">
        <f>IF(N184="základní",J184,0)</f>
        <v>72500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8" t="s">
        <v>81</v>
      </c>
      <c r="BK184" s="234">
        <f>ROUND(I184*H184,2)</f>
        <v>72500</v>
      </c>
      <c r="BL184" s="18" t="s">
        <v>116</v>
      </c>
      <c r="BM184" s="233" t="s">
        <v>1629</v>
      </c>
    </row>
    <row r="185" s="2" customFormat="1" ht="66.75" customHeight="1">
      <c r="A185" s="33"/>
      <c r="B185" s="34"/>
      <c r="C185" s="222" t="s">
        <v>1429</v>
      </c>
      <c r="D185" s="222" t="s">
        <v>280</v>
      </c>
      <c r="E185" s="223" t="s">
        <v>4625</v>
      </c>
      <c r="F185" s="224" t="s">
        <v>4626</v>
      </c>
      <c r="G185" s="225" t="s">
        <v>1418</v>
      </c>
      <c r="H185" s="226">
        <v>1</v>
      </c>
      <c r="I185" s="227">
        <v>10000</v>
      </c>
      <c r="J185" s="227">
        <f>ROUND(I185*H185,2)</f>
        <v>10000</v>
      </c>
      <c r="K185" s="228"/>
      <c r="L185" s="39"/>
      <c r="M185" s="291" t="s">
        <v>1</v>
      </c>
      <c r="N185" s="292" t="s">
        <v>39</v>
      </c>
      <c r="O185" s="293">
        <v>0</v>
      </c>
      <c r="P185" s="293">
        <f>O185*H185</f>
        <v>0</v>
      </c>
      <c r="Q185" s="293">
        <v>0</v>
      </c>
      <c r="R185" s="293">
        <f>Q185*H185</f>
        <v>0</v>
      </c>
      <c r="S185" s="293">
        <v>0</v>
      </c>
      <c r="T185" s="294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33" t="s">
        <v>116</v>
      </c>
      <c r="AT185" s="233" t="s">
        <v>280</v>
      </c>
      <c r="AU185" s="233" t="s">
        <v>83</v>
      </c>
      <c r="AY185" s="18" t="s">
        <v>278</v>
      </c>
      <c r="BE185" s="234">
        <f>IF(N185="základní",J185,0)</f>
        <v>10000</v>
      </c>
      <c r="BF185" s="234">
        <f>IF(N185="snížená",J185,0)</f>
        <v>0</v>
      </c>
      <c r="BG185" s="234">
        <f>IF(N185="zákl. přenesená",J185,0)</f>
        <v>0</v>
      </c>
      <c r="BH185" s="234">
        <f>IF(N185="sníž. přenesená",J185,0)</f>
        <v>0</v>
      </c>
      <c r="BI185" s="234">
        <f>IF(N185="nulová",J185,0)</f>
        <v>0</v>
      </c>
      <c r="BJ185" s="18" t="s">
        <v>81</v>
      </c>
      <c r="BK185" s="234">
        <f>ROUND(I185*H185,2)</f>
        <v>10000</v>
      </c>
      <c r="BL185" s="18" t="s">
        <v>116</v>
      </c>
      <c r="BM185" s="233" t="s">
        <v>1637</v>
      </c>
    </row>
    <row r="186" s="2" customFormat="1" ht="6.96" customHeight="1">
      <c r="A186" s="33"/>
      <c r="B186" s="60"/>
      <c r="C186" s="61"/>
      <c r="D186" s="61"/>
      <c r="E186" s="61"/>
      <c r="F186" s="61"/>
      <c r="G186" s="61"/>
      <c r="H186" s="61"/>
      <c r="I186" s="61"/>
      <c r="J186" s="61"/>
      <c r="K186" s="61"/>
      <c r="L186" s="39"/>
      <c r="M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</row>
  </sheetData>
  <sheetProtection sheet="1" autoFilter="0" formatColumns="0" formatRows="0" objects="1" scenarios="1" spinCount="100000" saltValue="vK6pXzvSTu2Mezvi6C3xpVaEO4mUe0Q+LRCVJxkbBxUXnI2Ld/ANZSe8qbtSxn5bZJiTZQOLcDjmVB4M6wll6A==" hashValue="G9xsPej6QqfkEEyYi0Cg6Eku+VcDsJ2ZunAI/FMF9HPjgCB3avX+hAMyylF7tl3kTGKaCFI8uz17lVJS6bowYA==" algorithmName="SHA-512" password="CC35"/>
  <autoFilter ref="C129:K18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83</v>
      </c>
    </row>
    <row r="4" s="1" customFormat="1" ht="24.96" customHeight="1">
      <c r="B4" s="21"/>
      <c r="D4" s="143" t="s">
        <v>230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Cheb - Onkologie a zubní klinika rev.11.02.2025</v>
      </c>
      <c r="F7" s="145"/>
      <c r="G7" s="145"/>
      <c r="H7" s="145"/>
      <c r="L7" s="21"/>
    </row>
    <row r="8">
      <c r="B8" s="21"/>
      <c r="D8" s="145" t="s">
        <v>231</v>
      </c>
      <c r="L8" s="21"/>
    </row>
    <row r="9" s="1" customFormat="1" ht="16.5" customHeight="1">
      <c r="B9" s="21"/>
      <c r="E9" s="146" t="s">
        <v>232</v>
      </c>
      <c r="F9" s="1"/>
      <c r="G9" s="1"/>
      <c r="H9" s="1"/>
      <c r="L9" s="21"/>
    </row>
    <row r="10" s="1" customFormat="1" ht="12" customHeight="1">
      <c r="B10" s="21"/>
      <c r="D10" s="145" t="s">
        <v>233</v>
      </c>
      <c r="L10" s="21"/>
    </row>
    <row r="11" s="2" customFormat="1" ht="16.5" customHeight="1">
      <c r="A11" s="33"/>
      <c r="B11" s="39"/>
      <c r="C11" s="33"/>
      <c r="D11" s="33"/>
      <c r="E11" s="147" t="s">
        <v>4627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9"/>
      <c r="C12" s="33"/>
      <c r="D12" s="145" t="s">
        <v>235</v>
      </c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6.5" customHeight="1">
      <c r="A13" s="33"/>
      <c r="B13" s="39"/>
      <c r="C13" s="33"/>
      <c r="D13" s="33"/>
      <c r="E13" s="148" t="s">
        <v>4628</v>
      </c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>
      <c r="A14" s="33"/>
      <c r="B14" s="39"/>
      <c r="C14" s="33"/>
      <c r="D14" s="33"/>
      <c r="E14" s="33"/>
      <c r="F14" s="33"/>
      <c r="G14" s="33"/>
      <c r="H14" s="33"/>
      <c r="I14" s="33"/>
      <c r="J14" s="33"/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9"/>
      <c r="C15" s="33"/>
      <c r="D15" s="145" t="s">
        <v>16</v>
      </c>
      <c r="E15" s="33"/>
      <c r="F15" s="135" t="s">
        <v>1</v>
      </c>
      <c r="G15" s="33"/>
      <c r="H15" s="33"/>
      <c r="I15" s="145" t="s">
        <v>17</v>
      </c>
      <c r="J15" s="135" t="s">
        <v>1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18</v>
      </c>
      <c r="E16" s="33"/>
      <c r="F16" s="135" t="s">
        <v>24</v>
      </c>
      <c r="G16" s="33"/>
      <c r="H16" s="33"/>
      <c r="I16" s="145" t="s">
        <v>20</v>
      </c>
      <c r="J16" s="149" t="str">
        <f>'Rekapitulace stavby'!AN8</f>
        <v>10. 12. 2024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0.8" customHeight="1">
      <c r="A17" s="33"/>
      <c r="B17" s="39"/>
      <c r="C17" s="33"/>
      <c r="D17" s="33"/>
      <c r="E17" s="33"/>
      <c r="F17" s="33"/>
      <c r="G17" s="33"/>
      <c r="H17" s="33"/>
      <c r="I17" s="33"/>
      <c r="J17" s="33"/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9"/>
      <c r="C18" s="33"/>
      <c r="D18" s="145" t="s">
        <v>22</v>
      </c>
      <c r="E18" s="33"/>
      <c r="F18" s="33"/>
      <c r="G18" s="33"/>
      <c r="H18" s="33"/>
      <c r="I18" s="145" t="s">
        <v>23</v>
      </c>
      <c r="J18" s="135" t="str">
        <f>IF('Rekapitulace stavby'!AN10="","",'Rekapitulace stavby'!AN10)</f>
        <v/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9"/>
      <c r="C19" s="33"/>
      <c r="D19" s="33"/>
      <c r="E19" s="135" t="str">
        <f>IF('Rekapitulace stavby'!E11="","",'Rekapitulace stavby'!E11)</f>
        <v xml:space="preserve"> </v>
      </c>
      <c r="F19" s="33"/>
      <c r="G19" s="33"/>
      <c r="H19" s="33"/>
      <c r="I19" s="145" t="s">
        <v>25</v>
      </c>
      <c r="J19" s="135" t="str">
        <f>IF('Rekapitulace stavby'!AN11="","",'Rekapitulace stavby'!AN11)</f>
        <v/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9"/>
      <c r="C20" s="33"/>
      <c r="D20" s="33"/>
      <c r="E20" s="33"/>
      <c r="F20" s="33"/>
      <c r="G20" s="33"/>
      <c r="H20" s="33"/>
      <c r="I20" s="33"/>
      <c r="J20" s="33"/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9"/>
      <c r="C21" s="33"/>
      <c r="D21" s="145" t="s">
        <v>26</v>
      </c>
      <c r="E21" s="33"/>
      <c r="F21" s="33"/>
      <c r="G21" s="33"/>
      <c r="H21" s="33"/>
      <c r="I21" s="145" t="s">
        <v>23</v>
      </c>
      <c r="J21" s="135" t="str">
        <f>'Rekapitulace stavby'!AN13</f>
        <v/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9"/>
      <c r="C22" s="33"/>
      <c r="D22" s="33"/>
      <c r="E22" s="135" t="str">
        <f>'Rekapitulace stavby'!E14</f>
        <v xml:space="preserve"> </v>
      </c>
      <c r="F22" s="135"/>
      <c r="G22" s="135"/>
      <c r="H22" s="135"/>
      <c r="I22" s="145" t="s">
        <v>25</v>
      </c>
      <c r="J22" s="135" t="str">
        <f>'Rekapitulace stavby'!AN14</f>
        <v/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9"/>
      <c r="C23" s="33"/>
      <c r="D23" s="33"/>
      <c r="E23" s="33"/>
      <c r="F23" s="33"/>
      <c r="G23" s="33"/>
      <c r="H23" s="33"/>
      <c r="I23" s="33"/>
      <c r="J23" s="33"/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9"/>
      <c r="C24" s="33"/>
      <c r="D24" s="145" t="s">
        <v>27</v>
      </c>
      <c r="E24" s="33"/>
      <c r="F24" s="33"/>
      <c r="G24" s="33"/>
      <c r="H24" s="33"/>
      <c r="I24" s="145" t="s">
        <v>23</v>
      </c>
      <c r="J24" s="135" t="str">
        <f>IF('Rekapitulace stavby'!AN16="","",'Rekapitulace stavby'!AN16)</f>
        <v>40541355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8" customHeight="1">
      <c r="A25" s="33"/>
      <c r="B25" s="39"/>
      <c r="C25" s="33"/>
      <c r="D25" s="33"/>
      <c r="E25" s="135" t="str">
        <f>IF('Rekapitulace stavby'!E17="","",'Rekapitulace stavby'!E17)</f>
        <v>M Projekt Cheb</v>
      </c>
      <c r="F25" s="33"/>
      <c r="G25" s="33"/>
      <c r="H25" s="33"/>
      <c r="I25" s="145" t="s">
        <v>25</v>
      </c>
      <c r="J25" s="135" t="str">
        <f>IF('Rekapitulace stavby'!AN17="","",'Rekapitulace stavby'!AN17)</f>
        <v/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6.96" customHeight="1">
      <c r="A26" s="33"/>
      <c r="B26" s="39"/>
      <c r="C26" s="33"/>
      <c r="D26" s="33"/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12" customHeight="1">
      <c r="A27" s="33"/>
      <c r="B27" s="39"/>
      <c r="C27" s="33"/>
      <c r="D27" s="145" t="s">
        <v>31</v>
      </c>
      <c r="E27" s="33"/>
      <c r="F27" s="33"/>
      <c r="G27" s="33"/>
      <c r="H27" s="33"/>
      <c r="I27" s="145" t="s">
        <v>23</v>
      </c>
      <c r="J27" s="135" t="str">
        <f>IF('Rekapitulace stavby'!AN19="","",'Rekapitulace stavby'!AN19)</f>
        <v/>
      </c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8" customHeight="1">
      <c r="A28" s="33"/>
      <c r="B28" s="39"/>
      <c r="C28" s="33"/>
      <c r="D28" s="33"/>
      <c r="E28" s="135" t="str">
        <f>IF('Rekapitulace stavby'!E20="","",'Rekapitulace stavby'!E20)</f>
        <v xml:space="preserve"> </v>
      </c>
      <c r="F28" s="33"/>
      <c r="G28" s="33"/>
      <c r="H28" s="33"/>
      <c r="I28" s="145" t="s">
        <v>25</v>
      </c>
      <c r="J28" s="135" t="str">
        <f>IF('Rekapitulace stavby'!AN20="","",'Rekapitulace stavby'!AN20)</f>
        <v/>
      </c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9"/>
      <c r="C29" s="33"/>
      <c r="D29" s="33"/>
      <c r="E29" s="33"/>
      <c r="F29" s="33"/>
      <c r="G29" s="33"/>
      <c r="H29" s="33"/>
      <c r="I29" s="33"/>
      <c r="J29" s="33"/>
      <c r="K29" s="3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2" customHeight="1">
      <c r="A30" s="33"/>
      <c r="B30" s="39"/>
      <c r="C30" s="33"/>
      <c r="D30" s="145" t="s">
        <v>32</v>
      </c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8" customFormat="1" ht="16.5" customHeight="1">
      <c r="A31" s="150"/>
      <c r="B31" s="151"/>
      <c r="C31" s="150"/>
      <c r="D31" s="150"/>
      <c r="E31" s="152" t="s">
        <v>1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3"/>
      <c r="B32" s="39"/>
      <c r="C32" s="33"/>
      <c r="D32" s="33"/>
      <c r="E32" s="33"/>
      <c r="F32" s="33"/>
      <c r="G32" s="33"/>
      <c r="H32" s="33"/>
      <c r="I32" s="33"/>
      <c r="J32" s="33"/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4"/>
      <c r="E33" s="154"/>
      <c r="F33" s="154"/>
      <c r="G33" s="154"/>
      <c r="H33" s="154"/>
      <c r="I33" s="154"/>
      <c r="J33" s="154"/>
      <c r="K33" s="154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25.44" customHeight="1">
      <c r="A34" s="33"/>
      <c r="B34" s="39"/>
      <c r="C34" s="33"/>
      <c r="D34" s="155" t="s">
        <v>34</v>
      </c>
      <c r="E34" s="33"/>
      <c r="F34" s="33"/>
      <c r="G34" s="33"/>
      <c r="H34" s="33"/>
      <c r="I34" s="33"/>
      <c r="J34" s="156">
        <f>ROUND(J128, 2)</f>
        <v>1212917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6.96" customHeight="1">
      <c r="A35" s="33"/>
      <c r="B35" s="39"/>
      <c r="C35" s="33"/>
      <c r="D35" s="154"/>
      <c r="E35" s="154"/>
      <c r="F35" s="154"/>
      <c r="G35" s="154"/>
      <c r="H35" s="154"/>
      <c r="I35" s="154"/>
      <c r="J35" s="154"/>
      <c r="K35" s="154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33"/>
      <c r="F36" s="157" t="s">
        <v>36</v>
      </c>
      <c r="G36" s="33"/>
      <c r="H36" s="33"/>
      <c r="I36" s="157" t="s">
        <v>35</v>
      </c>
      <c r="J36" s="157" t="s">
        <v>37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14.4" customHeight="1">
      <c r="A37" s="33"/>
      <c r="B37" s="39"/>
      <c r="C37" s="33"/>
      <c r="D37" s="147" t="s">
        <v>38</v>
      </c>
      <c r="E37" s="145" t="s">
        <v>39</v>
      </c>
      <c r="F37" s="158">
        <f>ROUND((SUM(BE128:BE164)),  2)</f>
        <v>1212917</v>
      </c>
      <c r="G37" s="33"/>
      <c r="H37" s="33"/>
      <c r="I37" s="159">
        <v>0.20999999999999999</v>
      </c>
      <c r="J37" s="158">
        <f>ROUND(((SUM(BE128:BE164))*I37),  2)</f>
        <v>254712.57000000001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39"/>
      <c r="C38" s="33"/>
      <c r="D38" s="33"/>
      <c r="E38" s="145" t="s">
        <v>40</v>
      </c>
      <c r="F38" s="158">
        <f>ROUND((SUM(BF128:BF164)),  2)</f>
        <v>0</v>
      </c>
      <c r="G38" s="33"/>
      <c r="H38" s="33"/>
      <c r="I38" s="159">
        <v>0.12</v>
      </c>
      <c r="J38" s="158">
        <f>ROUND(((SUM(BF128:BF164))*I38),  2)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41</v>
      </c>
      <c r="F39" s="158">
        <f>ROUND((SUM(BG128:BG164)),  2)</f>
        <v>0</v>
      </c>
      <c r="G39" s="33"/>
      <c r="H39" s="33"/>
      <c r="I39" s="159">
        <v>0.20999999999999999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9"/>
      <c r="C40" s="33"/>
      <c r="D40" s="33"/>
      <c r="E40" s="145" t="s">
        <v>42</v>
      </c>
      <c r="F40" s="158">
        <f>ROUND((SUM(BH128:BH164)),  2)</f>
        <v>0</v>
      </c>
      <c r="G40" s="33"/>
      <c r="H40" s="33"/>
      <c r="I40" s="159">
        <v>0.12</v>
      </c>
      <c r="J40" s="158">
        <f>0</f>
        <v>0</v>
      </c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2" customFormat="1" ht="14.4" customHeight="1">
      <c r="A41" s="33"/>
      <c r="B41" s="39"/>
      <c r="C41" s="33"/>
      <c r="D41" s="33"/>
      <c r="E41" s="145" t="s">
        <v>43</v>
      </c>
      <c r="F41" s="158">
        <f>ROUND((SUM(BI128:BI164)),  2)</f>
        <v>0</v>
      </c>
      <c r="G41" s="33"/>
      <c r="H41" s="33"/>
      <c r="I41" s="159">
        <v>0</v>
      </c>
      <c r="J41" s="158">
        <f>0</f>
        <v>0</v>
      </c>
      <c r="K41" s="33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6.96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5.44" customHeight="1">
      <c r="A43" s="33"/>
      <c r="B43" s="39"/>
      <c r="C43" s="160"/>
      <c r="D43" s="161" t="s">
        <v>44</v>
      </c>
      <c r="E43" s="162"/>
      <c r="F43" s="162"/>
      <c r="G43" s="163" t="s">
        <v>45</v>
      </c>
      <c r="H43" s="164" t="s">
        <v>46</v>
      </c>
      <c r="I43" s="162"/>
      <c r="J43" s="165">
        <f>SUM(J34:J41)</f>
        <v>1467629.5700000001</v>
      </c>
      <c r="K43" s="166"/>
      <c r="L43" s="57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14.4" customHeight="1">
      <c r="A44" s="33"/>
      <c r="B44" s="39"/>
      <c r="C44" s="33"/>
      <c r="D44" s="33"/>
      <c r="E44" s="33"/>
      <c r="F44" s="33"/>
      <c r="G44" s="33"/>
      <c r="H44" s="33"/>
      <c r="I44" s="33"/>
      <c r="J44" s="33"/>
      <c r="K44" s="33"/>
      <c r="L44" s="57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47</v>
      </c>
      <c r="E50" s="168"/>
      <c r="F50" s="168"/>
      <c r="G50" s="167" t="s">
        <v>48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49</v>
      </c>
      <c r="E61" s="170"/>
      <c r="F61" s="171" t="s">
        <v>50</v>
      </c>
      <c r="G61" s="169" t="s">
        <v>49</v>
      </c>
      <c r="H61" s="170"/>
      <c r="I61" s="170"/>
      <c r="J61" s="172" t="s">
        <v>50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51</v>
      </c>
      <c r="E65" s="173"/>
      <c r="F65" s="173"/>
      <c r="G65" s="167" t="s">
        <v>52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49</v>
      </c>
      <c r="E76" s="170"/>
      <c r="F76" s="171" t="s">
        <v>50</v>
      </c>
      <c r="G76" s="169" t="s">
        <v>49</v>
      </c>
      <c r="H76" s="170"/>
      <c r="I76" s="170"/>
      <c r="J76" s="172" t="s">
        <v>50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hidden="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hidden="1" s="2" customFormat="1" ht="24.96" customHeight="1">
      <c r="A82" s="33"/>
      <c r="B82" s="34"/>
      <c r="C82" s="24" t="s">
        <v>238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hidden="1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hidden="1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hidden="1" s="2" customFormat="1" ht="16.5" customHeight="1">
      <c r="A85" s="33"/>
      <c r="B85" s="34"/>
      <c r="C85" s="35"/>
      <c r="D85" s="35"/>
      <c r="E85" s="178" t="str">
        <f>E7</f>
        <v>Cheb - Onkologie a zubní klinika rev.11.02.2025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hidden="1" s="1" customFormat="1" ht="12" customHeight="1">
      <c r="B86" s="22"/>
      <c r="C86" s="30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78" t="s">
        <v>232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0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3"/>
      <c r="B89" s="34"/>
      <c r="C89" s="35"/>
      <c r="D89" s="35"/>
      <c r="E89" s="179" t="s">
        <v>4627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hidden="1" s="2" customFormat="1" ht="12" customHeight="1">
      <c r="A90" s="33"/>
      <c r="B90" s="34"/>
      <c r="C90" s="30" t="s">
        <v>235</v>
      </c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hidden="1" s="2" customFormat="1" ht="16.5" customHeight="1">
      <c r="A91" s="33"/>
      <c r="B91" s="34"/>
      <c r="C91" s="35"/>
      <c r="D91" s="35"/>
      <c r="E91" s="70" t="str">
        <f>E13</f>
        <v>I.2.1a - Medicinální plyny</v>
      </c>
      <c r="F91" s="35"/>
      <c r="G91" s="35"/>
      <c r="H91" s="35"/>
      <c r="I91" s="35"/>
      <c r="J91" s="35"/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hidden="1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hidden="1" s="2" customFormat="1" ht="12" customHeight="1">
      <c r="A93" s="33"/>
      <c r="B93" s="34"/>
      <c r="C93" s="30" t="s">
        <v>18</v>
      </c>
      <c r="D93" s="35"/>
      <c r="E93" s="35"/>
      <c r="F93" s="27" t="str">
        <f>F16</f>
        <v xml:space="preserve"> </v>
      </c>
      <c r="G93" s="35"/>
      <c r="H93" s="35"/>
      <c r="I93" s="30" t="s">
        <v>20</v>
      </c>
      <c r="J93" s="73" t="str">
        <f>IF(J16="","",J16)</f>
        <v>10. 12. 2024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hidden="1" s="2" customFormat="1" ht="6.96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hidden="1" s="2" customFormat="1" ht="15.15" customHeight="1">
      <c r="A95" s="33"/>
      <c r="B95" s="34"/>
      <c r="C95" s="30" t="s">
        <v>22</v>
      </c>
      <c r="D95" s="35"/>
      <c r="E95" s="35"/>
      <c r="F95" s="27" t="str">
        <f>E19</f>
        <v xml:space="preserve"> </v>
      </c>
      <c r="G95" s="35"/>
      <c r="H95" s="35"/>
      <c r="I95" s="30" t="s">
        <v>27</v>
      </c>
      <c r="J95" s="31" t="str">
        <f>E25</f>
        <v>M Projekt Cheb</v>
      </c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hidden="1" s="2" customFormat="1" ht="15.15" customHeight="1">
      <c r="A96" s="33"/>
      <c r="B96" s="34"/>
      <c r="C96" s="30" t="s">
        <v>26</v>
      </c>
      <c r="D96" s="35"/>
      <c r="E96" s="35"/>
      <c r="F96" s="27" t="str">
        <f>IF(E22="","",E22)</f>
        <v xml:space="preserve"> </v>
      </c>
      <c r="G96" s="35"/>
      <c r="H96" s="35"/>
      <c r="I96" s="30" t="s">
        <v>31</v>
      </c>
      <c r="J96" s="31" t="str">
        <f>E28</f>
        <v xml:space="preserve"> 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hidden="1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hidden="1" s="2" customFormat="1" ht="29.28" customHeight="1">
      <c r="A98" s="33"/>
      <c r="B98" s="34"/>
      <c r="C98" s="180" t="s">
        <v>239</v>
      </c>
      <c r="D98" s="181"/>
      <c r="E98" s="181"/>
      <c r="F98" s="181"/>
      <c r="G98" s="181"/>
      <c r="H98" s="181"/>
      <c r="I98" s="181"/>
      <c r="J98" s="182" t="s">
        <v>240</v>
      </c>
      <c r="K98" s="181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hidden="1" s="2" customFormat="1" ht="10.32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7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hidden="1" s="2" customFormat="1" ht="22.8" customHeight="1">
      <c r="A100" s="33"/>
      <c r="B100" s="34"/>
      <c r="C100" s="183" t="s">
        <v>241</v>
      </c>
      <c r="D100" s="35"/>
      <c r="E100" s="35"/>
      <c r="F100" s="35"/>
      <c r="G100" s="35"/>
      <c r="H100" s="35"/>
      <c r="I100" s="35"/>
      <c r="J100" s="104">
        <f>J128</f>
        <v>1212917</v>
      </c>
      <c r="K100" s="35"/>
      <c r="L100" s="57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242</v>
      </c>
    </row>
    <row r="101" hidden="1" s="9" customFormat="1" ht="24.96" customHeight="1">
      <c r="A101" s="9"/>
      <c r="B101" s="184"/>
      <c r="C101" s="185"/>
      <c r="D101" s="186" t="s">
        <v>4629</v>
      </c>
      <c r="E101" s="187"/>
      <c r="F101" s="187"/>
      <c r="G101" s="187"/>
      <c r="H101" s="187"/>
      <c r="I101" s="187"/>
      <c r="J101" s="188">
        <f>J129</f>
        <v>1212917</v>
      </c>
      <c r="K101" s="185"/>
      <c r="L101" s="18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90"/>
      <c r="C102" s="126"/>
      <c r="D102" s="191" t="s">
        <v>4630</v>
      </c>
      <c r="E102" s="192"/>
      <c r="F102" s="192"/>
      <c r="G102" s="192"/>
      <c r="H102" s="192"/>
      <c r="I102" s="192"/>
      <c r="J102" s="193">
        <f>J130</f>
        <v>298998</v>
      </c>
      <c r="K102" s="126"/>
      <c r="L102" s="19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0"/>
      <c r="C103" s="126"/>
      <c r="D103" s="191" t="s">
        <v>4631</v>
      </c>
      <c r="E103" s="192"/>
      <c r="F103" s="192"/>
      <c r="G103" s="192"/>
      <c r="H103" s="192"/>
      <c r="I103" s="192"/>
      <c r="J103" s="193">
        <f>J154</f>
        <v>244782</v>
      </c>
      <c r="K103" s="126"/>
      <c r="L103" s="19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0"/>
      <c r="C104" s="126"/>
      <c r="D104" s="191" t="s">
        <v>4632</v>
      </c>
      <c r="E104" s="192"/>
      <c r="F104" s="192"/>
      <c r="G104" s="192"/>
      <c r="H104" s="192"/>
      <c r="I104" s="192"/>
      <c r="J104" s="193">
        <f>J161</f>
        <v>669137</v>
      </c>
      <c r="K104" s="126"/>
      <c r="L104" s="19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2" customFormat="1" ht="21.84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7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hidden="1" s="2" customFormat="1" ht="6.96" customHeight="1">
      <c r="A106" s="33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57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hidden="1"/>
    <row r="108" hidden="1"/>
    <row r="109" hidden="1"/>
    <row r="110" s="2" customFormat="1" ht="6.96" customHeight="1">
      <c r="A110" s="33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24.96" customHeight="1">
      <c r="A111" s="33"/>
      <c r="B111" s="34"/>
      <c r="C111" s="24" t="s">
        <v>263</v>
      </c>
      <c r="D111" s="35"/>
      <c r="E111" s="35"/>
      <c r="F111" s="35"/>
      <c r="G111" s="35"/>
      <c r="H111" s="35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2" customFormat="1" ht="6.96" customHeight="1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7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="2" customFormat="1" ht="12" customHeight="1">
      <c r="A113" s="33"/>
      <c r="B113" s="34"/>
      <c r="C113" s="30" t="s">
        <v>14</v>
      </c>
      <c r="D113" s="35"/>
      <c r="E113" s="35"/>
      <c r="F113" s="35"/>
      <c r="G113" s="35"/>
      <c r="H113" s="35"/>
      <c r="I113" s="35"/>
      <c r="J113" s="35"/>
      <c r="K113" s="35"/>
      <c r="L113" s="57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="2" customFormat="1" ht="16.5" customHeight="1">
      <c r="A114" s="33"/>
      <c r="B114" s="34"/>
      <c r="C114" s="35"/>
      <c r="D114" s="35"/>
      <c r="E114" s="178" t="str">
        <f>E7</f>
        <v>Cheb - Onkologie a zubní klinika rev.11.02.2025</v>
      </c>
      <c r="F114" s="30"/>
      <c r="G114" s="30"/>
      <c r="H114" s="30"/>
      <c r="I114" s="35"/>
      <c r="J114" s="35"/>
      <c r="K114" s="35"/>
      <c r="L114" s="57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="1" customFormat="1" ht="12" customHeight="1">
      <c r="B115" s="22"/>
      <c r="C115" s="30" t="s">
        <v>231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78" t="s">
        <v>232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0" t="s">
        <v>233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3"/>
      <c r="B118" s="34"/>
      <c r="C118" s="35"/>
      <c r="D118" s="35"/>
      <c r="E118" s="179" t="s">
        <v>4627</v>
      </c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2" customHeight="1">
      <c r="A119" s="33"/>
      <c r="B119" s="34"/>
      <c r="C119" s="30" t="s">
        <v>235</v>
      </c>
      <c r="D119" s="35"/>
      <c r="E119" s="35"/>
      <c r="F119" s="35"/>
      <c r="G119" s="35"/>
      <c r="H119" s="35"/>
      <c r="I119" s="35"/>
      <c r="J119" s="35"/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16.5" customHeight="1">
      <c r="A120" s="33"/>
      <c r="B120" s="34"/>
      <c r="C120" s="35"/>
      <c r="D120" s="35"/>
      <c r="E120" s="70" t="str">
        <f>E13</f>
        <v>I.2.1a - Medicinální plyny</v>
      </c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6.96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2" customHeight="1">
      <c r="A122" s="33"/>
      <c r="B122" s="34"/>
      <c r="C122" s="30" t="s">
        <v>18</v>
      </c>
      <c r="D122" s="35"/>
      <c r="E122" s="35"/>
      <c r="F122" s="27" t="str">
        <f>F16</f>
        <v xml:space="preserve"> </v>
      </c>
      <c r="G122" s="35"/>
      <c r="H122" s="35"/>
      <c r="I122" s="30" t="s">
        <v>20</v>
      </c>
      <c r="J122" s="73" t="str">
        <f>IF(J16="","",J16)</f>
        <v>10. 12. 2024</v>
      </c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6.96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2" customFormat="1" ht="15.15" customHeight="1">
      <c r="A124" s="33"/>
      <c r="B124" s="34"/>
      <c r="C124" s="30" t="s">
        <v>22</v>
      </c>
      <c r="D124" s="35"/>
      <c r="E124" s="35"/>
      <c r="F124" s="27" t="str">
        <f>E19</f>
        <v xml:space="preserve"> </v>
      </c>
      <c r="G124" s="35"/>
      <c r="H124" s="35"/>
      <c r="I124" s="30" t="s">
        <v>27</v>
      </c>
      <c r="J124" s="31" t="str">
        <f>E25</f>
        <v>M Projekt Cheb</v>
      </c>
      <c r="K124" s="35"/>
      <c r="L124" s="57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="2" customFormat="1" ht="15.15" customHeight="1">
      <c r="A125" s="33"/>
      <c r="B125" s="34"/>
      <c r="C125" s="30" t="s">
        <v>26</v>
      </c>
      <c r="D125" s="35"/>
      <c r="E125" s="35"/>
      <c r="F125" s="27" t="str">
        <f>IF(E22="","",E22)</f>
        <v xml:space="preserve"> </v>
      </c>
      <c r="G125" s="35"/>
      <c r="H125" s="35"/>
      <c r="I125" s="30" t="s">
        <v>31</v>
      </c>
      <c r="J125" s="31" t="str">
        <f>E28</f>
        <v xml:space="preserve"> </v>
      </c>
      <c r="K125" s="35"/>
      <c r="L125" s="57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="2" customFormat="1" ht="10.32" customHeight="1">
      <c r="A126" s="33"/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57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="11" customFormat="1" ht="29.28" customHeight="1">
      <c r="A127" s="195"/>
      <c r="B127" s="196"/>
      <c r="C127" s="197" t="s">
        <v>264</v>
      </c>
      <c r="D127" s="198" t="s">
        <v>59</v>
      </c>
      <c r="E127" s="198" t="s">
        <v>55</v>
      </c>
      <c r="F127" s="198" t="s">
        <v>56</v>
      </c>
      <c r="G127" s="198" t="s">
        <v>265</v>
      </c>
      <c r="H127" s="198" t="s">
        <v>266</v>
      </c>
      <c r="I127" s="198" t="s">
        <v>267</v>
      </c>
      <c r="J127" s="199" t="s">
        <v>240</v>
      </c>
      <c r="K127" s="200" t="s">
        <v>268</v>
      </c>
      <c r="L127" s="201"/>
      <c r="M127" s="94" t="s">
        <v>1</v>
      </c>
      <c r="N127" s="95" t="s">
        <v>38</v>
      </c>
      <c r="O127" s="95" t="s">
        <v>269</v>
      </c>
      <c r="P127" s="95" t="s">
        <v>270</v>
      </c>
      <c r="Q127" s="95" t="s">
        <v>271</v>
      </c>
      <c r="R127" s="95" t="s">
        <v>272</v>
      </c>
      <c r="S127" s="95" t="s">
        <v>273</v>
      </c>
      <c r="T127" s="96" t="s">
        <v>274</v>
      </c>
      <c r="U127" s="195"/>
      <c r="V127" s="195"/>
      <c r="W127" s="195"/>
      <c r="X127" s="195"/>
      <c r="Y127" s="195"/>
      <c r="Z127" s="195"/>
      <c r="AA127" s="195"/>
      <c r="AB127" s="195"/>
      <c r="AC127" s="195"/>
      <c r="AD127" s="195"/>
      <c r="AE127" s="195"/>
    </row>
    <row r="128" s="2" customFormat="1" ht="22.8" customHeight="1">
      <c r="A128" s="33"/>
      <c r="B128" s="34"/>
      <c r="C128" s="101" t="s">
        <v>275</v>
      </c>
      <c r="D128" s="35"/>
      <c r="E128" s="35"/>
      <c r="F128" s="35"/>
      <c r="G128" s="35"/>
      <c r="H128" s="35"/>
      <c r="I128" s="35"/>
      <c r="J128" s="202">
        <f>BK128</f>
        <v>1212917</v>
      </c>
      <c r="K128" s="35"/>
      <c r="L128" s="39"/>
      <c r="M128" s="97"/>
      <c r="N128" s="203"/>
      <c r="O128" s="98"/>
      <c r="P128" s="204">
        <f>P129</f>
        <v>0</v>
      </c>
      <c r="Q128" s="98"/>
      <c r="R128" s="204">
        <f>R129</f>
        <v>0</v>
      </c>
      <c r="S128" s="98"/>
      <c r="T128" s="205">
        <f>T129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73</v>
      </c>
      <c r="AU128" s="18" t="s">
        <v>242</v>
      </c>
      <c r="BK128" s="206">
        <f>BK129</f>
        <v>1212917</v>
      </c>
    </row>
    <row r="129" s="12" customFormat="1" ht="25.92" customHeight="1">
      <c r="A129" s="12"/>
      <c r="B129" s="207"/>
      <c r="C129" s="208"/>
      <c r="D129" s="209" t="s">
        <v>73</v>
      </c>
      <c r="E129" s="210" t="s">
        <v>2081</v>
      </c>
      <c r="F129" s="210" t="s">
        <v>161</v>
      </c>
      <c r="G129" s="208"/>
      <c r="H129" s="208"/>
      <c r="I129" s="208"/>
      <c r="J129" s="211">
        <f>BK129</f>
        <v>1212917</v>
      </c>
      <c r="K129" s="208"/>
      <c r="L129" s="212"/>
      <c r="M129" s="213"/>
      <c r="N129" s="214"/>
      <c r="O129" s="214"/>
      <c r="P129" s="215">
        <f>P130+P154+P161</f>
        <v>0</v>
      </c>
      <c r="Q129" s="214"/>
      <c r="R129" s="215">
        <f>R130+R154+R161</f>
        <v>0</v>
      </c>
      <c r="S129" s="214"/>
      <c r="T129" s="216">
        <f>T130+T154+T161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7" t="s">
        <v>81</v>
      </c>
      <c r="AT129" s="218" t="s">
        <v>73</v>
      </c>
      <c r="AU129" s="218" t="s">
        <v>74</v>
      </c>
      <c r="AY129" s="217" t="s">
        <v>278</v>
      </c>
      <c r="BK129" s="219">
        <f>BK130+BK154+BK161</f>
        <v>1212917</v>
      </c>
    </row>
    <row r="130" s="12" customFormat="1" ht="22.8" customHeight="1">
      <c r="A130" s="12"/>
      <c r="B130" s="207"/>
      <c r="C130" s="208"/>
      <c r="D130" s="209" t="s">
        <v>73</v>
      </c>
      <c r="E130" s="220" t="s">
        <v>2082</v>
      </c>
      <c r="F130" s="220" t="s">
        <v>4633</v>
      </c>
      <c r="G130" s="208"/>
      <c r="H130" s="208"/>
      <c r="I130" s="208"/>
      <c r="J130" s="221">
        <f>BK130</f>
        <v>298998</v>
      </c>
      <c r="K130" s="208"/>
      <c r="L130" s="212"/>
      <c r="M130" s="213"/>
      <c r="N130" s="214"/>
      <c r="O130" s="214"/>
      <c r="P130" s="215">
        <f>SUM(P131:P153)</f>
        <v>0</v>
      </c>
      <c r="Q130" s="214"/>
      <c r="R130" s="215">
        <f>SUM(R131:R153)</f>
        <v>0</v>
      </c>
      <c r="S130" s="214"/>
      <c r="T130" s="216">
        <f>SUM(T131:T153)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7" t="s">
        <v>81</v>
      </c>
      <c r="AT130" s="218" t="s">
        <v>73</v>
      </c>
      <c r="AU130" s="218" t="s">
        <v>81</v>
      </c>
      <c r="AY130" s="217" t="s">
        <v>278</v>
      </c>
      <c r="BK130" s="219">
        <f>SUM(BK131:BK153)</f>
        <v>298998</v>
      </c>
    </row>
    <row r="131" s="2" customFormat="1" ht="16.5" customHeight="1">
      <c r="A131" s="33"/>
      <c r="B131" s="34"/>
      <c r="C131" s="222" t="s">
        <v>81</v>
      </c>
      <c r="D131" s="222" t="s">
        <v>280</v>
      </c>
      <c r="E131" s="223" t="s">
        <v>4634</v>
      </c>
      <c r="F131" s="224" t="s">
        <v>4635</v>
      </c>
      <c r="G131" s="225" t="s">
        <v>407</v>
      </c>
      <c r="H131" s="226">
        <v>20</v>
      </c>
      <c r="I131" s="227">
        <v>466</v>
      </c>
      <c r="J131" s="227">
        <f>ROUND(I131*H131,2)</f>
        <v>9320</v>
      </c>
      <c r="K131" s="228"/>
      <c r="L131" s="39"/>
      <c r="M131" s="229" t="s">
        <v>1</v>
      </c>
      <c r="N131" s="230" t="s">
        <v>39</v>
      </c>
      <c r="O131" s="231">
        <v>0</v>
      </c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33" t="s">
        <v>116</v>
      </c>
      <c r="AT131" s="233" t="s">
        <v>280</v>
      </c>
      <c r="AU131" s="233" t="s">
        <v>83</v>
      </c>
      <c r="AY131" s="18" t="s">
        <v>278</v>
      </c>
      <c r="BE131" s="234">
        <f>IF(N131="základní",J131,0)</f>
        <v>9320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81</v>
      </c>
      <c r="BK131" s="234">
        <f>ROUND(I131*H131,2)</f>
        <v>9320</v>
      </c>
      <c r="BL131" s="18" t="s">
        <v>116</v>
      </c>
      <c r="BM131" s="233" t="s">
        <v>83</v>
      </c>
    </row>
    <row r="132" s="2" customFormat="1" ht="16.5" customHeight="1">
      <c r="A132" s="33"/>
      <c r="B132" s="34"/>
      <c r="C132" s="222" t="s">
        <v>83</v>
      </c>
      <c r="D132" s="222" t="s">
        <v>280</v>
      </c>
      <c r="E132" s="223" t="s">
        <v>4636</v>
      </c>
      <c r="F132" s="224" t="s">
        <v>4637</v>
      </c>
      <c r="G132" s="225" t="s">
        <v>407</v>
      </c>
      <c r="H132" s="226">
        <v>66</v>
      </c>
      <c r="I132" s="227">
        <v>622</v>
      </c>
      <c r="J132" s="227">
        <f>ROUND(I132*H132,2)</f>
        <v>41052</v>
      </c>
      <c r="K132" s="228"/>
      <c r="L132" s="39"/>
      <c r="M132" s="229" t="s">
        <v>1</v>
      </c>
      <c r="N132" s="230" t="s">
        <v>39</v>
      </c>
      <c r="O132" s="231">
        <v>0</v>
      </c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33" t="s">
        <v>116</v>
      </c>
      <c r="AT132" s="233" t="s">
        <v>280</v>
      </c>
      <c r="AU132" s="233" t="s">
        <v>83</v>
      </c>
      <c r="AY132" s="18" t="s">
        <v>278</v>
      </c>
      <c r="BE132" s="234">
        <f>IF(N132="základní",J132,0)</f>
        <v>41052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8" t="s">
        <v>81</v>
      </c>
      <c r="BK132" s="234">
        <f>ROUND(I132*H132,2)</f>
        <v>41052</v>
      </c>
      <c r="BL132" s="18" t="s">
        <v>116</v>
      </c>
      <c r="BM132" s="233" t="s">
        <v>116</v>
      </c>
    </row>
    <row r="133" s="2" customFormat="1" ht="16.5" customHeight="1">
      <c r="A133" s="33"/>
      <c r="B133" s="34"/>
      <c r="C133" s="222" t="s">
        <v>91</v>
      </c>
      <c r="D133" s="222" t="s">
        <v>280</v>
      </c>
      <c r="E133" s="223" t="s">
        <v>4638</v>
      </c>
      <c r="F133" s="224" t="s">
        <v>4639</v>
      </c>
      <c r="G133" s="225" t="s">
        <v>407</v>
      </c>
      <c r="H133" s="226">
        <v>130</v>
      </c>
      <c r="I133" s="227">
        <v>864</v>
      </c>
      <c r="J133" s="227">
        <f>ROUND(I133*H133,2)</f>
        <v>112320</v>
      </c>
      <c r="K133" s="228"/>
      <c r="L133" s="39"/>
      <c r="M133" s="229" t="s">
        <v>1</v>
      </c>
      <c r="N133" s="230" t="s">
        <v>39</v>
      </c>
      <c r="O133" s="231">
        <v>0</v>
      </c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33" t="s">
        <v>116</v>
      </c>
      <c r="AT133" s="233" t="s">
        <v>280</v>
      </c>
      <c r="AU133" s="233" t="s">
        <v>83</v>
      </c>
      <c r="AY133" s="18" t="s">
        <v>278</v>
      </c>
      <c r="BE133" s="234">
        <f>IF(N133="základní",J133,0)</f>
        <v>112320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8" t="s">
        <v>81</v>
      </c>
      <c r="BK133" s="234">
        <f>ROUND(I133*H133,2)</f>
        <v>112320</v>
      </c>
      <c r="BL133" s="18" t="s">
        <v>116</v>
      </c>
      <c r="BM133" s="233" t="s">
        <v>304</v>
      </c>
    </row>
    <row r="134" s="2" customFormat="1" ht="16.5" customHeight="1">
      <c r="A134" s="33"/>
      <c r="B134" s="34"/>
      <c r="C134" s="222" t="s">
        <v>116</v>
      </c>
      <c r="D134" s="222" t="s">
        <v>280</v>
      </c>
      <c r="E134" s="223" t="s">
        <v>4640</v>
      </c>
      <c r="F134" s="224" t="s">
        <v>4641</v>
      </c>
      <c r="G134" s="225" t="s">
        <v>407</v>
      </c>
      <c r="H134" s="226">
        <v>6</v>
      </c>
      <c r="I134" s="227">
        <v>1039</v>
      </c>
      <c r="J134" s="227">
        <f>ROUND(I134*H134,2)</f>
        <v>6234</v>
      </c>
      <c r="K134" s="228"/>
      <c r="L134" s="39"/>
      <c r="M134" s="229" t="s">
        <v>1</v>
      </c>
      <c r="N134" s="230" t="s">
        <v>39</v>
      </c>
      <c r="O134" s="231">
        <v>0</v>
      </c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33" t="s">
        <v>116</v>
      </c>
      <c r="AT134" s="233" t="s">
        <v>280</v>
      </c>
      <c r="AU134" s="233" t="s">
        <v>83</v>
      </c>
      <c r="AY134" s="18" t="s">
        <v>278</v>
      </c>
      <c r="BE134" s="234">
        <f>IF(N134="základní",J134,0)</f>
        <v>6234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8" t="s">
        <v>81</v>
      </c>
      <c r="BK134" s="234">
        <f>ROUND(I134*H134,2)</f>
        <v>6234</v>
      </c>
      <c r="BL134" s="18" t="s">
        <v>116</v>
      </c>
      <c r="BM134" s="233" t="s">
        <v>315</v>
      </c>
    </row>
    <row r="135" s="2" customFormat="1" ht="16.5" customHeight="1">
      <c r="A135" s="33"/>
      <c r="B135" s="34"/>
      <c r="C135" s="222" t="s">
        <v>298</v>
      </c>
      <c r="D135" s="222" t="s">
        <v>280</v>
      </c>
      <c r="E135" s="223" t="s">
        <v>4642</v>
      </c>
      <c r="F135" s="224" t="s">
        <v>4643</v>
      </c>
      <c r="G135" s="225" t="s">
        <v>407</v>
      </c>
      <c r="H135" s="226">
        <v>28</v>
      </c>
      <c r="I135" s="227">
        <v>1295</v>
      </c>
      <c r="J135" s="227">
        <f>ROUND(I135*H135,2)</f>
        <v>36260</v>
      </c>
      <c r="K135" s="228"/>
      <c r="L135" s="39"/>
      <c r="M135" s="229" t="s">
        <v>1</v>
      </c>
      <c r="N135" s="230" t="s">
        <v>39</v>
      </c>
      <c r="O135" s="231">
        <v>0</v>
      </c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33" t="s">
        <v>116</v>
      </c>
      <c r="AT135" s="233" t="s">
        <v>280</v>
      </c>
      <c r="AU135" s="233" t="s">
        <v>83</v>
      </c>
      <c r="AY135" s="18" t="s">
        <v>278</v>
      </c>
      <c r="BE135" s="234">
        <f>IF(N135="základní",J135,0)</f>
        <v>36260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8" t="s">
        <v>81</v>
      </c>
      <c r="BK135" s="234">
        <f>ROUND(I135*H135,2)</f>
        <v>36260</v>
      </c>
      <c r="BL135" s="18" t="s">
        <v>116</v>
      </c>
      <c r="BM135" s="233" t="s">
        <v>325</v>
      </c>
    </row>
    <row r="136" s="2" customFormat="1" ht="16.5" customHeight="1">
      <c r="A136" s="33"/>
      <c r="B136" s="34"/>
      <c r="C136" s="222" t="s">
        <v>304</v>
      </c>
      <c r="D136" s="222" t="s">
        <v>280</v>
      </c>
      <c r="E136" s="223" t="s">
        <v>4644</v>
      </c>
      <c r="F136" s="224" t="s">
        <v>4645</v>
      </c>
      <c r="G136" s="225" t="s">
        <v>1673</v>
      </c>
      <c r="H136" s="226">
        <v>1</v>
      </c>
      <c r="I136" s="227">
        <v>6156</v>
      </c>
      <c r="J136" s="227">
        <f>ROUND(I136*H136,2)</f>
        <v>6156</v>
      </c>
      <c r="K136" s="228"/>
      <c r="L136" s="39"/>
      <c r="M136" s="229" t="s">
        <v>1</v>
      </c>
      <c r="N136" s="230" t="s">
        <v>39</v>
      </c>
      <c r="O136" s="231">
        <v>0</v>
      </c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33" t="s">
        <v>116</v>
      </c>
      <c r="AT136" s="233" t="s">
        <v>280</v>
      </c>
      <c r="AU136" s="233" t="s">
        <v>83</v>
      </c>
      <c r="AY136" s="18" t="s">
        <v>278</v>
      </c>
      <c r="BE136" s="234">
        <f>IF(N136="základní",J136,0)</f>
        <v>6156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8" t="s">
        <v>81</v>
      </c>
      <c r="BK136" s="234">
        <f>ROUND(I136*H136,2)</f>
        <v>6156</v>
      </c>
      <c r="BL136" s="18" t="s">
        <v>116</v>
      </c>
      <c r="BM136" s="233" t="s">
        <v>8</v>
      </c>
    </row>
    <row r="137" s="2" customFormat="1" ht="16.5" customHeight="1">
      <c r="A137" s="33"/>
      <c r="B137" s="34"/>
      <c r="C137" s="222" t="s">
        <v>310</v>
      </c>
      <c r="D137" s="222" t="s">
        <v>280</v>
      </c>
      <c r="E137" s="223" t="s">
        <v>4646</v>
      </c>
      <c r="F137" s="224" t="s">
        <v>4647</v>
      </c>
      <c r="G137" s="225" t="s">
        <v>4648</v>
      </c>
      <c r="H137" s="226">
        <v>750</v>
      </c>
      <c r="I137" s="227">
        <v>18</v>
      </c>
      <c r="J137" s="227">
        <f>ROUND(I137*H137,2)</f>
        <v>13500</v>
      </c>
      <c r="K137" s="228"/>
      <c r="L137" s="39"/>
      <c r="M137" s="229" t="s">
        <v>1</v>
      </c>
      <c r="N137" s="230" t="s">
        <v>39</v>
      </c>
      <c r="O137" s="231">
        <v>0</v>
      </c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33" t="s">
        <v>116</v>
      </c>
      <c r="AT137" s="233" t="s">
        <v>280</v>
      </c>
      <c r="AU137" s="233" t="s">
        <v>83</v>
      </c>
      <c r="AY137" s="18" t="s">
        <v>278</v>
      </c>
      <c r="BE137" s="234">
        <f>IF(N137="základní",J137,0)</f>
        <v>13500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8" t="s">
        <v>81</v>
      </c>
      <c r="BK137" s="234">
        <f>ROUND(I137*H137,2)</f>
        <v>13500</v>
      </c>
      <c r="BL137" s="18" t="s">
        <v>116</v>
      </c>
      <c r="BM137" s="233" t="s">
        <v>410</v>
      </c>
    </row>
    <row r="138" s="2" customFormat="1" ht="16.5" customHeight="1">
      <c r="A138" s="33"/>
      <c r="B138" s="34"/>
      <c r="C138" s="222" t="s">
        <v>315</v>
      </c>
      <c r="D138" s="222" t="s">
        <v>280</v>
      </c>
      <c r="E138" s="223" t="s">
        <v>4649</v>
      </c>
      <c r="F138" s="224" t="s">
        <v>4650</v>
      </c>
      <c r="G138" s="225" t="s">
        <v>1673</v>
      </c>
      <c r="H138" s="226">
        <v>7</v>
      </c>
      <c r="I138" s="227">
        <v>257</v>
      </c>
      <c r="J138" s="227">
        <f>ROUND(I138*H138,2)</f>
        <v>1799</v>
      </c>
      <c r="K138" s="228"/>
      <c r="L138" s="39"/>
      <c r="M138" s="229" t="s">
        <v>1</v>
      </c>
      <c r="N138" s="230" t="s">
        <v>39</v>
      </c>
      <c r="O138" s="231">
        <v>0</v>
      </c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33" t="s">
        <v>116</v>
      </c>
      <c r="AT138" s="233" t="s">
        <v>280</v>
      </c>
      <c r="AU138" s="233" t="s">
        <v>83</v>
      </c>
      <c r="AY138" s="18" t="s">
        <v>278</v>
      </c>
      <c r="BE138" s="234">
        <f>IF(N138="základní",J138,0)</f>
        <v>1799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8" t="s">
        <v>81</v>
      </c>
      <c r="BK138" s="234">
        <f>ROUND(I138*H138,2)</f>
        <v>1799</v>
      </c>
      <c r="BL138" s="18" t="s">
        <v>116</v>
      </c>
      <c r="BM138" s="233" t="s">
        <v>602</v>
      </c>
    </row>
    <row r="139" s="2" customFormat="1" ht="16.5" customHeight="1">
      <c r="A139" s="33"/>
      <c r="B139" s="34"/>
      <c r="C139" s="222" t="s">
        <v>308</v>
      </c>
      <c r="D139" s="222" t="s">
        <v>280</v>
      </c>
      <c r="E139" s="223" t="s">
        <v>4651</v>
      </c>
      <c r="F139" s="224" t="s">
        <v>4652</v>
      </c>
      <c r="G139" s="225" t="s">
        <v>1673</v>
      </c>
      <c r="H139" s="226">
        <v>20</v>
      </c>
      <c r="I139" s="227">
        <v>308</v>
      </c>
      <c r="J139" s="227">
        <f>ROUND(I139*H139,2)</f>
        <v>6160</v>
      </c>
      <c r="K139" s="228"/>
      <c r="L139" s="39"/>
      <c r="M139" s="229" t="s">
        <v>1</v>
      </c>
      <c r="N139" s="230" t="s">
        <v>39</v>
      </c>
      <c r="O139" s="231">
        <v>0</v>
      </c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33" t="s">
        <v>116</v>
      </c>
      <c r="AT139" s="233" t="s">
        <v>280</v>
      </c>
      <c r="AU139" s="233" t="s">
        <v>83</v>
      </c>
      <c r="AY139" s="18" t="s">
        <v>278</v>
      </c>
      <c r="BE139" s="234">
        <f>IF(N139="základní",J139,0)</f>
        <v>6160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8" t="s">
        <v>81</v>
      </c>
      <c r="BK139" s="234">
        <f>ROUND(I139*H139,2)</f>
        <v>6160</v>
      </c>
      <c r="BL139" s="18" t="s">
        <v>116</v>
      </c>
      <c r="BM139" s="233" t="s">
        <v>611</v>
      </c>
    </row>
    <row r="140" s="2" customFormat="1" ht="16.5" customHeight="1">
      <c r="A140" s="33"/>
      <c r="B140" s="34"/>
      <c r="C140" s="222" t="s">
        <v>325</v>
      </c>
      <c r="D140" s="222" t="s">
        <v>280</v>
      </c>
      <c r="E140" s="223" t="s">
        <v>4653</v>
      </c>
      <c r="F140" s="224" t="s">
        <v>4654</v>
      </c>
      <c r="G140" s="225" t="s">
        <v>1673</v>
      </c>
      <c r="H140" s="226">
        <v>2</v>
      </c>
      <c r="I140" s="227">
        <v>480</v>
      </c>
      <c r="J140" s="227">
        <f>ROUND(I140*H140,2)</f>
        <v>960</v>
      </c>
      <c r="K140" s="228"/>
      <c r="L140" s="39"/>
      <c r="M140" s="229" t="s">
        <v>1</v>
      </c>
      <c r="N140" s="230" t="s">
        <v>39</v>
      </c>
      <c r="O140" s="231">
        <v>0</v>
      </c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33" t="s">
        <v>116</v>
      </c>
      <c r="AT140" s="233" t="s">
        <v>280</v>
      </c>
      <c r="AU140" s="233" t="s">
        <v>83</v>
      </c>
      <c r="AY140" s="18" t="s">
        <v>278</v>
      </c>
      <c r="BE140" s="234">
        <f>IF(N140="základní",J140,0)</f>
        <v>960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8" t="s">
        <v>81</v>
      </c>
      <c r="BK140" s="234">
        <f>ROUND(I140*H140,2)</f>
        <v>960</v>
      </c>
      <c r="BL140" s="18" t="s">
        <v>116</v>
      </c>
      <c r="BM140" s="233" t="s">
        <v>621</v>
      </c>
    </row>
    <row r="141" s="2" customFormat="1" ht="16.5" customHeight="1">
      <c r="A141" s="33"/>
      <c r="B141" s="34"/>
      <c r="C141" s="222" t="s">
        <v>372</v>
      </c>
      <c r="D141" s="222" t="s">
        <v>280</v>
      </c>
      <c r="E141" s="223" t="s">
        <v>4655</v>
      </c>
      <c r="F141" s="224" t="s">
        <v>4656</v>
      </c>
      <c r="G141" s="225" t="s">
        <v>1673</v>
      </c>
      <c r="H141" s="226">
        <v>14</v>
      </c>
      <c r="I141" s="227">
        <v>113</v>
      </c>
      <c r="J141" s="227">
        <f>ROUND(I141*H141,2)</f>
        <v>1582</v>
      </c>
      <c r="K141" s="228"/>
      <c r="L141" s="39"/>
      <c r="M141" s="229" t="s">
        <v>1</v>
      </c>
      <c r="N141" s="230" t="s">
        <v>39</v>
      </c>
      <c r="O141" s="231">
        <v>0</v>
      </c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33" t="s">
        <v>116</v>
      </c>
      <c r="AT141" s="233" t="s">
        <v>280</v>
      </c>
      <c r="AU141" s="233" t="s">
        <v>83</v>
      </c>
      <c r="AY141" s="18" t="s">
        <v>278</v>
      </c>
      <c r="BE141" s="234">
        <f>IF(N141="základní",J141,0)</f>
        <v>1582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8" t="s">
        <v>81</v>
      </c>
      <c r="BK141" s="234">
        <f>ROUND(I141*H141,2)</f>
        <v>1582</v>
      </c>
      <c r="BL141" s="18" t="s">
        <v>116</v>
      </c>
      <c r="BM141" s="233" t="s">
        <v>630</v>
      </c>
    </row>
    <row r="142" s="2" customFormat="1" ht="16.5" customHeight="1">
      <c r="A142" s="33"/>
      <c r="B142" s="34"/>
      <c r="C142" s="222" t="s">
        <v>8</v>
      </c>
      <c r="D142" s="222" t="s">
        <v>280</v>
      </c>
      <c r="E142" s="223" t="s">
        <v>4657</v>
      </c>
      <c r="F142" s="224" t="s">
        <v>4658</v>
      </c>
      <c r="G142" s="225" t="s">
        <v>1673</v>
      </c>
      <c r="H142" s="226">
        <v>51</v>
      </c>
      <c r="I142" s="227">
        <v>131</v>
      </c>
      <c r="J142" s="227">
        <f>ROUND(I142*H142,2)</f>
        <v>6681</v>
      </c>
      <c r="K142" s="228"/>
      <c r="L142" s="39"/>
      <c r="M142" s="229" t="s">
        <v>1</v>
      </c>
      <c r="N142" s="230" t="s">
        <v>39</v>
      </c>
      <c r="O142" s="231">
        <v>0</v>
      </c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33" t="s">
        <v>116</v>
      </c>
      <c r="AT142" s="233" t="s">
        <v>280</v>
      </c>
      <c r="AU142" s="233" t="s">
        <v>83</v>
      </c>
      <c r="AY142" s="18" t="s">
        <v>278</v>
      </c>
      <c r="BE142" s="234">
        <f>IF(N142="základní",J142,0)</f>
        <v>6681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8" t="s">
        <v>81</v>
      </c>
      <c r="BK142" s="234">
        <f>ROUND(I142*H142,2)</f>
        <v>6681</v>
      </c>
      <c r="BL142" s="18" t="s">
        <v>116</v>
      </c>
      <c r="BM142" s="233" t="s">
        <v>640</v>
      </c>
    </row>
    <row r="143" s="2" customFormat="1" ht="16.5" customHeight="1">
      <c r="A143" s="33"/>
      <c r="B143" s="34"/>
      <c r="C143" s="222" t="s">
        <v>404</v>
      </c>
      <c r="D143" s="222" t="s">
        <v>280</v>
      </c>
      <c r="E143" s="223" t="s">
        <v>4659</v>
      </c>
      <c r="F143" s="224" t="s">
        <v>4660</v>
      </c>
      <c r="G143" s="225" t="s">
        <v>1673</v>
      </c>
      <c r="H143" s="226">
        <v>88</v>
      </c>
      <c r="I143" s="227">
        <v>157</v>
      </c>
      <c r="J143" s="227">
        <f>ROUND(I143*H143,2)</f>
        <v>13816</v>
      </c>
      <c r="K143" s="228"/>
      <c r="L143" s="39"/>
      <c r="M143" s="229" t="s">
        <v>1</v>
      </c>
      <c r="N143" s="230" t="s">
        <v>39</v>
      </c>
      <c r="O143" s="231">
        <v>0</v>
      </c>
      <c r="P143" s="231">
        <f>O143*H143</f>
        <v>0</v>
      </c>
      <c r="Q143" s="231">
        <v>0</v>
      </c>
      <c r="R143" s="231">
        <f>Q143*H143</f>
        <v>0</v>
      </c>
      <c r="S143" s="231">
        <v>0</v>
      </c>
      <c r="T143" s="23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33" t="s">
        <v>116</v>
      </c>
      <c r="AT143" s="233" t="s">
        <v>280</v>
      </c>
      <c r="AU143" s="233" t="s">
        <v>83</v>
      </c>
      <c r="AY143" s="18" t="s">
        <v>278</v>
      </c>
      <c r="BE143" s="234">
        <f>IF(N143="základní",J143,0)</f>
        <v>13816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8" t="s">
        <v>81</v>
      </c>
      <c r="BK143" s="234">
        <f>ROUND(I143*H143,2)</f>
        <v>13816</v>
      </c>
      <c r="BL143" s="18" t="s">
        <v>116</v>
      </c>
      <c r="BM143" s="233" t="s">
        <v>666</v>
      </c>
    </row>
    <row r="144" s="2" customFormat="1" ht="16.5" customHeight="1">
      <c r="A144" s="33"/>
      <c r="B144" s="34"/>
      <c r="C144" s="222" t="s">
        <v>410</v>
      </c>
      <c r="D144" s="222" t="s">
        <v>280</v>
      </c>
      <c r="E144" s="223" t="s">
        <v>4661</v>
      </c>
      <c r="F144" s="224" t="s">
        <v>4662</v>
      </c>
      <c r="G144" s="225" t="s">
        <v>1673</v>
      </c>
      <c r="H144" s="226">
        <v>12</v>
      </c>
      <c r="I144" s="227">
        <v>186</v>
      </c>
      <c r="J144" s="227">
        <f>ROUND(I144*H144,2)</f>
        <v>2232</v>
      </c>
      <c r="K144" s="228"/>
      <c r="L144" s="39"/>
      <c r="M144" s="229" t="s">
        <v>1</v>
      </c>
      <c r="N144" s="230" t="s">
        <v>39</v>
      </c>
      <c r="O144" s="231">
        <v>0</v>
      </c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33" t="s">
        <v>116</v>
      </c>
      <c r="AT144" s="233" t="s">
        <v>280</v>
      </c>
      <c r="AU144" s="233" t="s">
        <v>83</v>
      </c>
      <c r="AY144" s="18" t="s">
        <v>278</v>
      </c>
      <c r="BE144" s="234">
        <f>IF(N144="základní",J144,0)</f>
        <v>2232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8" t="s">
        <v>81</v>
      </c>
      <c r="BK144" s="234">
        <f>ROUND(I144*H144,2)</f>
        <v>2232</v>
      </c>
      <c r="BL144" s="18" t="s">
        <v>116</v>
      </c>
      <c r="BM144" s="233" t="s">
        <v>679</v>
      </c>
    </row>
    <row r="145" s="2" customFormat="1" ht="16.5" customHeight="1">
      <c r="A145" s="33"/>
      <c r="B145" s="34"/>
      <c r="C145" s="222" t="s">
        <v>415</v>
      </c>
      <c r="D145" s="222" t="s">
        <v>280</v>
      </c>
      <c r="E145" s="223" t="s">
        <v>4663</v>
      </c>
      <c r="F145" s="224" t="s">
        <v>4664</v>
      </c>
      <c r="G145" s="225" t="s">
        <v>1673</v>
      </c>
      <c r="H145" s="226">
        <v>19</v>
      </c>
      <c r="I145" s="227">
        <v>202</v>
      </c>
      <c r="J145" s="227">
        <f>ROUND(I145*H145,2)</f>
        <v>3838</v>
      </c>
      <c r="K145" s="228"/>
      <c r="L145" s="39"/>
      <c r="M145" s="229" t="s">
        <v>1</v>
      </c>
      <c r="N145" s="230" t="s">
        <v>39</v>
      </c>
      <c r="O145" s="231">
        <v>0</v>
      </c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33" t="s">
        <v>116</v>
      </c>
      <c r="AT145" s="233" t="s">
        <v>280</v>
      </c>
      <c r="AU145" s="233" t="s">
        <v>83</v>
      </c>
      <c r="AY145" s="18" t="s">
        <v>278</v>
      </c>
      <c r="BE145" s="234">
        <f>IF(N145="základní",J145,0)</f>
        <v>3838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8" t="s">
        <v>81</v>
      </c>
      <c r="BK145" s="234">
        <f>ROUND(I145*H145,2)</f>
        <v>3838</v>
      </c>
      <c r="BL145" s="18" t="s">
        <v>116</v>
      </c>
      <c r="BM145" s="233" t="s">
        <v>691</v>
      </c>
    </row>
    <row r="146" s="2" customFormat="1" ht="16.5" customHeight="1">
      <c r="A146" s="33"/>
      <c r="B146" s="34"/>
      <c r="C146" s="222" t="s">
        <v>602</v>
      </c>
      <c r="D146" s="222" t="s">
        <v>280</v>
      </c>
      <c r="E146" s="223" t="s">
        <v>4665</v>
      </c>
      <c r="F146" s="224" t="s">
        <v>4666</v>
      </c>
      <c r="G146" s="225" t="s">
        <v>1673</v>
      </c>
      <c r="H146" s="226">
        <v>31</v>
      </c>
      <c r="I146" s="227">
        <v>119</v>
      </c>
      <c r="J146" s="227">
        <f>ROUND(I146*H146,2)</f>
        <v>3689</v>
      </c>
      <c r="K146" s="228"/>
      <c r="L146" s="39"/>
      <c r="M146" s="229" t="s">
        <v>1</v>
      </c>
      <c r="N146" s="230" t="s">
        <v>39</v>
      </c>
      <c r="O146" s="231">
        <v>0</v>
      </c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33" t="s">
        <v>116</v>
      </c>
      <c r="AT146" s="233" t="s">
        <v>280</v>
      </c>
      <c r="AU146" s="233" t="s">
        <v>83</v>
      </c>
      <c r="AY146" s="18" t="s">
        <v>278</v>
      </c>
      <c r="BE146" s="234">
        <f>IF(N146="základní",J146,0)</f>
        <v>3689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8" t="s">
        <v>81</v>
      </c>
      <c r="BK146" s="234">
        <f>ROUND(I146*H146,2)</f>
        <v>3689</v>
      </c>
      <c r="BL146" s="18" t="s">
        <v>116</v>
      </c>
      <c r="BM146" s="233" t="s">
        <v>703</v>
      </c>
    </row>
    <row r="147" s="2" customFormat="1" ht="16.5" customHeight="1">
      <c r="A147" s="33"/>
      <c r="B147" s="34"/>
      <c r="C147" s="222" t="s">
        <v>607</v>
      </c>
      <c r="D147" s="222" t="s">
        <v>280</v>
      </c>
      <c r="E147" s="223" t="s">
        <v>4667</v>
      </c>
      <c r="F147" s="224" t="s">
        <v>4668</v>
      </c>
      <c r="G147" s="225" t="s">
        <v>1673</v>
      </c>
      <c r="H147" s="226">
        <v>70</v>
      </c>
      <c r="I147" s="227">
        <v>133</v>
      </c>
      <c r="J147" s="227">
        <f>ROUND(I147*H147,2)</f>
        <v>9310</v>
      </c>
      <c r="K147" s="228"/>
      <c r="L147" s="39"/>
      <c r="M147" s="229" t="s">
        <v>1</v>
      </c>
      <c r="N147" s="230" t="s">
        <v>39</v>
      </c>
      <c r="O147" s="231">
        <v>0</v>
      </c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33" t="s">
        <v>116</v>
      </c>
      <c r="AT147" s="233" t="s">
        <v>280</v>
      </c>
      <c r="AU147" s="233" t="s">
        <v>83</v>
      </c>
      <c r="AY147" s="18" t="s">
        <v>278</v>
      </c>
      <c r="BE147" s="234">
        <f>IF(N147="základní",J147,0)</f>
        <v>9310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8" t="s">
        <v>81</v>
      </c>
      <c r="BK147" s="234">
        <f>ROUND(I147*H147,2)</f>
        <v>9310</v>
      </c>
      <c r="BL147" s="18" t="s">
        <v>116</v>
      </c>
      <c r="BM147" s="233" t="s">
        <v>713</v>
      </c>
    </row>
    <row r="148" s="2" customFormat="1" ht="16.5" customHeight="1">
      <c r="A148" s="33"/>
      <c r="B148" s="34"/>
      <c r="C148" s="222" t="s">
        <v>611</v>
      </c>
      <c r="D148" s="222" t="s">
        <v>280</v>
      </c>
      <c r="E148" s="223" t="s">
        <v>4669</v>
      </c>
      <c r="F148" s="224" t="s">
        <v>4670</v>
      </c>
      <c r="G148" s="225" t="s">
        <v>1673</v>
      </c>
      <c r="H148" s="226">
        <v>1</v>
      </c>
      <c r="I148" s="227">
        <v>371</v>
      </c>
      <c r="J148" s="227">
        <f>ROUND(I148*H148,2)</f>
        <v>371</v>
      </c>
      <c r="K148" s="228"/>
      <c r="L148" s="39"/>
      <c r="M148" s="229" t="s">
        <v>1</v>
      </c>
      <c r="N148" s="230" t="s">
        <v>39</v>
      </c>
      <c r="O148" s="231">
        <v>0</v>
      </c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33" t="s">
        <v>116</v>
      </c>
      <c r="AT148" s="233" t="s">
        <v>280</v>
      </c>
      <c r="AU148" s="233" t="s">
        <v>83</v>
      </c>
      <c r="AY148" s="18" t="s">
        <v>278</v>
      </c>
      <c r="BE148" s="234">
        <f>IF(N148="základní",J148,0)</f>
        <v>371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8" t="s">
        <v>81</v>
      </c>
      <c r="BK148" s="234">
        <f>ROUND(I148*H148,2)</f>
        <v>371</v>
      </c>
      <c r="BL148" s="18" t="s">
        <v>116</v>
      </c>
      <c r="BM148" s="233" t="s">
        <v>721</v>
      </c>
    </row>
    <row r="149" s="2" customFormat="1" ht="16.5" customHeight="1">
      <c r="A149" s="33"/>
      <c r="B149" s="34"/>
      <c r="C149" s="222" t="s">
        <v>616</v>
      </c>
      <c r="D149" s="222" t="s">
        <v>280</v>
      </c>
      <c r="E149" s="223" t="s">
        <v>4671</v>
      </c>
      <c r="F149" s="224" t="s">
        <v>4672</v>
      </c>
      <c r="G149" s="225" t="s">
        <v>1673</v>
      </c>
      <c r="H149" s="226">
        <v>8</v>
      </c>
      <c r="I149" s="227">
        <v>371</v>
      </c>
      <c r="J149" s="227">
        <f>ROUND(I149*H149,2)</f>
        <v>2968</v>
      </c>
      <c r="K149" s="228"/>
      <c r="L149" s="39"/>
      <c r="M149" s="229" t="s">
        <v>1</v>
      </c>
      <c r="N149" s="230" t="s">
        <v>39</v>
      </c>
      <c r="O149" s="231">
        <v>0</v>
      </c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33" t="s">
        <v>116</v>
      </c>
      <c r="AT149" s="233" t="s">
        <v>280</v>
      </c>
      <c r="AU149" s="233" t="s">
        <v>83</v>
      </c>
      <c r="AY149" s="18" t="s">
        <v>278</v>
      </c>
      <c r="BE149" s="234">
        <f>IF(N149="základní",J149,0)</f>
        <v>2968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8" t="s">
        <v>81</v>
      </c>
      <c r="BK149" s="234">
        <f>ROUND(I149*H149,2)</f>
        <v>2968</v>
      </c>
      <c r="BL149" s="18" t="s">
        <v>116</v>
      </c>
      <c r="BM149" s="233" t="s">
        <v>730</v>
      </c>
    </row>
    <row r="150" s="2" customFormat="1" ht="16.5" customHeight="1">
      <c r="A150" s="33"/>
      <c r="B150" s="34"/>
      <c r="C150" s="222" t="s">
        <v>621</v>
      </c>
      <c r="D150" s="222" t="s">
        <v>280</v>
      </c>
      <c r="E150" s="223" t="s">
        <v>4673</v>
      </c>
      <c r="F150" s="224" t="s">
        <v>4674</v>
      </c>
      <c r="G150" s="225" t="s">
        <v>407</v>
      </c>
      <c r="H150" s="226">
        <v>250</v>
      </c>
      <c r="I150" s="227">
        <v>47</v>
      </c>
      <c r="J150" s="227">
        <f>ROUND(I150*H150,2)</f>
        <v>11750</v>
      </c>
      <c r="K150" s="228"/>
      <c r="L150" s="39"/>
      <c r="M150" s="229" t="s">
        <v>1</v>
      </c>
      <c r="N150" s="230" t="s">
        <v>39</v>
      </c>
      <c r="O150" s="231">
        <v>0</v>
      </c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33" t="s">
        <v>116</v>
      </c>
      <c r="AT150" s="233" t="s">
        <v>280</v>
      </c>
      <c r="AU150" s="233" t="s">
        <v>83</v>
      </c>
      <c r="AY150" s="18" t="s">
        <v>278</v>
      </c>
      <c r="BE150" s="234">
        <f>IF(N150="základní",J150,0)</f>
        <v>11750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8" t="s">
        <v>81</v>
      </c>
      <c r="BK150" s="234">
        <f>ROUND(I150*H150,2)</f>
        <v>11750</v>
      </c>
      <c r="BL150" s="18" t="s">
        <v>116</v>
      </c>
      <c r="BM150" s="233" t="s">
        <v>740</v>
      </c>
    </row>
    <row r="151" s="2" customFormat="1" ht="16.5" customHeight="1">
      <c r="A151" s="33"/>
      <c r="B151" s="34"/>
      <c r="C151" s="222" t="s">
        <v>7</v>
      </c>
      <c r="D151" s="222" t="s">
        <v>280</v>
      </c>
      <c r="E151" s="223" t="s">
        <v>4675</v>
      </c>
      <c r="F151" s="224" t="s">
        <v>4676</v>
      </c>
      <c r="G151" s="225" t="s">
        <v>407</v>
      </c>
      <c r="H151" s="226">
        <v>250</v>
      </c>
      <c r="I151" s="227">
        <v>10</v>
      </c>
      <c r="J151" s="227">
        <f>ROUND(I151*H151,2)</f>
        <v>2500</v>
      </c>
      <c r="K151" s="228"/>
      <c r="L151" s="39"/>
      <c r="M151" s="229" t="s">
        <v>1</v>
      </c>
      <c r="N151" s="230" t="s">
        <v>39</v>
      </c>
      <c r="O151" s="231">
        <v>0</v>
      </c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33" t="s">
        <v>116</v>
      </c>
      <c r="AT151" s="233" t="s">
        <v>280</v>
      </c>
      <c r="AU151" s="233" t="s">
        <v>83</v>
      </c>
      <c r="AY151" s="18" t="s">
        <v>278</v>
      </c>
      <c r="BE151" s="234">
        <f>IF(N151="základní",J151,0)</f>
        <v>2500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8" t="s">
        <v>81</v>
      </c>
      <c r="BK151" s="234">
        <f>ROUND(I151*H151,2)</f>
        <v>2500</v>
      </c>
      <c r="BL151" s="18" t="s">
        <v>116</v>
      </c>
      <c r="BM151" s="233" t="s">
        <v>765</v>
      </c>
    </row>
    <row r="152" s="2" customFormat="1" ht="16.5" customHeight="1">
      <c r="A152" s="33"/>
      <c r="B152" s="34"/>
      <c r="C152" s="222" t="s">
        <v>630</v>
      </c>
      <c r="D152" s="222" t="s">
        <v>280</v>
      </c>
      <c r="E152" s="223" t="s">
        <v>4677</v>
      </c>
      <c r="F152" s="224" t="s">
        <v>4678</v>
      </c>
      <c r="G152" s="225" t="s">
        <v>407</v>
      </c>
      <c r="H152" s="226">
        <v>250</v>
      </c>
      <c r="I152" s="227">
        <v>10</v>
      </c>
      <c r="J152" s="227">
        <f>ROUND(I152*H152,2)</f>
        <v>2500</v>
      </c>
      <c r="K152" s="228"/>
      <c r="L152" s="39"/>
      <c r="M152" s="229" t="s">
        <v>1</v>
      </c>
      <c r="N152" s="230" t="s">
        <v>39</v>
      </c>
      <c r="O152" s="231">
        <v>0</v>
      </c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33" t="s">
        <v>116</v>
      </c>
      <c r="AT152" s="233" t="s">
        <v>280</v>
      </c>
      <c r="AU152" s="233" t="s">
        <v>83</v>
      </c>
      <c r="AY152" s="18" t="s">
        <v>278</v>
      </c>
      <c r="BE152" s="234">
        <f>IF(N152="základní",J152,0)</f>
        <v>2500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8" t="s">
        <v>81</v>
      </c>
      <c r="BK152" s="234">
        <f>ROUND(I152*H152,2)</f>
        <v>2500</v>
      </c>
      <c r="BL152" s="18" t="s">
        <v>116</v>
      </c>
      <c r="BM152" s="233" t="s">
        <v>827</v>
      </c>
    </row>
    <row r="153" s="2" customFormat="1" ht="16.5" customHeight="1">
      <c r="A153" s="33"/>
      <c r="B153" s="34"/>
      <c r="C153" s="222" t="s">
        <v>635</v>
      </c>
      <c r="D153" s="222" t="s">
        <v>280</v>
      </c>
      <c r="E153" s="223" t="s">
        <v>4679</v>
      </c>
      <c r="F153" s="224" t="s">
        <v>4680</v>
      </c>
      <c r="G153" s="225" t="s">
        <v>1673</v>
      </c>
      <c r="H153" s="226">
        <v>1</v>
      </c>
      <c r="I153" s="227">
        <v>4000</v>
      </c>
      <c r="J153" s="227">
        <f>ROUND(I153*H153,2)</f>
        <v>4000</v>
      </c>
      <c r="K153" s="228"/>
      <c r="L153" s="39"/>
      <c r="M153" s="229" t="s">
        <v>1</v>
      </c>
      <c r="N153" s="230" t="s">
        <v>39</v>
      </c>
      <c r="O153" s="231">
        <v>0</v>
      </c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33" t="s">
        <v>116</v>
      </c>
      <c r="AT153" s="233" t="s">
        <v>280</v>
      </c>
      <c r="AU153" s="233" t="s">
        <v>83</v>
      </c>
      <c r="AY153" s="18" t="s">
        <v>278</v>
      </c>
      <c r="BE153" s="234">
        <f>IF(N153="základní",J153,0)</f>
        <v>4000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8" t="s">
        <v>81</v>
      </c>
      <c r="BK153" s="234">
        <f>ROUND(I153*H153,2)</f>
        <v>4000</v>
      </c>
      <c r="BL153" s="18" t="s">
        <v>116</v>
      </c>
      <c r="BM153" s="233" t="s">
        <v>1433</v>
      </c>
    </row>
    <row r="154" s="12" customFormat="1" ht="22.8" customHeight="1">
      <c r="A154" s="12"/>
      <c r="B154" s="207"/>
      <c r="C154" s="208"/>
      <c r="D154" s="209" t="s">
        <v>73</v>
      </c>
      <c r="E154" s="220" t="s">
        <v>2180</v>
      </c>
      <c r="F154" s="220" t="s">
        <v>4681</v>
      </c>
      <c r="G154" s="208"/>
      <c r="H154" s="208"/>
      <c r="I154" s="208"/>
      <c r="J154" s="221">
        <f>BK154</f>
        <v>244782</v>
      </c>
      <c r="K154" s="208"/>
      <c r="L154" s="212"/>
      <c r="M154" s="213"/>
      <c r="N154" s="214"/>
      <c r="O154" s="214"/>
      <c r="P154" s="215">
        <f>SUM(P155:P160)</f>
        <v>0</v>
      </c>
      <c r="Q154" s="214"/>
      <c r="R154" s="215">
        <f>SUM(R155:R160)</f>
        <v>0</v>
      </c>
      <c r="S154" s="214"/>
      <c r="T154" s="216">
        <f>SUM(T155:T160)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7" t="s">
        <v>81</v>
      </c>
      <c r="AT154" s="218" t="s">
        <v>73</v>
      </c>
      <c r="AU154" s="218" t="s">
        <v>81</v>
      </c>
      <c r="AY154" s="217" t="s">
        <v>278</v>
      </c>
      <c r="BK154" s="219">
        <f>SUM(BK155:BK160)</f>
        <v>244782</v>
      </c>
    </row>
    <row r="155" s="2" customFormat="1" ht="66.75" customHeight="1">
      <c r="A155" s="33"/>
      <c r="B155" s="34"/>
      <c r="C155" s="222" t="s">
        <v>640</v>
      </c>
      <c r="D155" s="222" t="s">
        <v>280</v>
      </c>
      <c r="E155" s="223" t="s">
        <v>4682</v>
      </c>
      <c r="F155" s="224" t="s">
        <v>4683</v>
      </c>
      <c r="G155" s="225" t="s">
        <v>1673</v>
      </c>
      <c r="H155" s="226">
        <v>1</v>
      </c>
      <c r="I155" s="227">
        <v>24500</v>
      </c>
      <c r="J155" s="227">
        <f>ROUND(I155*H155,2)</f>
        <v>24500</v>
      </c>
      <c r="K155" s="228"/>
      <c r="L155" s="39"/>
      <c r="M155" s="229" t="s">
        <v>1</v>
      </c>
      <c r="N155" s="230" t="s">
        <v>39</v>
      </c>
      <c r="O155" s="231">
        <v>0</v>
      </c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33" t="s">
        <v>116</v>
      </c>
      <c r="AT155" s="233" t="s">
        <v>280</v>
      </c>
      <c r="AU155" s="233" t="s">
        <v>83</v>
      </c>
      <c r="AY155" s="18" t="s">
        <v>278</v>
      </c>
      <c r="BE155" s="234">
        <f>IF(N155="základní",J155,0)</f>
        <v>24500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8" t="s">
        <v>81</v>
      </c>
      <c r="BK155" s="234">
        <f>ROUND(I155*H155,2)</f>
        <v>24500</v>
      </c>
      <c r="BL155" s="18" t="s">
        <v>116</v>
      </c>
      <c r="BM155" s="233" t="s">
        <v>1441</v>
      </c>
    </row>
    <row r="156" s="2" customFormat="1" ht="66.75" customHeight="1">
      <c r="A156" s="33"/>
      <c r="B156" s="34"/>
      <c r="C156" s="222" t="s">
        <v>650</v>
      </c>
      <c r="D156" s="222" t="s">
        <v>280</v>
      </c>
      <c r="E156" s="223" t="s">
        <v>4684</v>
      </c>
      <c r="F156" s="224" t="s">
        <v>4685</v>
      </c>
      <c r="G156" s="225" t="s">
        <v>1673</v>
      </c>
      <c r="H156" s="226">
        <v>2</v>
      </c>
      <c r="I156" s="227">
        <v>24500</v>
      </c>
      <c r="J156" s="227">
        <f>ROUND(I156*H156,2)</f>
        <v>49000</v>
      </c>
      <c r="K156" s="228"/>
      <c r="L156" s="39"/>
      <c r="M156" s="229" t="s">
        <v>1</v>
      </c>
      <c r="N156" s="230" t="s">
        <v>39</v>
      </c>
      <c r="O156" s="231">
        <v>0</v>
      </c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33" t="s">
        <v>116</v>
      </c>
      <c r="AT156" s="233" t="s">
        <v>280</v>
      </c>
      <c r="AU156" s="233" t="s">
        <v>83</v>
      </c>
      <c r="AY156" s="18" t="s">
        <v>278</v>
      </c>
      <c r="BE156" s="234">
        <f>IF(N156="základní",J156,0)</f>
        <v>49000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8" t="s">
        <v>81</v>
      </c>
      <c r="BK156" s="234">
        <f>ROUND(I156*H156,2)</f>
        <v>49000</v>
      </c>
      <c r="BL156" s="18" t="s">
        <v>116</v>
      </c>
      <c r="BM156" s="233" t="s">
        <v>1449</v>
      </c>
    </row>
    <row r="157" s="2" customFormat="1" ht="62.7" customHeight="1">
      <c r="A157" s="33"/>
      <c r="B157" s="34"/>
      <c r="C157" s="222" t="s">
        <v>666</v>
      </c>
      <c r="D157" s="222" t="s">
        <v>280</v>
      </c>
      <c r="E157" s="223" t="s">
        <v>4686</v>
      </c>
      <c r="F157" s="224" t="s">
        <v>4687</v>
      </c>
      <c r="G157" s="225" t="s">
        <v>1673</v>
      </c>
      <c r="H157" s="226">
        <v>2</v>
      </c>
      <c r="I157" s="227">
        <v>24500</v>
      </c>
      <c r="J157" s="227">
        <f>ROUND(I157*H157,2)</f>
        <v>49000</v>
      </c>
      <c r="K157" s="228"/>
      <c r="L157" s="39"/>
      <c r="M157" s="229" t="s">
        <v>1</v>
      </c>
      <c r="N157" s="230" t="s">
        <v>39</v>
      </c>
      <c r="O157" s="231">
        <v>0</v>
      </c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33" t="s">
        <v>116</v>
      </c>
      <c r="AT157" s="233" t="s">
        <v>280</v>
      </c>
      <c r="AU157" s="233" t="s">
        <v>83</v>
      </c>
      <c r="AY157" s="18" t="s">
        <v>278</v>
      </c>
      <c r="BE157" s="234">
        <f>IF(N157="základní",J157,0)</f>
        <v>49000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8" t="s">
        <v>81</v>
      </c>
      <c r="BK157" s="234">
        <f>ROUND(I157*H157,2)</f>
        <v>49000</v>
      </c>
      <c r="BL157" s="18" t="s">
        <v>116</v>
      </c>
      <c r="BM157" s="233" t="s">
        <v>1457</v>
      </c>
    </row>
    <row r="158" s="2" customFormat="1" ht="66.75" customHeight="1">
      <c r="A158" s="33"/>
      <c r="B158" s="34"/>
      <c r="C158" s="222" t="s">
        <v>672</v>
      </c>
      <c r="D158" s="222" t="s">
        <v>280</v>
      </c>
      <c r="E158" s="223" t="s">
        <v>4688</v>
      </c>
      <c r="F158" s="224" t="s">
        <v>4689</v>
      </c>
      <c r="G158" s="225" t="s">
        <v>1673</v>
      </c>
      <c r="H158" s="226">
        <v>1</v>
      </c>
      <c r="I158" s="227">
        <v>28928</v>
      </c>
      <c r="J158" s="227">
        <f>ROUND(I158*H158,2)</f>
        <v>28928</v>
      </c>
      <c r="K158" s="228"/>
      <c r="L158" s="39"/>
      <c r="M158" s="229" t="s">
        <v>1</v>
      </c>
      <c r="N158" s="230" t="s">
        <v>39</v>
      </c>
      <c r="O158" s="231">
        <v>0</v>
      </c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33" t="s">
        <v>116</v>
      </c>
      <c r="AT158" s="233" t="s">
        <v>280</v>
      </c>
      <c r="AU158" s="233" t="s">
        <v>83</v>
      </c>
      <c r="AY158" s="18" t="s">
        <v>278</v>
      </c>
      <c r="BE158" s="234">
        <f>IF(N158="základní",J158,0)</f>
        <v>28928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8" t="s">
        <v>81</v>
      </c>
      <c r="BK158" s="234">
        <f>ROUND(I158*H158,2)</f>
        <v>28928</v>
      </c>
      <c r="BL158" s="18" t="s">
        <v>116</v>
      </c>
      <c r="BM158" s="233" t="s">
        <v>1465</v>
      </c>
    </row>
    <row r="159" s="2" customFormat="1" ht="24.15" customHeight="1">
      <c r="A159" s="33"/>
      <c r="B159" s="34"/>
      <c r="C159" s="222" t="s">
        <v>679</v>
      </c>
      <c r="D159" s="222" t="s">
        <v>280</v>
      </c>
      <c r="E159" s="223" t="s">
        <v>4690</v>
      </c>
      <c r="F159" s="224" t="s">
        <v>4691</v>
      </c>
      <c r="G159" s="225" t="s">
        <v>1673</v>
      </c>
      <c r="H159" s="226">
        <v>3</v>
      </c>
      <c r="I159" s="227">
        <v>25918</v>
      </c>
      <c r="J159" s="227">
        <f>ROUND(I159*H159,2)</f>
        <v>77754</v>
      </c>
      <c r="K159" s="228"/>
      <c r="L159" s="39"/>
      <c r="M159" s="229" t="s">
        <v>1</v>
      </c>
      <c r="N159" s="230" t="s">
        <v>39</v>
      </c>
      <c r="O159" s="231">
        <v>0</v>
      </c>
      <c r="P159" s="231">
        <f>O159*H159</f>
        <v>0</v>
      </c>
      <c r="Q159" s="231">
        <v>0</v>
      </c>
      <c r="R159" s="231">
        <f>Q159*H159</f>
        <v>0</v>
      </c>
      <c r="S159" s="231">
        <v>0</v>
      </c>
      <c r="T159" s="23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33" t="s">
        <v>116</v>
      </c>
      <c r="AT159" s="233" t="s">
        <v>280</v>
      </c>
      <c r="AU159" s="233" t="s">
        <v>83</v>
      </c>
      <c r="AY159" s="18" t="s">
        <v>278</v>
      </c>
      <c r="BE159" s="234">
        <f>IF(N159="základní",J159,0)</f>
        <v>77754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8" t="s">
        <v>81</v>
      </c>
      <c r="BK159" s="234">
        <f>ROUND(I159*H159,2)</f>
        <v>77754</v>
      </c>
      <c r="BL159" s="18" t="s">
        <v>116</v>
      </c>
      <c r="BM159" s="233" t="s">
        <v>1473</v>
      </c>
    </row>
    <row r="160" s="2" customFormat="1" ht="24.15" customHeight="1">
      <c r="A160" s="33"/>
      <c r="B160" s="34"/>
      <c r="C160" s="222" t="s">
        <v>685</v>
      </c>
      <c r="D160" s="222" t="s">
        <v>280</v>
      </c>
      <c r="E160" s="223" t="s">
        <v>4692</v>
      </c>
      <c r="F160" s="224" t="s">
        <v>4693</v>
      </c>
      <c r="G160" s="225" t="s">
        <v>407</v>
      </c>
      <c r="H160" s="226">
        <v>120</v>
      </c>
      <c r="I160" s="227">
        <v>130</v>
      </c>
      <c r="J160" s="227">
        <f>ROUND(I160*H160,2)</f>
        <v>15600</v>
      </c>
      <c r="K160" s="228"/>
      <c r="L160" s="39"/>
      <c r="M160" s="229" t="s">
        <v>1</v>
      </c>
      <c r="N160" s="230" t="s">
        <v>39</v>
      </c>
      <c r="O160" s="231">
        <v>0</v>
      </c>
      <c r="P160" s="231">
        <f>O160*H160</f>
        <v>0</v>
      </c>
      <c r="Q160" s="231">
        <v>0</v>
      </c>
      <c r="R160" s="231">
        <f>Q160*H160</f>
        <v>0</v>
      </c>
      <c r="S160" s="231">
        <v>0</v>
      </c>
      <c r="T160" s="232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33" t="s">
        <v>116</v>
      </c>
      <c r="AT160" s="233" t="s">
        <v>280</v>
      </c>
      <c r="AU160" s="233" t="s">
        <v>83</v>
      </c>
      <c r="AY160" s="18" t="s">
        <v>278</v>
      </c>
      <c r="BE160" s="234">
        <f>IF(N160="základní",J160,0)</f>
        <v>15600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8" t="s">
        <v>81</v>
      </c>
      <c r="BK160" s="234">
        <f>ROUND(I160*H160,2)</f>
        <v>15600</v>
      </c>
      <c r="BL160" s="18" t="s">
        <v>116</v>
      </c>
      <c r="BM160" s="233" t="s">
        <v>1481</v>
      </c>
    </row>
    <row r="161" s="12" customFormat="1" ht="22.8" customHeight="1">
      <c r="A161" s="12"/>
      <c r="B161" s="207"/>
      <c r="C161" s="208"/>
      <c r="D161" s="209" t="s">
        <v>73</v>
      </c>
      <c r="E161" s="220" t="s">
        <v>2250</v>
      </c>
      <c r="F161" s="220" t="s">
        <v>4694</v>
      </c>
      <c r="G161" s="208"/>
      <c r="H161" s="208"/>
      <c r="I161" s="208"/>
      <c r="J161" s="221">
        <f>BK161</f>
        <v>669137</v>
      </c>
      <c r="K161" s="208"/>
      <c r="L161" s="212"/>
      <c r="M161" s="213"/>
      <c r="N161" s="214"/>
      <c r="O161" s="214"/>
      <c r="P161" s="215">
        <f>SUM(P162:P164)</f>
        <v>0</v>
      </c>
      <c r="Q161" s="214"/>
      <c r="R161" s="215">
        <f>SUM(R162:R164)</f>
        <v>0</v>
      </c>
      <c r="S161" s="214"/>
      <c r="T161" s="216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7" t="s">
        <v>81</v>
      </c>
      <c r="AT161" s="218" t="s">
        <v>73</v>
      </c>
      <c r="AU161" s="218" t="s">
        <v>81</v>
      </c>
      <c r="AY161" s="217" t="s">
        <v>278</v>
      </c>
      <c r="BK161" s="219">
        <f>SUM(BK162:BK164)</f>
        <v>669137</v>
      </c>
    </row>
    <row r="162" s="2" customFormat="1" ht="16.5" customHeight="1">
      <c r="A162" s="33"/>
      <c r="B162" s="34"/>
      <c r="C162" s="222" t="s">
        <v>691</v>
      </c>
      <c r="D162" s="222" t="s">
        <v>280</v>
      </c>
      <c r="E162" s="223" t="s">
        <v>4695</v>
      </c>
      <c r="F162" s="224" t="s">
        <v>4696</v>
      </c>
      <c r="G162" s="225" t="s">
        <v>1673</v>
      </c>
      <c r="H162" s="226">
        <v>14</v>
      </c>
      <c r="I162" s="227">
        <v>2818</v>
      </c>
      <c r="J162" s="227">
        <f>ROUND(I162*H162,2)</f>
        <v>39452</v>
      </c>
      <c r="K162" s="228"/>
      <c r="L162" s="39"/>
      <c r="M162" s="229" t="s">
        <v>1</v>
      </c>
      <c r="N162" s="230" t="s">
        <v>39</v>
      </c>
      <c r="O162" s="231">
        <v>0</v>
      </c>
      <c r="P162" s="231">
        <f>O162*H162</f>
        <v>0</v>
      </c>
      <c r="Q162" s="231">
        <v>0</v>
      </c>
      <c r="R162" s="231">
        <f>Q162*H162</f>
        <v>0</v>
      </c>
      <c r="S162" s="231">
        <v>0</v>
      </c>
      <c r="T162" s="232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33" t="s">
        <v>116</v>
      </c>
      <c r="AT162" s="233" t="s">
        <v>280</v>
      </c>
      <c r="AU162" s="233" t="s">
        <v>83</v>
      </c>
      <c r="AY162" s="18" t="s">
        <v>278</v>
      </c>
      <c r="BE162" s="234">
        <f>IF(N162="základní",J162,0)</f>
        <v>39452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8" t="s">
        <v>81</v>
      </c>
      <c r="BK162" s="234">
        <f>ROUND(I162*H162,2)</f>
        <v>39452</v>
      </c>
      <c r="BL162" s="18" t="s">
        <v>116</v>
      </c>
      <c r="BM162" s="233" t="s">
        <v>1489</v>
      </c>
    </row>
    <row r="163" s="2" customFormat="1" ht="24.15" customHeight="1">
      <c r="A163" s="33"/>
      <c r="B163" s="34"/>
      <c r="C163" s="222" t="s">
        <v>697</v>
      </c>
      <c r="D163" s="222" t="s">
        <v>280</v>
      </c>
      <c r="E163" s="223" t="s">
        <v>4697</v>
      </c>
      <c r="F163" s="224" t="s">
        <v>4698</v>
      </c>
      <c r="G163" s="225" t="s">
        <v>1673</v>
      </c>
      <c r="H163" s="226">
        <v>1</v>
      </c>
      <c r="I163" s="227">
        <v>32625</v>
      </c>
      <c r="J163" s="227">
        <f>ROUND(I163*H163,2)</f>
        <v>32625</v>
      </c>
      <c r="K163" s="228"/>
      <c r="L163" s="39"/>
      <c r="M163" s="229" t="s">
        <v>1</v>
      </c>
      <c r="N163" s="230" t="s">
        <v>39</v>
      </c>
      <c r="O163" s="231">
        <v>0</v>
      </c>
      <c r="P163" s="231">
        <f>O163*H163</f>
        <v>0</v>
      </c>
      <c r="Q163" s="231">
        <v>0</v>
      </c>
      <c r="R163" s="231">
        <f>Q163*H163</f>
        <v>0</v>
      </c>
      <c r="S163" s="231">
        <v>0</v>
      </c>
      <c r="T163" s="232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33" t="s">
        <v>116</v>
      </c>
      <c r="AT163" s="233" t="s">
        <v>280</v>
      </c>
      <c r="AU163" s="233" t="s">
        <v>83</v>
      </c>
      <c r="AY163" s="18" t="s">
        <v>278</v>
      </c>
      <c r="BE163" s="234">
        <f>IF(N163="základní",J163,0)</f>
        <v>32625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8" t="s">
        <v>81</v>
      </c>
      <c r="BK163" s="234">
        <f>ROUND(I163*H163,2)</f>
        <v>32625</v>
      </c>
      <c r="BL163" s="18" t="s">
        <v>116</v>
      </c>
      <c r="BM163" s="233" t="s">
        <v>1497</v>
      </c>
    </row>
    <row r="164" s="2" customFormat="1" ht="24.15" customHeight="1">
      <c r="A164" s="33"/>
      <c r="B164" s="34"/>
      <c r="C164" s="222" t="s">
        <v>703</v>
      </c>
      <c r="D164" s="222" t="s">
        <v>280</v>
      </c>
      <c r="E164" s="223" t="s">
        <v>4699</v>
      </c>
      <c r="F164" s="224" t="s">
        <v>4700</v>
      </c>
      <c r="G164" s="225" t="s">
        <v>1673</v>
      </c>
      <c r="H164" s="226">
        <v>9</v>
      </c>
      <c r="I164" s="227">
        <v>66340</v>
      </c>
      <c r="J164" s="227">
        <f>ROUND(I164*H164,2)</f>
        <v>597060</v>
      </c>
      <c r="K164" s="228"/>
      <c r="L164" s="39"/>
      <c r="M164" s="291" t="s">
        <v>1</v>
      </c>
      <c r="N164" s="292" t="s">
        <v>39</v>
      </c>
      <c r="O164" s="293">
        <v>0</v>
      </c>
      <c r="P164" s="293">
        <f>O164*H164</f>
        <v>0</v>
      </c>
      <c r="Q164" s="293">
        <v>0</v>
      </c>
      <c r="R164" s="293">
        <f>Q164*H164</f>
        <v>0</v>
      </c>
      <c r="S164" s="293">
        <v>0</v>
      </c>
      <c r="T164" s="294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33" t="s">
        <v>116</v>
      </c>
      <c r="AT164" s="233" t="s">
        <v>280</v>
      </c>
      <c r="AU164" s="233" t="s">
        <v>83</v>
      </c>
      <c r="AY164" s="18" t="s">
        <v>278</v>
      </c>
      <c r="BE164" s="234">
        <f>IF(N164="základní",J164,0)</f>
        <v>597060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8" t="s">
        <v>81</v>
      </c>
      <c r="BK164" s="234">
        <f>ROUND(I164*H164,2)</f>
        <v>597060</v>
      </c>
      <c r="BL164" s="18" t="s">
        <v>116</v>
      </c>
      <c r="BM164" s="233" t="s">
        <v>1505</v>
      </c>
    </row>
    <row r="165" s="2" customFormat="1" ht="6.96" customHeight="1">
      <c r="A165" s="33"/>
      <c r="B165" s="60"/>
      <c r="C165" s="61"/>
      <c r="D165" s="61"/>
      <c r="E165" s="61"/>
      <c r="F165" s="61"/>
      <c r="G165" s="61"/>
      <c r="H165" s="61"/>
      <c r="I165" s="61"/>
      <c r="J165" s="61"/>
      <c r="K165" s="61"/>
      <c r="L165" s="39"/>
      <c r="M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</row>
  </sheetData>
  <sheetProtection sheet="1" autoFilter="0" formatColumns="0" formatRows="0" objects="1" scenarios="1" spinCount="100000" saltValue="8DVGdqG85tUqpElujThN2wRzgCAJyXEu8zHifvOHfYMb7sTQsPpbmKNKM7FX96qsKwsmlVgvtP2l6q2QyUeLEw==" hashValue="u/rhRzdtJ9GE6utv2TlOGbGPmtma/JDdzUGdydIei59Q1e68pEcJM8Rj//ZUZITW6rTN64N7JZjPKZacENk80g==" algorithmName="SHA-512" password="CC35"/>
  <autoFilter ref="C127:K16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83</v>
      </c>
    </row>
    <row r="4" s="1" customFormat="1" ht="24.96" customHeight="1">
      <c r="B4" s="21"/>
      <c r="D4" s="143" t="s">
        <v>230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Cheb - Onkologie a zubní klinika rev.11.02.2025</v>
      </c>
      <c r="F7" s="145"/>
      <c r="G7" s="145"/>
      <c r="H7" s="145"/>
      <c r="L7" s="21"/>
    </row>
    <row r="8" s="1" customFormat="1" ht="12" customHeight="1">
      <c r="B8" s="21"/>
      <c r="D8" s="145" t="s">
        <v>231</v>
      </c>
      <c r="L8" s="21"/>
    </row>
    <row r="9" s="2" customFormat="1" ht="16.5" customHeight="1">
      <c r="A9" s="33"/>
      <c r="B9" s="39"/>
      <c r="C9" s="33"/>
      <c r="D9" s="33"/>
      <c r="E9" s="146" t="s">
        <v>232</v>
      </c>
      <c r="F9" s="33"/>
      <c r="G9" s="33"/>
      <c r="H9" s="33"/>
      <c r="I9" s="33"/>
      <c r="J9" s="33"/>
      <c r="K9" s="33"/>
      <c r="L9" s="57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 ht="12" customHeight="1">
      <c r="A10" s="33"/>
      <c r="B10" s="39"/>
      <c r="C10" s="33"/>
      <c r="D10" s="145" t="s">
        <v>233</v>
      </c>
      <c r="E10" s="33"/>
      <c r="F10" s="33"/>
      <c r="G10" s="33"/>
      <c r="H10" s="33"/>
      <c r="I10" s="33"/>
      <c r="J10" s="33"/>
      <c r="K10" s="33"/>
      <c r="L10" s="57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6.5" customHeight="1">
      <c r="A11" s="33"/>
      <c r="B11" s="39"/>
      <c r="C11" s="33"/>
      <c r="D11" s="33"/>
      <c r="E11" s="148" t="s">
        <v>4701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>
      <c r="A12" s="33"/>
      <c r="B12" s="39"/>
      <c r="C12" s="33"/>
      <c r="D12" s="33"/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2" customHeight="1">
      <c r="A13" s="33"/>
      <c r="B13" s="39"/>
      <c r="C13" s="33"/>
      <c r="D13" s="145" t="s">
        <v>16</v>
      </c>
      <c r="E13" s="33"/>
      <c r="F13" s="135" t="s">
        <v>1</v>
      </c>
      <c r="G13" s="33"/>
      <c r="H13" s="33"/>
      <c r="I13" s="145" t="s">
        <v>17</v>
      </c>
      <c r="J13" s="135" t="s">
        <v>1</v>
      </c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9"/>
      <c r="C14" s="33"/>
      <c r="D14" s="145" t="s">
        <v>18</v>
      </c>
      <c r="E14" s="33"/>
      <c r="F14" s="135" t="s">
        <v>19</v>
      </c>
      <c r="G14" s="33"/>
      <c r="H14" s="33"/>
      <c r="I14" s="145" t="s">
        <v>20</v>
      </c>
      <c r="J14" s="149" t="str">
        <f>'Rekapitulace stavby'!AN8</f>
        <v>10. 12. 2024</v>
      </c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0.8" customHeight="1">
      <c r="A15" s="33"/>
      <c r="B15" s="39"/>
      <c r="C15" s="33"/>
      <c r="D15" s="33"/>
      <c r="E15" s="33"/>
      <c r="F15" s="33"/>
      <c r="G15" s="33"/>
      <c r="H15" s="33"/>
      <c r="I15" s="33"/>
      <c r="J15" s="33"/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22</v>
      </c>
      <c r="E16" s="33"/>
      <c r="F16" s="33"/>
      <c r="G16" s="33"/>
      <c r="H16" s="33"/>
      <c r="I16" s="145" t="s">
        <v>23</v>
      </c>
      <c r="J16" s="135" t="s">
        <v>1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8" customHeight="1">
      <c r="A17" s="33"/>
      <c r="B17" s="39"/>
      <c r="C17" s="33"/>
      <c r="D17" s="33"/>
      <c r="E17" s="135" t="s">
        <v>237</v>
      </c>
      <c r="F17" s="33"/>
      <c r="G17" s="33"/>
      <c r="H17" s="33"/>
      <c r="I17" s="145" t="s">
        <v>25</v>
      </c>
      <c r="J17" s="135" t="s">
        <v>1</v>
      </c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6.96" customHeight="1">
      <c r="A18" s="33"/>
      <c r="B18" s="39"/>
      <c r="C18" s="33"/>
      <c r="D18" s="33"/>
      <c r="E18" s="33"/>
      <c r="F18" s="33"/>
      <c r="G18" s="33"/>
      <c r="H18" s="33"/>
      <c r="I18" s="33"/>
      <c r="J18" s="33"/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2" customHeight="1">
      <c r="A19" s="33"/>
      <c r="B19" s="39"/>
      <c r="C19" s="33"/>
      <c r="D19" s="145" t="s">
        <v>26</v>
      </c>
      <c r="E19" s="33"/>
      <c r="F19" s="33"/>
      <c r="G19" s="33"/>
      <c r="H19" s="33"/>
      <c r="I19" s="145" t="s">
        <v>23</v>
      </c>
      <c r="J19" s="135" t="str">
        <f>'Rekapitulace stavby'!AN13</f>
        <v/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8" customHeight="1">
      <c r="A20" s="33"/>
      <c r="B20" s="39"/>
      <c r="C20" s="33"/>
      <c r="D20" s="33"/>
      <c r="E20" s="135" t="str">
        <f>'Rekapitulace stavby'!E14</f>
        <v xml:space="preserve"> </v>
      </c>
      <c r="F20" s="135"/>
      <c r="G20" s="135"/>
      <c r="H20" s="135"/>
      <c r="I20" s="145" t="s">
        <v>25</v>
      </c>
      <c r="J20" s="135" t="str">
        <f>'Rekapitulace stavby'!AN14</f>
        <v/>
      </c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6.96" customHeight="1">
      <c r="A21" s="33"/>
      <c r="B21" s="39"/>
      <c r="C21" s="33"/>
      <c r="D21" s="33"/>
      <c r="E21" s="33"/>
      <c r="F21" s="33"/>
      <c r="G21" s="33"/>
      <c r="H21" s="33"/>
      <c r="I21" s="33"/>
      <c r="J21" s="33"/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2" customHeight="1">
      <c r="A22" s="33"/>
      <c r="B22" s="39"/>
      <c r="C22" s="33"/>
      <c r="D22" s="145" t="s">
        <v>27</v>
      </c>
      <c r="E22" s="33"/>
      <c r="F22" s="33"/>
      <c r="G22" s="33"/>
      <c r="H22" s="33"/>
      <c r="I22" s="145" t="s">
        <v>23</v>
      </c>
      <c r="J22" s="135" t="s">
        <v>28</v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8" customHeight="1">
      <c r="A23" s="33"/>
      <c r="B23" s="39"/>
      <c r="C23" s="33"/>
      <c r="D23" s="33"/>
      <c r="E23" s="135" t="s">
        <v>29</v>
      </c>
      <c r="F23" s="33"/>
      <c r="G23" s="33"/>
      <c r="H23" s="33"/>
      <c r="I23" s="145" t="s">
        <v>25</v>
      </c>
      <c r="J23" s="135" t="s">
        <v>1</v>
      </c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6.96" customHeight="1">
      <c r="A24" s="33"/>
      <c r="B24" s="39"/>
      <c r="C24" s="33"/>
      <c r="D24" s="33"/>
      <c r="E24" s="33"/>
      <c r="F24" s="33"/>
      <c r="G24" s="33"/>
      <c r="H24" s="33"/>
      <c r="I24" s="33"/>
      <c r="J24" s="33"/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2" customHeight="1">
      <c r="A25" s="33"/>
      <c r="B25" s="39"/>
      <c r="C25" s="33"/>
      <c r="D25" s="145" t="s">
        <v>31</v>
      </c>
      <c r="E25" s="33"/>
      <c r="F25" s="33"/>
      <c r="G25" s="33"/>
      <c r="H25" s="33"/>
      <c r="I25" s="145" t="s">
        <v>23</v>
      </c>
      <c r="J25" s="135" t="str">
        <f>IF('Rekapitulace stavby'!AN19="","",'Rekapitulace stavby'!AN19)</f>
        <v/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8" customHeight="1">
      <c r="A26" s="33"/>
      <c r="B26" s="39"/>
      <c r="C26" s="33"/>
      <c r="D26" s="33"/>
      <c r="E26" s="135" t="str">
        <f>IF('Rekapitulace stavby'!E20="","",'Rekapitulace stavby'!E20)</f>
        <v xml:space="preserve"> </v>
      </c>
      <c r="F26" s="33"/>
      <c r="G26" s="33"/>
      <c r="H26" s="33"/>
      <c r="I26" s="145" t="s">
        <v>25</v>
      </c>
      <c r="J26" s="135" t="str">
        <f>IF('Rekapitulace stavby'!AN20="","",'Rekapitulace stavby'!AN20)</f>
        <v/>
      </c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9"/>
      <c r="C27" s="33"/>
      <c r="D27" s="33"/>
      <c r="E27" s="33"/>
      <c r="F27" s="33"/>
      <c r="G27" s="33"/>
      <c r="H27" s="33"/>
      <c r="I27" s="33"/>
      <c r="J27" s="33"/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2" customHeight="1">
      <c r="A28" s="33"/>
      <c r="B28" s="39"/>
      <c r="C28" s="33"/>
      <c r="D28" s="145" t="s">
        <v>32</v>
      </c>
      <c r="E28" s="33"/>
      <c r="F28" s="33"/>
      <c r="G28" s="33"/>
      <c r="H28" s="33"/>
      <c r="I28" s="33"/>
      <c r="J28" s="33"/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8" customFormat="1" ht="16.5" customHeight="1">
      <c r="A29" s="150"/>
      <c r="B29" s="151"/>
      <c r="C29" s="150"/>
      <c r="D29" s="150"/>
      <c r="E29" s="152" t="s">
        <v>1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33"/>
      <c r="B30" s="39"/>
      <c r="C30" s="33"/>
      <c r="D30" s="33"/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9"/>
      <c r="C31" s="33"/>
      <c r="D31" s="154"/>
      <c r="E31" s="154"/>
      <c r="F31" s="154"/>
      <c r="G31" s="154"/>
      <c r="H31" s="154"/>
      <c r="I31" s="154"/>
      <c r="J31" s="154"/>
      <c r="K31" s="154"/>
      <c r="L31" s="57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25.44" customHeight="1">
      <c r="A32" s="33"/>
      <c r="B32" s="39"/>
      <c r="C32" s="33"/>
      <c r="D32" s="155" t="s">
        <v>34</v>
      </c>
      <c r="E32" s="33"/>
      <c r="F32" s="33"/>
      <c r="G32" s="33"/>
      <c r="H32" s="33"/>
      <c r="I32" s="33"/>
      <c r="J32" s="156">
        <f>ROUND(J122, 2)</f>
        <v>52752</v>
      </c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4"/>
      <c r="E33" s="154"/>
      <c r="F33" s="154"/>
      <c r="G33" s="154"/>
      <c r="H33" s="154"/>
      <c r="I33" s="154"/>
      <c r="J33" s="154"/>
      <c r="K33" s="154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9"/>
      <c r="C34" s="33"/>
      <c r="D34" s="33"/>
      <c r="E34" s="33"/>
      <c r="F34" s="157" t="s">
        <v>36</v>
      </c>
      <c r="G34" s="33"/>
      <c r="H34" s="33"/>
      <c r="I34" s="157" t="s">
        <v>35</v>
      </c>
      <c r="J34" s="157" t="s">
        <v>37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14.4" customHeight="1">
      <c r="A35" s="33"/>
      <c r="B35" s="39"/>
      <c r="C35" s="33"/>
      <c r="D35" s="147" t="s">
        <v>38</v>
      </c>
      <c r="E35" s="145" t="s">
        <v>39</v>
      </c>
      <c r="F35" s="158">
        <f>ROUND((SUM(BE122:BE129)),  2)</f>
        <v>52752</v>
      </c>
      <c r="G35" s="33"/>
      <c r="H35" s="33"/>
      <c r="I35" s="159">
        <v>0.20999999999999999</v>
      </c>
      <c r="J35" s="158">
        <f>ROUND(((SUM(BE122:BE129))*I35),  2)</f>
        <v>11077.92</v>
      </c>
      <c r="K35" s="33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145" t="s">
        <v>40</v>
      </c>
      <c r="F36" s="158">
        <f>ROUND((SUM(BF122:BF129)),  2)</f>
        <v>0</v>
      </c>
      <c r="G36" s="33"/>
      <c r="H36" s="33"/>
      <c r="I36" s="159">
        <v>0.12</v>
      </c>
      <c r="J36" s="158">
        <f>ROUND(((SUM(BF122:BF129))*I36),  2)</f>
        <v>0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9"/>
      <c r="C37" s="33"/>
      <c r="D37" s="33"/>
      <c r="E37" s="145" t="s">
        <v>41</v>
      </c>
      <c r="F37" s="158">
        <f>ROUND((SUM(BG122:BG129)),  2)</f>
        <v>0</v>
      </c>
      <c r="G37" s="33"/>
      <c r="H37" s="33"/>
      <c r="I37" s="159">
        <v>0.20999999999999999</v>
      </c>
      <c r="J37" s="158">
        <f>0</f>
        <v>0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14.4" customHeight="1">
      <c r="A38" s="33"/>
      <c r="B38" s="39"/>
      <c r="C38" s="33"/>
      <c r="D38" s="33"/>
      <c r="E38" s="145" t="s">
        <v>42</v>
      </c>
      <c r="F38" s="158">
        <f>ROUND((SUM(BH122:BH129)),  2)</f>
        <v>0</v>
      </c>
      <c r="G38" s="33"/>
      <c r="H38" s="33"/>
      <c r="I38" s="159">
        <v>0.12</v>
      </c>
      <c r="J38" s="158">
        <f>0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43</v>
      </c>
      <c r="F39" s="158">
        <f>ROUND((SUM(BI122:BI129)),  2)</f>
        <v>0</v>
      </c>
      <c r="G39" s="33"/>
      <c r="H39" s="33"/>
      <c r="I39" s="159">
        <v>0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6.96" customHeight="1">
      <c r="A40" s="33"/>
      <c r="B40" s="39"/>
      <c r="C40" s="33"/>
      <c r="D40" s="33"/>
      <c r="E40" s="33"/>
      <c r="F40" s="33"/>
      <c r="G40" s="33"/>
      <c r="H40" s="33"/>
      <c r="I40" s="33"/>
      <c r="J40" s="33"/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2" customFormat="1" ht="25.44" customHeight="1">
      <c r="A41" s="33"/>
      <c r="B41" s="39"/>
      <c r="C41" s="160"/>
      <c r="D41" s="161" t="s">
        <v>44</v>
      </c>
      <c r="E41" s="162"/>
      <c r="F41" s="162"/>
      <c r="G41" s="163" t="s">
        <v>45</v>
      </c>
      <c r="H41" s="164" t="s">
        <v>46</v>
      </c>
      <c r="I41" s="162"/>
      <c r="J41" s="165">
        <f>SUM(J32:J39)</f>
        <v>63829.919999999998</v>
      </c>
      <c r="K41" s="166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14.4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47</v>
      </c>
      <c r="E50" s="168"/>
      <c r="F50" s="168"/>
      <c r="G50" s="167" t="s">
        <v>48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49</v>
      </c>
      <c r="E61" s="170"/>
      <c r="F61" s="171" t="s">
        <v>50</v>
      </c>
      <c r="G61" s="169" t="s">
        <v>49</v>
      </c>
      <c r="H61" s="170"/>
      <c r="I61" s="170"/>
      <c r="J61" s="172" t="s">
        <v>50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51</v>
      </c>
      <c r="E65" s="173"/>
      <c r="F65" s="173"/>
      <c r="G65" s="167" t="s">
        <v>52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49</v>
      </c>
      <c r="E76" s="170"/>
      <c r="F76" s="171" t="s">
        <v>50</v>
      </c>
      <c r="G76" s="169" t="s">
        <v>49</v>
      </c>
      <c r="H76" s="170"/>
      <c r="I76" s="170"/>
      <c r="J76" s="172" t="s">
        <v>50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hidden="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hidden="1" s="2" customFormat="1" ht="24.96" customHeight="1">
      <c r="A82" s="33"/>
      <c r="B82" s="34"/>
      <c r="C82" s="24" t="s">
        <v>238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hidden="1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hidden="1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hidden="1" s="2" customFormat="1" ht="16.5" customHeight="1">
      <c r="A85" s="33"/>
      <c r="B85" s="34"/>
      <c r="C85" s="35"/>
      <c r="D85" s="35"/>
      <c r="E85" s="178" t="str">
        <f>E7</f>
        <v>Cheb - Onkologie a zubní klinika rev.11.02.2025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hidden="1" s="1" customFormat="1" ht="12" customHeight="1">
      <c r="B86" s="22"/>
      <c r="C86" s="30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2" customFormat="1" ht="16.5" customHeight="1">
      <c r="A87" s="33"/>
      <c r="B87" s="34"/>
      <c r="C87" s="35"/>
      <c r="D87" s="35"/>
      <c r="E87" s="178" t="s">
        <v>232</v>
      </c>
      <c r="F87" s="35"/>
      <c r="G87" s="35"/>
      <c r="H87" s="35"/>
      <c r="I87" s="35"/>
      <c r="J87" s="35"/>
      <c r="K87" s="35"/>
      <c r="L87" s="57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hidden="1" s="2" customFormat="1" ht="12" customHeight="1">
      <c r="A88" s="33"/>
      <c r="B88" s="34"/>
      <c r="C88" s="30" t="s">
        <v>233</v>
      </c>
      <c r="D88" s="35"/>
      <c r="E88" s="35"/>
      <c r="F88" s="35"/>
      <c r="G88" s="35"/>
      <c r="H88" s="35"/>
      <c r="I88" s="35"/>
      <c r="J88" s="35"/>
      <c r="K88" s="35"/>
      <c r="L88" s="57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hidden="1" s="2" customFormat="1" ht="16.5" customHeight="1">
      <c r="A89" s="33"/>
      <c r="B89" s="34"/>
      <c r="C89" s="35"/>
      <c r="D89" s="35"/>
      <c r="E89" s="70" t="str">
        <f>E11</f>
        <v>I.4 - Požárně bezpečnostní řešení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hidden="1" s="2" customFormat="1" ht="6.96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hidden="1" s="2" customFormat="1" ht="12" customHeight="1">
      <c r="A91" s="33"/>
      <c r="B91" s="34"/>
      <c r="C91" s="30" t="s">
        <v>18</v>
      </c>
      <c r="D91" s="35"/>
      <c r="E91" s="35"/>
      <c r="F91" s="27" t="str">
        <f>F14</f>
        <v>Cheb</v>
      </c>
      <c r="G91" s="35"/>
      <c r="H91" s="35"/>
      <c r="I91" s="30" t="s">
        <v>20</v>
      </c>
      <c r="J91" s="73" t="str">
        <f>IF(J14="","",J14)</f>
        <v>10. 12. 2024</v>
      </c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hidden="1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hidden="1" s="2" customFormat="1" ht="15.15" customHeight="1">
      <c r="A93" s="33"/>
      <c r="B93" s="34"/>
      <c r="C93" s="30" t="s">
        <v>22</v>
      </c>
      <c r="D93" s="35"/>
      <c r="E93" s="35"/>
      <c r="F93" s="27" t="str">
        <f>E17</f>
        <v>Karlovarská krajská nemocnice a.s.</v>
      </c>
      <c r="G93" s="35"/>
      <c r="H93" s="35"/>
      <c r="I93" s="30" t="s">
        <v>27</v>
      </c>
      <c r="J93" s="31" t="str">
        <f>E23</f>
        <v>M Projekt Cheb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hidden="1" s="2" customFormat="1" ht="15.15" customHeight="1">
      <c r="A94" s="33"/>
      <c r="B94" s="34"/>
      <c r="C94" s="30" t="s">
        <v>26</v>
      </c>
      <c r="D94" s="35"/>
      <c r="E94" s="35"/>
      <c r="F94" s="27" t="str">
        <f>IF(E20="","",E20)</f>
        <v xml:space="preserve"> </v>
      </c>
      <c r="G94" s="35"/>
      <c r="H94" s="35"/>
      <c r="I94" s="30" t="s">
        <v>31</v>
      </c>
      <c r="J94" s="31" t="str">
        <f>E26</f>
        <v xml:space="preserve"> </v>
      </c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hidden="1" s="2" customFormat="1" ht="10.32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hidden="1" s="2" customFormat="1" ht="29.28" customHeight="1">
      <c r="A96" s="33"/>
      <c r="B96" s="34"/>
      <c r="C96" s="180" t="s">
        <v>239</v>
      </c>
      <c r="D96" s="181"/>
      <c r="E96" s="181"/>
      <c r="F96" s="181"/>
      <c r="G96" s="181"/>
      <c r="H96" s="181"/>
      <c r="I96" s="181"/>
      <c r="J96" s="182" t="s">
        <v>240</v>
      </c>
      <c r="K96" s="181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hidden="1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hidden="1" s="2" customFormat="1" ht="22.8" customHeight="1">
      <c r="A98" s="33"/>
      <c r="B98" s="34"/>
      <c r="C98" s="183" t="s">
        <v>241</v>
      </c>
      <c r="D98" s="35"/>
      <c r="E98" s="35"/>
      <c r="F98" s="35"/>
      <c r="G98" s="35"/>
      <c r="H98" s="35"/>
      <c r="I98" s="35"/>
      <c r="J98" s="104">
        <f>J122</f>
        <v>52752</v>
      </c>
      <c r="K98" s="35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242</v>
      </c>
    </row>
    <row r="99" hidden="1" s="9" customFormat="1" ht="24.96" customHeight="1">
      <c r="A99" s="9"/>
      <c r="B99" s="184"/>
      <c r="C99" s="185"/>
      <c r="D99" s="186" t="s">
        <v>243</v>
      </c>
      <c r="E99" s="187"/>
      <c r="F99" s="187"/>
      <c r="G99" s="187"/>
      <c r="H99" s="187"/>
      <c r="I99" s="187"/>
      <c r="J99" s="188">
        <f>J123</f>
        <v>52752</v>
      </c>
      <c r="K99" s="185"/>
      <c r="L99" s="18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0"/>
      <c r="C100" s="126"/>
      <c r="D100" s="191" t="s">
        <v>245</v>
      </c>
      <c r="E100" s="192"/>
      <c r="F100" s="192"/>
      <c r="G100" s="192"/>
      <c r="H100" s="192"/>
      <c r="I100" s="192"/>
      <c r="J100" s="193">
        <f>J124</f>
        <v>52752</v>
      </c>
      <c r="K100" s="126"/>
      <c r="L100" s="19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2" customFormat="1" ht="21.84" customHeight="1">
      <c r="A101" s="33"/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57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hidden="1" s="2" customFormat="1" ht="6.96" customHeight="1">
      <c r="A102" s="33"/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57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hidden="1"/>
    <row r="104" hidden="1"/>
    <row r="105" hidden="1"/>
    <row r="106" s="2" customFormat="1" ht="6.96" customHeight="1">
      <c r="A106" s="33"/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57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="2" customFormat="1" ht="24.96" customHeight="1">
      <c r="A107" s="33"/>
      <c r="B107" s="34"/>
      <c r="C107" s="24" t="s">
        <v>263</v>
      </c>
      <c r="D107" s="35"/>
      <c r="E107" s="35"/>
      <c r="F107" s="35"/>
      <c r="G107" s="35"/>
      <c r="H107" s="35"/>
      <c r="I107" s="35"/>
      <c r="J107" s="35"/>
      <c r="K107" s="35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6.96" customHeight="1">
      <c r="A108" s="33"/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12" customHeight="1">
      <c r="A109" s="33"/>
      <c r="B109" s="34"/>
      <c r="C109" s="30" t="s">
        <v>14</v>
      </c>
      <c r="D109" s="35"/>
      <c r="E109" s="35"/>
      <c r="F109" s="35"/>
      <c r="G109" s="35"/>
      <c r="H109" s="35"/>
      <c r="I109" s="35"/>
      <c r="J109" s="35"/>
      <c r="K109" s="35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16.5" customHeight="1">
      <c r="A110" s="33"/>
      <c r="B110" s="34"/>
      <c r="C110" s="35"/>
      <c r="D110" s="35"/>
      <c r="E110" s="178" t="str">
        <f>E7</f>
        <v>Cheb - Onkologie a zubní klinika rev.11.02.2025</v>
      </c>
      <c r="F110" s="30"/>
      <c r="G110" s="30"/>
      <c r="H110" s="30"/>
      <c r="I110" s="35"/>
      <c r="J110" s="35"/>
      <c r="K110" s="35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1" customFormat="1" ht="12" customHeight="1">
      <c r="B111" s="22"/>
      <c r="C111" s="30" t="s">
        <v>231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3"/>
      <c r="B112" s="34"/>
      <c r="C112" s="35"/>
      <c r="D112" s="35"/>
      <c r="E112" s="178" t="s">
        <v>232</v>
      </c>
      <c r="F112" s="35"/>
      <c r="G112" s="35"/>
      <c r="H112" s="35"/>
      <c r="I112" s="35"/>
      <c r="J112" s="35"/>
      <c r="K112" s="35"/>
      <c r="L112" s="57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="2" customFormat="1" ht="12" customHeight="1">
      <c r="A113" s="33"/>
      <c r="B113" s="34"/>
      <c r="C113" s="30" t="s">
        <v>233</v>
      </c>
      <c r="D113" s="35"/>
      <c r="E113" s="35"/>
      <c r="F113" s="35"/>
      <c r="G113" s="35"/>
      <c r="H113" s="35"/>
      <c r="I113" s="35"/>
      <c r="J113" s="35"/>
      <c r="K113" s="35"/>
      <c r="L113" s="57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="2" customFormat="1" ht="16.5" customHeight="1">
      <c r="A114" s="33"/>
      <c r="B114" s="34"/>
      <c r="C114" s="35"/>
      <c r="D114" s="35"/>
      <c r="E114" s="70" t="str">
        <f>E11</f>
        <v>I.4 - Požárně bezpečnostní řešení</v>
      </c>
      <c r="F114" s="35"/>
      <c r="G114" s="35"/>
      <c r="H114" s="35"/>
      <c r="I114" s="35"/>
      <c r="J114" s="35"/>
      <c r="K114" s="35"/>
      <c r="L114" s="57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="2" customFormat="1" ht="6.96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2" customHeight="1">
      <c r="A116" s="33"/>
      <c r="B116" s="34"/>
      <c r="C116" s="30" t="s">
        <v>18</v>
      </c>
      <c r="D116" s="35"/>
      <c r="E116" s="35"/>
      <c r="F116" s="27" t="str">
        <f>F14</f>
        <v>Cheb</v>
      </c>
      <c r="G116" s="35"/>
      <c r="H116" s="35"/>
      <c r="I116" s="30" t="s">
        <v>20</v>
      </c>
      <c r="J116" s="73" t="str">
        <f>IF(J14="","",J14)</f>
        <v>10. 12. 2024</v>
      </c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6.96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15.15" customHeight="1">
      <c r="A118" s="33"/>
      <c r="B118" s="34"/>
      <c r="C118" s="30" t="s">
        <v>22</v>
      </c>
      <c r="D118" s="35"/>
      <c r="E118" s="35"/>
      <c r="F118" s="27" t="str">
        <f>E17</f>
        <v>Karlovarská krajská nemocnice a.s.</v>
      </c>
      <c r="G118" s="35"/>
      <c r="H118" s="35"/>
      <c r="I118" s="30" t="s">
        <v>27</v>
      </c>
      <c r="J118" s="31" t="str">
        <f>E23</f>
        <v>M Projekt Cheb</v>
      </c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5.15" customHeight="1">
      <c r="A119" s="33"/>
      <c r="B119" s="34"/>
      <c r="C119" s="30" t="s">
        <v>26</v>
      </c>
      <c r="D119" s="35"/>
      <c r="E119" s="35"/>
      <c r="F119" s="27" t="str">
        <f>IF(E20="","",E20)</f>
        <v xml:space="preserve"> </v>
      </c>
      <c r="G119" s="35"/>
      <c r="H119" s="35"/>
      <c r="I119" s="30" t="s">
        <v>31</v>
      </c>
      <c r="J119" s="31" t="str">
        <f>E26</f>
        <v xml:space="preserve"> </v>
      </c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10.32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11" customFormat="1" ht="29.28" customHeight="1">
      <c r="A121" s="195"/>
      <c r="B121" s="196"/>
      <c r="C121" s="197" t="s">
        <v>264</v>
      </c>
      <c r="D121" s="198" t="s">
        <v>59</v>
      </c>
      <c r="E121" s="198" t="s">
        <v>55</v>
      </c>
      <c r="F121" s="198" t="s">
        <v>56</v>
      </c>
      <c r="G121" s="198" t="s">
        <v>265</v>
      </c>
      <c r="H121" s="198" t="s">
        <v>266</v>
      </c>
      <c r="I121" s="198" t="s">
        <v>267</v>
      </c>
      <c r="J121" s="199" t="s">
        <v>240</v>
      </c>
      <c r="K121" s="200" t="s">
        <v>268</v>
      </c>
      <c r="L121" s="201"/>
      <c r="M121" s="94" t="s">
        <v>1</v>
      </c>
      <c r="N121" s="95" t="s">
        <v>38</v>
      </c>
      <c r="O121" s="95" t="s">
        <v>269</v>
      </c>
      <c r="P121" s="95" t="s">
        <v>270</v>
      </c>
      <c r="Q121" s="95" t="s">
        <v>271</v>
      </c>
      <c r="R121" s="95" t="s">
        <v>272</v>
      </c>
      <c r="S121" s="95" t="s">
        <v>273</v>
      </c>
      <c r="T121" s="96" t="s">
        <v>274</v>
      </c>
      <c r="U121" s="195"/>
      <c r="V121" s="195"/>
      <c r="W121" s="195"/>
      <c r="X121" s="195"/>
      <c r="Y121" s="195"/>
      <c r="Z121" s="195"/>
      <c r="AA121" s="195"/>
      <c r="AB121" s="195"/>
      <c r="AC121" s="195"/>
      <c r="AD121" s="195"/>
      <c r="AE121" s="195"/>
    </row>
    <row r="122" s="2" customFormat="1" ht="22.8" customHeight="1">
      <c r="A122" s="33"/>
      <c r="B122" s="34"/>
      <c r="C122" s="101" t="s">
        <v>275</v>
      </c>
      <c r="D122" s="35"/>
      <c r="E122" s="35"/>
      <c r="F122" s="35"/>
      <c r="G122" s="35"/>
      <c r="H122" s="35"/>
      <c r="I122" s="35"/>
      <c r="J122" s="202">
        <f>BK122</f>
        <v>52752</v>
      </c>
      <c r="K122" s="35"/>
      <c r="L122" s="39"/>
      <c r="M122" s="97"/>
      <c r="N122" s="203"/>
      <c r="O122" s="98"/>
      <c r="P122" s="204">
        <f>P123</f>
        <v>27.810000000000002</v>
      </c>
      <c r="Q122" s="98"/>
      <c r="R122" s="204">
        <f>R123</f>
        <v>0.30896999999999997</v>
      </c>
      <c r="S122" s="98"/>
      <c r="T122" s="205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73</v>
      </c>
      <c r="AU122" s="18" t="s">
        <v>242</v>
      </c>
      <c r="BK122" s="206">
        <f>BK123</f>
        <v>52752</v>
      </c>
    </row>
    <row r="123" s="12" customFormat="1" ht="25.92" customHeight="1">
      <c r="A123" s="12"/>
      <c r="B123" s="207"/>
      <c r="C123" s="208"/>
      <c r="D123" s="209" t="s">
        <v>73</v>
      </c>
      <c r="E123" s="210" t="s">
        <v>276</v>
      </c>
      <c r="F123" s="210" t="s">
        <v>277</v>
      </c>
      <c r="G123" s="208"/>
      <c r="H123" s="208"/>
      <c r="I123" s="208"/>
      <c r="J123" s="211">
        <f>BK123</f>
        <v>52752</v>
      </c>
      <c r="K123" s="208"/>
      <c r="L123" s="212"/>
      <c r="M123" s="213"/>
      <c r="N123" s="214"/>
      <c r="O123" s="214"/>
      <c r="P123" s="215">
        <f>P124</f>
        <v>27.810000000000002</v>
      </c>
      <c r="Q123" s="214"/>
      <c r="R123" s="215">
        <f>R124</f>
        <v>0.30896999999999997</v>
      </c>
      <c r="S123" s="214"/>
      <c r="T123" s="216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7" t="s">
        <v>81</v>
      </c>
      <c r="AT123" s="218" t="s">
        <v>73</v>
      </c>
      <c r="AU123" s="218" t="s">
        <v>74</v>
      </c>
      <c r="AY123" s="217" t="s">
        <v>278</v>
      </c>
      <c r="BK123" s="219">
        <f>BK124</f>
        <v>52752</v>
      </c>
    </row>
    <row r="124" s="12" customFormat="1" ht="22.8" customHeight="1">
      <c r="A124" s="12"/>
      <c r="B124" s="207"/>
      <c r="C124" s="208"/>
      <c r="D124" s="209" t="s">
        <v>73</v>
      </c>
      <c r="E124" s="220" t="s">
        <v>308</v>
      </c>
      <c r="F124" s="220" t="s">
        <v>309</v>
      </c>
      <c r="G124" s="208"/>
      <c r="H124" s="208"/>
      <c r="I124" s="208"/>
      <c r="J124" s="221">
        <f>BK124</f>
        <v>52752</v>
      </c>
      <c r="K124" s="208"/>
      <c r="L124" s="212"/>
      <c r="M124" s="213"/>
      <c r="N124" s="214"/>
      <c r="O124" s="214"/>
      <c r="P124" s="215">
        <f>SUM(P125:P129)</f>
        <v>27.810000000000002</v>
      </c>
      <c r="Q124" s="214"/>
      <c r="R124" s="215">
        <f>SUM(R125:R129)</f>
        <v>0.30896999999999997</v>
      </c>
      <c r="S124" s="214"/>
      <c r="T124" s="216">
        <f>SUM(T125:T129)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7" t="s">
        <v>81</v>
      </c>
      <c r="AT124" s="218" t="s">
        <v>73</v>
      </c>
      <c r="AU124" s="218" t="s">
        <v>81</v>
      </c>
      <c r="AY124" s="217" t="s">
        <v>278</v>
      </c>
      <c r="BK124" s="219">
        <f>SUM(BK125:BK129)</f>
        <v>52752</v>
      </c>
    </row>
    <row r="125" s="2" customFormat="1" ht="16.5" customHeight="1">
      <c r="A125" s="33"/>
      <c r="B125" s="34"/>
      <c r="C125" s="222" t="s">
        <v>81</v>
      </c>
      <c r="D125" s="222" t="s">
        <v>280</v>
      </c>
      <c r="E125" s="223" t="s">
        <v>4702</v>
      </c>
      <c r="F125" s="224" t="s">
        <v>4703</v>
      </c>
      <c r="G125" s="225" t="s">
        <v>749</v>
      </c>
      <c r="H125" s="226">
        <v>27</v>
      </c>
      <c r="I125" s="227">
        <v>596</v>
      </c>
      <c r="J125" s="227">
        <f>ROUND(I125*H125,2)</f>
        <v>16092</v>
      </c>
      <c r="K125" s="228"/>
      <c r="L125" s="39"/>
      <c r="M125" s="229" t="s">
        <v>1</v>
      </c>
      <c r="N125" s="230" t="s">
        <v>39</v>
      </c>
      <c r="O125" s="231">
        <v>1.03</v>
      </c>
      <c r="P125" s="231">
        <f>O125*H125</f>
        <v>27.810000000000002</v>
      </c>
      <c r="Q125" s="231">
        <v>0.00011</v>
      </c>
      <c r="R125" s="231">
        <f>Q125*H125</f>
        <v>0.00297</v>
      </c>
      <c r="S125" s="231">
        <v>0</v>
      </c>
      <c r="T125" s="232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33" t="s">
        <v>116</v>
      </c>
      <c r="AT125" s="233" t="s">
        <v>280</v>
      </c>
      <c r="AU125" s="233" t="s">
        <v>83</v>
      </c>
      <c r="AY125" s="18" t="s">
        <v>278</v>
      </c>
      <c r="BE125" s="234">
        <f>IF(N125="základní",J125,0)</f>
        <v>16092</v>
      </c>
      <c r="BF125" s="234">
        <f>IF(N125="snížená",J125,0)</f>
        <v>0</v>
      </c>
      <c r="BG125" s="234">
        <f>IF(N125="zákl. přenesená",J125,0)</f>
        <v>0</v>
      </c>
      <c r="BH125" s="234">
        <f>IF(N125="sníž. přenesená",J125,0)</f>
        <v>0</v>
      </c>
      <c r="BI125" s="234">
        <f>IF(N125="nulová",J125,0)</f>
        <v>0</v>
      </c>
      <c r="BJ125" s="18" t="s">
        <v>81</v>
      </c>
      <c r="BK125" s="234">
        <f>ROUND(I125*H125,2)</f>
        <v>16092</v>
      </c>
      <c r="BL125" s="18" t="s">
        <v>116</v>
      </c>
      <c r="BM125" s="233" t="s">
        <v>4704</v>
      </c>
    </row>
    <row r="126" s="2" customFormat="1" ht="16.5" customHeight="1">
      <c r="A126" s="33"/>
      <c r="B126" s="34"/>
      <c r="C126" s="269" t="s">
        <v>83</v>
      </c>
      <c r="D126" s="269" t="s">
        <v>1081</v>
      </c>
      <c r="E126" s="270" t="s">
        <v>4705</v>
      </c>
      <c r="F126" s="271" t="s">
        <v>4706</v>
      </c>
      <c r="G126" s="272" t="s">
        <v>749</v>
      </c>
      <c r="H126" s="273">
        <v>6</v>
      </c>
      <c r="I126" s="274">
        <v>2190</v>
      </c>
      <c r="J126" s="274">
        <f>ROUND(I126*H126,2)</f>
        <v>13140</v>
      </c>
      <c r="K126" s="275"/>
      <c r="L126" s="276"/>
      <c r="M126" s="277" t="s">
        <v>1</v>
      </c>
      <c r="N126" s="278" t="s">
        <v>39</v>
      </c>
      <c r="O126" s="231">
        <v>0</v>
      </c>
      <c r="P126" s="231">
        <f>O126*H126</f>
        <v>0</v>
      </c>
      <c r="Q126" s="231">
        <v>0.0089999999999999993</v>
      </c>
      <c r="R126" s="231">
        <f>Q126*H126</f>
        <v>0.053999999999999992</v>
      </c>
      <c r="S126" s="231">
        <v>0</v>
      </c>
      <c r="T126" s="232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33" t="s">
        <v>315</v>
      </c>
      <c r="AT126" s="233" t="s">
        <v>1081</v>
      </c>
      <c r="AU126" s="233" t="s">
        <v>83</v>
      </c>
      <c r="AY126" s="18" t="s">
        <v>278</v>
      </c>
      <c r="BE126" s="234">
        <f>IF(N126="základní",J126,0)</f>
        <v>13140</v>
      </c>
      <c r="BF126" s="234">
        <f>IF(N126="snížená",J126,0)</f>
        <v>0</v>
      </c>
      <c r="BG126" s="234">
        <f>IF(N126="zákl. přenesená",J126,0)</f>
        <v>0</v>
      </c>
      <c r="BH126" s="234">
        <f>IF(N126="sníž. přenesená",J126,0)</f>
        <v>0</v>
      </c>
      <c r="BI126" s="234">
        <f>IF(N126="nulová",J126,0)</f>
        <v>0</v>
      </c>
      <c r="BJ126" s="18" t="s">
        <v>81</v>
      </c>
      <c r="BK126" s="234">
        <f>ROUND(I126*H126,2)</f>
        <v>13140</v>
      </c>
      <c r="BL126" s="18" t="s">
        <v>116</v>
      </c>
      <c r="BM126" s="233" t="s">
        <v>4707</v>
      </c>
    </row>
    <row r="127" s="2" customFormat="1" ht="16.5" customHeight="1">
      <c r="A127" s="33"/>
      <c r="B127" s="34"/>
      <c r="C127" s="269" t="s">
        <v>91</v>
      </c>
      <c r="D127" s="269" t="s">
        <v>1081</v>
      </c>
      <c r="E127" s="270" t="s">
        <v>4708</v>
      </c>
      <c r="F127" s="271" t="s">
        <v>4709</v>
      </c>
      <c r="G127" s="272" t="s">
        <v>749</v>
      </c>
      <c r="H127" s="273">
        <v>21</v>
      </c>
      <c r="I127" s="274">
        <v>1120</v>
      </c>
      <c r="J127" s="274">
        <f>ROUND(I127*H127,2)</f>
        <v>23520</v>
      </c>
      <c r="K127" s="275"/>
      <c r="L127" s="276"/>
      <c r="M127" s="277" t="s">
        <v>1</v>
      </c>
      <c r="N127" s="278" t="s">
        <v>39</v>
      </c>
      <c r="O127" s="231">
        <v>0</v>
      </c>
      <c r="P127" s="231">
        <f>O127*H127</f>
        <v>0</v>
      </c>
      <c r="Q127" s="231">
        <v>0.012</v>
      </c>
      <c r="R127" s="231">
        <f>Q127*H127</f>
        <v>0.252</v>
      </c>
      <c r="S127" s="231">
        <v>0</v>
      </c>
      <c r="T127" s="23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33" t="s">
        <v>315</v>
      </c>
      <c r="AT127" s="233" t="s">
        <v>1081</v>
      </c>
      <c r="AU127" s="233" t="s">
        <v>83</v>
      </c>
      <c r="AY127" s="18" t="s">
        <v>278</v>
      </c>
      <c r="BE127" s="234">
        <f>IF(N127="základní",J127,0)</f>
        <v>23520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8" t="s">
        <v>81</v>
      </c>
      <c r="BK127" s="234">
        <f>ROUND(I127*H127,2)</f>
        <v>23520</v>
      </c>
      <c r="BL127" s="18" t="s">
        <v>116</v>
      </c>
      <c r="BM127" s="233" t="s">
        <v>4710</v>
      </c>
    </row>
    <row r="128" s="2" customFormat="1" ht="16.5" customHeight="1">
      <c r="A128" s="33"/>
      <c r="B128" s="34"/>
      <c r="C128" s="222" t="s">
        <v>116</v>
      </c>
      <c r="D128" s="222" t="s">
        <v>280</v>
      </c>
      <c r="E128" s="223" t="s">
        <v>4711</v>
      </c>
      <c r="F128" s="224" t="s">
        <v>4712</v>
      </c>
      <c r="G128" s="225" t="s">
        <v>1418</v>
      </c>
      <c r="H128" s="226">
        <v>1</v>
      </c>
      <c r="I128" s="227">
        <v>0</v>
      </c>
      <c r="J128" s="227">
        <f>ROUND(I128*H128,2)</f>
        <v>0</v>
      </c>
      <c r="K128" s="228"/>
      <c r="L128" s="39"/>
      <c r="M128" s="229" t="s">
        <v>1</v>
      </c>
      <c r="N128" s="230" t="s">
        <v>39</v>
      </c>
      <c r="O128" s="231">
        <v>0</v>
      </c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33" t="s">
        <v>116</v>
      </c>
      <c r="AT128" s="233" t="s">
        <v>280</v>
      </c>
      <c r="AU128" s="233" t="s">
        <v>83</v>
      </c>
      <c r="AY128" s="18" t="s">
        <v>278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8" t="s">
        <v>81</v>
      </c>
      <c r="BK128" s="234">
        <f>ROUND(I128*H128,2)</f>
        <v>0</v>
      </c>
      <c r="BL128" s="18" t="s">
        <v>116</v>
      </c>
      <c r="BM128" s="233" t="s">
        <v>4713</v>
      </c>
    </row>
    <row r="129" s="2" customFormat="1">
      <c r="A129" s="33"/>
      <c r="B129" s="34"/>
      <c r="C129" s="35"/>
      <c r="D129" s="237" t="s">
        <v>1668</v>
      </c>
      <c r="E129" s="35"/>
      <c r="F129" s="279" t="s">
        <v>4714</v>
      </c>
      <c r="G129" s="35"/>
      <c r="H129" s="35"/>
      <c r="I129" s="35"/>
      <c r="J129" s="35"/>
      <c r="K129" s="35"/>
      <c r="L129" s="39"/>
      <c r="M129" s="295"/>
      <c r="N129" s="296"/>
      <c r="O129" s="297"/>
      <c r="P129" s="297"/>
      <c r="Q129" s="297"/>
      <c r="R129" s="297"/>
      <c r="S129" s="297"/>
      <c r="T129" s="298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1668</v>
      </c>
      <c r="AU129" s="18" t="s">
        <v>83</v>
      </c>
    </row>
    <row r="130" s="2" customFormat="1" ht="6.96" customHeight="1">
      <c r="A130" s="33"/>
      <c r="B130" s="60"/>
      <c r="C130" s="61"/>
      <c r="D130" s="61"/>
      <c r="E130" s="61"/>
      <c r="F130" s="61"/>
      <c r="G130" s="61"/>
      <c r="H130" s="61"/>
      <c r="I130" s="61"/>
      <c r="J130" s="61"/>
      <c r="K130" s="61"/>
      <c r="L130" s="39"/>
      <c r="M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</sheetData>
  <sheetProtection sheet="1" autoFilter="0" formatColumns="0" formatRows="0" objects="1" scenarios="1" spinCount="100000" saltValue="d/DYBZ59tHuhaX4GrZq1iQ0mIW1M/F1gPC3uXTyFxf1SmtHWeOJW7uUzUtuSHGY0MeViuqobbMxo7jbAY5ikRw==" hashValue="286Ua2fyxyjHnXc6+ghSi2Ed7i38MGci8DAcKh2Q/F6ZMEIIw5vCtDJQeN6XCmoK2pEnp5+jcpM5bTDFqyoRcA==" algorithmName="SHA-512" password="CC35"/>
  <autoFilter ref="C121:K12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83</v>
      </c>
    </row>
    <row r="4" s="1" customFormat="1" ht="24.96" customHeight="1">
      <c r="B4" s="21"/>
      <c r="D4" s="143" t="s">
        <v>230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Cheb - Onkologie a zubní klinika rev.11.02.2025</v>
      </c>
      <c r="F7" s="145"/>
      <c r="G7" s="145"/>
      <c r="H7" s="145"/>
      <c r="L7" s="21"/>
    </row>
    <row r="8" s="1" customFormat="1" ht="12" customHeight="1">
      <c r="B8" s="21"/>
      <c r="D8" s="145" t="s">
        <v>231</v>
      </c>
      <c r="L8" s="21"/>
    </row>
    <row r="9" s="2" customFormat="1" ht="16.5" customHeight="1">
      <c r="A9" s="33"/>
      <c r="B9" s="39"/>
      <c r="C9" s="33"/>
      <c r="D9" s="33"/>
      <c r="E9" s="146" t="s">
        <v>232</v>
      </c>
      <c r="F9" s="33"/>
      <c r="G9" s="33"/>
      <c r="H9" s="33"/>
      <c r="I9" s="33"/>
      <c r="J9" s="33"/>
      <c r="K9" s="33"/>
      <c r="L9" s="57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 ht="12" customHeight="1">
      <c r="A10" s="33"/>
      <c r="B10" s="39"/>
      <c r="C10" s="33"/>
      <c r="D10" s="145" t="s">
        <v>233</v>
      </c>
      <c r="E10" s="33"/>
      <c r="F10" s="33"/>
      <c r="G10" s="33"/>
      <c r="H10" s="33"/>
      <c r="I10" s="33"/>
      <c r="J10" s="33"/>
      <c r="K10" s="33"/>
      <c r="L10" s="57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6.5" customHeight="1">
      <c r="A11" s="33"/>
      <c r="B11" s="39"/>
      <c r="C11" s="33"/>
      <c r="D11" s="33"/>
      <c r="E11" s="148" t="s">
        <v>4715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>
      <c r="A12" s="33"/>
      <c r="B12" s="39"/>
      <c r="C12" s="33"/>
      <c r="D12" s="33"/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2" customHeight="1">
      <c r="A13" s="33"/>
      <c r="B13" s="39"/>
      <c r="C13" s="33"/>
      <c r="D13" s="145" t="s">
        <v>16</v>
      </c>
      <c r="E13" s="33"/>
      <c r="F13" s="135" t="s">
        <v>1</v>
      </c>
      <c r="G13" s="33"/>
      <c r="H13" s="33"/>
      <c r="I13" s="145" t="s">
        <v>17</v>
      </c>
      <c r="J13" s="135" t="s">
        <v>1</v>
      </c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9"/>
      <c r="C14" s="33"/>
      <c r="D14" s="145" t="s">
        <v>18</v>
      </c>
      <c r="E14" s="33"/>
      <c r="F14" s="135" t="s">
        <v>19</v>
      </c>
      <c r="G14" s="33"/>
      <c r="H14" s="33"/>
      <c r="I14" s="145" t="s">
        <v>20</v>
      </c>
      <c r="J14" s="149" t="str">
        <f>'Rekapitulace stavby'!AN8</f>
        <v>10. 12. 2024</v>
      </c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0.8" customHeight="1">
      <c r="A15" s="33"/>
      <c r="B15" s="39"/>
      <c r="C15" s="33"/>
      <c r="D15" s="33"/>
      <c r="E15" s="33"/>
      <c r="F15" s="33"/>
      <c r="G15" s="33"/>
      <c r="H15" s="33"/>
      <c r="I15" s="33"/>
      <c r="J15" s="33"/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22</v>
      </c>
      <c r="E16" s="33"/>
      <c r="F16" s="33"/>
      <c r="G16" s="33"/>
      <c r="H16" s="33"/>
      <c r="I16" s="145" t="s">
        <v>23</v>
      </c>
      <c r="J16" s="135" t="s">
        <v>1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8" customHeight="1">
      <c r="A17" s="33"/>
      <c r="B17" s="39"/>
      <c r="C17" s="33"/>
      <c r="D17" s="33"/>
      <c r="E17" s="135" t="s">
        <v>237</v>
      </c>
      <c r="F17" s="33"/>
      <c r="G17" s="33"/>
      <c r="H17" s="33"/>
      <c r="I17" s="145" t="s">
        <v>25</v>
      </c>
      <c r="J17" s="135" t="s">
        <v>1</v>
      </c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6.96" customHeight="1">
      <c r="A18" s="33"/>
      <c r="B18" s="39"/>
      <c r="C18" s="33"/>
      <c r="D18" s="33"/>
      <c r="E18" s="33"/>
      <c r="F18" s="33"/>
      <c r="G18" s="33"/>
      <c r="H18" s="33"/>
      <c r="I18" s="33"/>
      <c r="J18" s="33"/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2" customHeight="1">
      <c r="A19" s="33"/>
      <c r="B19" s="39"/>
      <c r="C19" s="33"/>
      <c r="D19" s="145" t="s">
        <v>26</v>
      </c>
      <c r="E19" s="33"/>
      <c r="F19" s="33"/>
      <c r="G19" s="33"/>
      <c r="H19" s="33"/>
      <c r="I19" s="145" t="s">
        <v>23</v>
      </c>
      <c r="J19" s="135" t="str">
        <f>'Rekapitulace stavby'!AN13</f>
        <v/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8" customHeight="1">
      <c r="A20" s="33"/>
      <c r="B20" s="39"/>
      <c r="C20" s="33"/>
      <c r="D20" s="33"/>
      <c r="E20" s="135" t="str">
        <f>'Rekapitulace stavby'!E14</f>
        <v xml:space="preserve"> </v>
      </c>
      <c r="F20" s="135"/>
      <c r="G20" s="135"/>
      <c r="H20" s="135"/>
      <c r="I20" s="145" t="s">
        <v>25</v>
      </c>
      <c r="J20" s="135" t="str">
        <f>'Rekapitulace stavby'!AN14</f>
        <v/>
      </c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6.96" customHeight="1">
      <c r="A21" s="33"/>
      <c r="B21" s="39"/>
      <c r="C21" s="33"/>
      <c r="D21" s="33"/>
      <c r="E21" s="33"/>
      <c r="F21" s="33"/>
      <c r="G21" s="33"/>
      <c r="H21" s="33"/>
      <c r="I21" s="33"/>
      <c r="J21" s="33"/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2" customHeight="1">
      <c r="A22" s="33"/>
      <c r="B22" s="39"/>
      <c r="C22" s="33"/>
      <c r="D22" s="145" t="s">
        <v>27</v>
      </c>
      <c r="E22" s="33"/>
      <c r="F22" s="33"/>
      <c r="G22" s="33"/>
      <c r="H22" s="33"/>
      <c r="I22" s="145" t="s">
        <v>23</v>
      </c>
      <c r="J22" s="135" t="s">
        <v>28</v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8" customHeight="1">
      <c r="A23" s="33"/>
      <c r="B23" s="39"/>
      <c r="C23" s="33"/>
      <c r="D23" s="33"/>
      <c r="E23" s="135" t="s">
        <v>29</v>
      </c>
      <c r="F23" s="33"/>
      <c r="G23" s="33"/>
      <c r="H23" s="33"/>
      <c r="I23" s="145" t="s">
        <v>25</v>
      </c>
      <c r="J23" s="135" t="s">
        <v>1</v>
      </c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6.96" customHeight="1">
      <c r="A24" s="33"/>
      <c r="B24" s="39"/>
      <c r="C24" s="33"/>
      <c r="D24" s="33"/>
      <c r="E24" s="33"/>
      <c r="F24" s="33"/>
      <c r="G24" s="33"/>
      <c r="H24" s="33"/>
      <c r="I24" s="33"/>
      <c r="J24" s="33"/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2" customHeight="1">
      <c r="A25" s="33"/>
      <c r="B25" s="39"/>
      <c r="C25" s="33"/>
      <c r="D25" s="145" t="s">
        <v>31</v>
      </c>
      <c r="E25" s="33"/>
      <c r="F25" s="33"/>
      <c r="G25" s="33"/>
      <c r="H25" s="33"/>
      <c r="I25" s="145" t="s">
        <v>23</v>
      </c>
      <c r="J25" s="135" t="str">
        <f>IF('Rekapitulace stavby'!AN19="","",'Rekapitulace stavby'!AN19)</f>
        <v/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8" customHeight="1">
      <c r="A26" s="33"/>
      <c r="B26" s="39"/>
      <c r="C26" s="33"/>
      <c r="D26" s="33"/>
      <c r="E26" s="135" t="str">
        <f>IF('Rekapitulace stavby'!E20="","",'Rekapitulace stavby'!E20)</f>
        <v xml:space="preserve"> </v>
      </c>
      <c r="F26" s="33"/>
      <c r="G26" s="33"/>
      <c r="H26" s="33"/>
      <c r="I26" s="145" t="s">
        <v>25</v>
      </c>
      <c r="J26" s="135" t="str">
        <f>IF('Rekapitulace stavby'!AN20="","",'Rekapitulace stavby'!AN20)</f>
        <v/>
      </c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9"/>
      <c r="C27" s="33"/>
      <c r="D27" s="33"/>
      <c r="E27" s="33"/>
      <c r="F27" s="33"/>
      <c r="G27" s="33"/>
      <c r="H27" s="33"/>
      <c r="I27" s="33"/>
      <c r="J27" s="33"/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2" customHeight="1">
      <c r="A28" s="33"/>
      <c r="B28" s="39"/>
      <c r="C28" s="33"/>
      <c r="D28" s="145" t="s">
        <v>32</v>
      </c>
      <c r="E28" s="33"/>
      <c r="F28" s="33"/>
      <c r="G28" s="33"/>
      <c r="H28" s="33"/>
      <c r="I28" s="33"/>
      <c r="J28" s="33"/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8" customFormat="1" ht="16.5" customHeight="1">
      <c r="A29" s="150"/>
      <c r="B29" s="151"/>
      <c r="C29" s="150"/>
      <c r="D29" s="150"/>
      <c r="E29" s="152" t="s">
        <v>1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33"/>
      <c r="B30" s="39"/>
      <c r="C30" s="33"/>
      <c r="D30" s="33"/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9"/>
      <c r="C31" s="33"/>
      <c r="D31" s="154"/>
      <c r="E31" s="154"/>
      <c r="F31" s="154"/>
      <c r="G31" s="154"/>
      <c r="H31" s="154"/>
      <c r="I31" s="154"/>
      <c r="J31" s="154"/>
      <c r="K31" s="154"/>
      <c r="L31" s="57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25.44" customHeight="1">
      <c r="A32" s="33"/>
      <c r="B32" s="39"/>
      <c r="C32" s="33"/>
      <c r="D32" s="155" t="s">
        <v>34</v>
      </c>
      <c r="E32" s="33"/>
      <c r="F32" s="33"/>
      <c r="G32" s="33"/>
      <c r="H32" s="33"/>
      <c r="I32" s="33"/>
      <c r="J32" s="156">
        <f>ROUND(J132, 2)</f>
        <v>1353298.5500000001</v>
      </c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4"/>
      <c r="E33" s="154"/>
      <c r="F33" s="154"/>
      <c r="G33" s="154"/>
      <c r="H33" s="154"/>
      <c r="I33" s="154"/>
      <c r="J33" s="154"/>
      <c r="K33" s="154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9"/>
      <c r="C34" s="33"/>
      <c r="D34" s="33"/>
      <c r="E34" s="33"/>
      <c r="F34" s="157" t="s">
        <v>36</v>
      </c>
      <c r="G34" s="33"/>
      <c r="H34" s="33"/>
      <c r="I34" s="157" t="s">
        <v>35</v>
      </c>
      <c r="J34" s="157" t="s">
        <v>37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14.4" customHeight="1">
      <c r="A35" s="33"/>
      <c r="B35" s="39"/>
      <c r="C35" s="33"/>
      <c r="D35" s="147" t="s">
        <v>38</v>
      </c>
      <c r="E35" s="145" t="s">
        <v>39</v>
      </c>
      <c r="F35" s="158">
        <f>ROUND((SUM(BE132:BE250)),  2)</f>
        <v>1353298.5500000001</v>
      </c>
      <c r="G35" s="33"/>
      <c r="H35" s="33"/>
      <c r="I35" s="159">
        <v>0.20999999999999999</v>
      </c>
      <c r="J35" s="158">
        <f>ROUND(((SUM(BE132:BE250))*I35),  2)</f>
        <v>284192.70000000001</v>
      </c>
      <c r="K35" s="33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145" t="s">
        <v>40</v>
      </c>
      <c r="F36" s="158">
        <f>ROUND((SUM(BF132:BF250)),  2)</f>
        <v>0</v>
      </c>
      <c r="G36" s="33"/>
      <c r="H36" s="33"/>
      <c r="I36" s="159">
        <v>0.12</v>
      </c>
      <c r="J36" s="158">
        <f>ROUND(((SUM(BF132:BF250))*I36),  2)</f>
        <v>0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9"/>
      <c r="C37" s="33"/>
      <c r="D37" s="33"/>
      <c r="E37" s="145" t="s">
        <v>41</v>
      </c>
      <c r="F37" s="158">
        <f>ROUND((SUM(BG132:BG250)),  2)</f>
        <v>0</v>
      </c>
      <c r="G37" s="33"/>
      <c r="H37" s="33"/>
      <c r="I37" s="159">
        <v>0.20999999999999999</v>
      </c>
      <c r="J37" s="158">
        <f>0</f>
        <v>0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14.4" customHeight="1">
      <c r="A38" s="33"/>
      <c r="B38" s="39"/>
      <c r="C38" s="33"/>
      <c r="D38" s="33"/>
      <c r="E38" s="145" t="s">
        <v>42</v>
      </c>
      <c r="F38" s="158">
        <f>ROUND((SUM(BH132:BH250)),  2)</f>
        <v>0</v>
      </c>
      <c r="G38" s="33"/>
      <c r="H38" s="33"/>
      <c r="I38" s="159">
        <v>0.12</v>
      </c>
      <c r="J38" s="158">
        <f>0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43</v>
      </c>
      <c r="F39" s="158">
        <f>ROUND((SUM(BI132:BI250)),  2)</f>
        <v>0</v>
      </c>
      <c r="G39" s="33"/>
      <c r="H39" s="33"/>
      <c r="I39" s="159">
        <v>0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6.96" customHeight="1">
      <c r="A40" s="33"/>
      <c r="B40" s="39"/>
      <c r="C40" s="33"/>
      <c r="D40" s="33"/>
      <c r="E40" s="33"/>
      <c r="F40" s="33"/>
      <c r="G40" s="33"/>
      <c r="H40" s="33"/>
      <c r="I40" s="33"/>
      <c r="J40" s="33"/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2" customFormat="1" ht="25.44" customHeight="1">
      <c r="A41" s="33"/>
      <c r="B41" s="39"/>
      <c r="C41" s="160"/>
      <c r="D41" s="161" t="s">
        <v>44</v>
      </c>
      <c r="E41" s="162"/>
      <c r="F41" s="162"/>
      <c r="G41" s="163" t="s">
        <v>45</v>
      </c>
      <c r="H41" s="164" t="s">
        <v>46</v>
      </c>
      <c r="I41" s="162"/>
      <c r="J41" s="165">
        <f>SUM(J32:J39)</f>
        <v>1637491.25</v>
      </c>
      <c r="K41" s="166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14.4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47</v>
      </c>
      <c r="E50" s="168"/>
      <c r="F50" s="168"/>
      <c r="G50" s="167" t="s">
        <v>48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49</v>
      </c>
      <c r="E61" s="170"/>
      <c r="F61" s="171" t="s">
        <v>50</v>
      </c>
      <c r="G61" s="169" t="s">
        <v>49</v>
      </c>
      <c r="H61" s="170"/>
      <c r="I61" s="170"/>
      <c r="J61" s="172" t="s">
        <v>50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51</v>
      </c>
      <c r="E65" s="173"/>
      <c r="F65" s="173"/>
      <c r="G65" s="167" t="s">
        <v>52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49</v>
      </c>
      <c r="E76" s="170"/>
      <c r="F76" s="171" t="s">
        <v>50</v>
      </c>
      <c r="G76" s="169" t="s">
        <v>49</v>
      </c>
      <c r="H76" s="170"/>
      <c r="I76" s="170"/>
      <c r="J76" s="172" t="s">
        <v>50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hidden="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hidden="1" s="2" customFormat="1" ht="24.96" customHeight="1">
      <c r="A82" s="33"/>
      <c r="B82" s="34"/>
      <c r="C82" s="24" t="s">
        <v>238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hidden="1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hidden="1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hidden="1" s="2" customFormat="1" ht="16.5" customHeight="1">
      <c r="A85" s="33"/>
      <c r="B85" s="34"/>
      <c r="C85" s="35"/>
      <c r="D85" s="35"/>
      <c r="E85" s="178" t="str">
        <f>E7</f>
        <v>Cheb - Onkologie a zubní klinika rev.11.02.2025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hidden="1" s="1" customFormat="1" ht="12" customHeight="1">
      <c r="B86" s="22"/>
      <c r="C86" s="30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2" customFormat="1" ht="16.5" customHeight="1">
      <c r="A87" s="33"/>
      <c r="B87" s="34"/>
      <c r="C87" s="35"/>
      <c r="D87" s="35"/>
      <c r="E87" s="178" t="s">
        <v>232</v>
      </c>
      <c r="F87" s="35"/>
      <c r="G87" s="35"/>
      <c r="H87" s="35"/>
      <c r="I87" s="35"/>
      <c r="J87" s="35"/>
      <c r="K87" s="35"/>
      <c r="L87" s="57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hidden="1" s="2" customFormat="1" ht="12" customHeight="1">
      <c r="A88" s="33"/>
      <c r="B88" s="34"/>
      <c r="C88" s="30" t="s">
        <v>233</v>
      </c>
      <c r="D88" s="35"/>
      <c r="E88" s="35"/>
      <c r="F88" s="35"/>
      <c r="G88" s="35"/>
      <c r="H88" s="35"/>
      <c r="I88" s="35"/>
      <c r="J88" s="35"/>
      <c r="K88" s="35"/>
      <c r="L88" s="57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hidden="1" s="2" customFormat="1" ht="16.5" customHeight="1">
      <c r="A89" s="33"/>
      <c r="B89" s="34"/>
      <c r="C89" s="35"/>
      <c r="D89" s="35"/>
      <c r="E89" s="70" t="str">
        <f>E11</f>
        <v>I.5 - Venkovní úpravy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hidden="1" s="2" customFormat="1" ht="6.96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hidden="1" s="2" customFormat="1" ht="12" customHeight="1">
      <c r="A91" s="33"/>
      <c r="B91" s="34"/>
      <c r="C91" s="30" t="s">
        <v>18</v>
      </c>
      <c r="D91" s="35"/>
      <c r="E91" s="35"/>
      <c r="F91" s="27" t="str">
        <f>F14</f>
        <v>Cheb</v>
      </c>
      <c r="G91" s="35"/>
      <c r="H91" s="35"/>
      <c r="I91" s="30" t="s">
        <v>20</v>
      </c>
      <c r="J91" s="73" t="str">
        <f>IF(J14="","",J14)</f>
        <v>10. 12. 2024</v>
      </c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hidden="1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hidden="1" s="2" customFormat="1" ht="15.15" customHeight="1">
      <c r="A93" s="33"/>
      <c r="B93" s="34"/>
      <c r="C93" s="30" t="s">
        <v>22</v>
      </c>
      <c r="D93" s="35"/>
      <c r="E93" s="35"/>
      <c r="F93" s="27" t="str">
        <f>E17</f>
        <v>Karlovarská krajská nemocnice a.s.</v>
      </c>
      <c r="G93" s="35"/>
      <c r="H93" s="35"/>
      <c r="I93" s="30" t="s">
        <v>27</v>
      </c>
      <c r="J93" s="31" t="str">
        <f>E23</f>
        <v>M Projekt Cheb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hidden="1" s="2" customFormat="1" ht="15.15" customHeight="1">
      <c r="A94" s="33"/>
      <c r="B94" s="34"/>
      <c r="C94" s="30" t="s">
        <v>26</v>
      </c>
      <c r="D94" s="35"/>
      <c r="E94" s="35"/>
      <c r="F94" s="27" t="str">
        <f>IF(E20="","",E20)</f>
        <v xml:space="preserve"> </v>
      </c>
      <c r="G94" s="35"/>
      <c r="H94" s="35"/>
      <c r="I94" s="30" t="s">
        <v>31</v>
      </c>
      <c r="J94" s="31" t="str">
        <f>E26</f>
        <v xml:space="preserve"> </v>
      </c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hidden="1" s="2" customFormat="1" ht="10.32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hidden="1" s="2" customFormat="1" ht="29.28" customHeight="1">
      <c r="A96" s="33"/>
      <c r="B96" s="34"/>
      <c r="C96" s="180" t="s">
        <v>239</v>
      </c>
      <c r="D96" s="181"/>
      <c r="E96" s="181"/>
      <c r="F96" s="181"/>
      <c r="G96" s="181"/>
      <c r="H96" s="181"/>
      <c r="I96" s="181"/>
      <c r="J96" s="182" t="s">
        <v>240</v>
      </c>
      <c r="K96" s="181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hidden="1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hidden="1" s="2" customFormat="1" ht="22.8" customHeight="1">
      <c r="A98" s="33"/>
      <c r="B98" s="34"/>
      <c r="C98" s="183" t="s">
        <v>241</v>
      </c>
      <c r="D98" s="35"/>
      <c r="E98" s="35"/>
      <c r="F98" s="35"/>
      <c r="G98" s="35"/>
      <c r="H98" s="35"/>
      <c r="I98" s="35"/>
      <c r="J98" s="104">
        <f>J132</f>
        <v>1353298.5500000001</v>
      </c>
      <c r="K98" s="35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242</v>
      </c>
    </row>
    <row r="99" hidden="1" s="9" customFormat="1" ht="24.96" customHeight="1">
      <c r="A99" s="9"/>
      <c r="B99" s="184"/>
      <c r="C99" s="185"/>
      <c r="D99" s="186" t="s">
        <v>243</v>
      </c>
      <c r="E99" s="187"/>
      <c r="F99" s="187"/>
      <c r="G99" s="187"/>
      <c r="H99" s="187"/>
      <c r="I99" s="187"/>
      <c r="J99" s="188">
        <f>J133</f>
        <v>1288146.77</v>
      </c>
      <c r="K99" s="185"/>
      <c r="L99" s="18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0"/>
      <c r="C100" s="126"/>
      <c r="D100" s="191" t="s">
        <v>244</v>
      </c>
      <c r="E100" s="192"/>
      <c r="F100" s="192"/>
      <c r="G100" s="192"/>
      <c r="H100" s="192"/>
      <c r="I100" s="192"/>
      <c r="J100" s="193">
        <f>J134</f>
        <v>615213.15000000002</v>
      </c>
      <c r="K100" s="126"/>
      <c r="L100" s="19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0"/>
      <c r="C101" s="126"/>
      <c r="D101" s="191" t="s">
        <v>1021</v>
      </c>
      <c r="E101" s="192"/>
      <c r="F101" s="192"/>
      <c r="G101" s="192"/>
      <c r="H101" s="192"/>
      <c r="I101" s="192"/>
      <c r="J101" s="193">
        <f>J171</f>
        <v>151724.14999999999</v>
      </c>
      <c r="K101" s="126"/>
      <c r="L101" s="19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0"/>
      <c r="C102" s="126"/>
      <c r="D102" s="191" t="s">
        <v>4716</v>
      </c>
      <c r="E102" s="192"/>
      <c r="F102" s="192"/>
      <c r="G102" s="192"/>
      <c r="H102" s="192"/>
      <c r="I102" s="192"/>
      <c r="J102" s="193">
        <f>J187</f>
        <v>19056.380000000001</v>
      </c>
      <c r="K102" s="126"/>
      <c r="L102" s="19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0"/>
      <c r="C103" s="126"/>
      <c r="D103" s="191" t="s">
        <v>4717</v>
      </c>
      <c r="E103" s="192"/>
      <c r="F103" s="192"/>
      <c r="G103" s="192"/>
      <c r="H103" s="192"/>
      <c r="I103" s="192"/>
      <c r="J103" s="193">
        <f>J191</f>
        <v>262048.70000000001</v>
      </c>
      <c r="K103" s="126"/>
      <c r="L103" s="19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0"/>
      <c r="C104" s="126"/>
      <c r="D104" s="191" t="s">
        <v>1023</v>
      </c>
      <c r="E104" s="192"/>
      <c r="F104" s="192"/>
      <c r="G104" s="192"/>
      <c r="H104" s="192"/>
      <c r="I104" s="192"/>
      <c r="J104" s="193">
        <f>J225</f>
        <v>70282.979999999996</v>
      </c>
      <c r="K104" s="126"/>
      <c r="L104" s="19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90"/>
      <c r="C105" s="126"/>
      <c r="D105" s="191" t="s">
        <v>245</v>
      </c>
      <c r="E105" s="192"/>
      <c r="F105" s="192"/>
      <c r="G105" s="192"/>
      <c r="H105" s="192"/>
      <c r="I105" s="192"/>
      <c r="J105" s="193">
        <f>J229</f>
        <v>89680.760000000009</v>
      </c>
      <c r="K105" s="126"/>
      <c r="L105" s="19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90"/>
      <c r="C106" s="126"/>
      <c r="D106" s="191" t="s">
        <v>246</v>
      </c>
      <c r="E106" s="192"/>
      <c r="F106" s="192"/>
      <c r="G106" s="192"/>
      <c r="H106" s="192"/>
      <c r="I106" s="192"/>
      <c r="J106" s="193">
        <f>J236</f>
        <v>65802.75</v>
      </c>
      <c r="K106" s="126"/>
      <c r="L106" s="19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90"/>
      <c r="C107" s="126"/>
      <c r="D107" s="191" t="s">
        <v>1024</v>
      </c>
      <c r="E107" s="192"/>
      <c r="F107" s="192"/>
      <c r="G107" s="192"/>
      <c r="H107" s="192"/>
      <c r="I107" s="192"/>
      <c r="J107" s="193">
        <f>J238</f>
        <v>14337.9</v>
      </c>
      <c r="K107" s="126"/>
      <c r="L107" s="19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9" customFormat="1" ht="24.96" customHeight="1">
      <c r="A108" s="9"/>
      <c r="B108" s="184"/>
      <c r="C108" s="185"/>
      <c r="D108" s="186" t="s">
        <v>247</v>
      </c>
      <c r="E108" s="187"/>
      <c r="F108" s="187"/>
      <c r="G108" s="187"/>
      <c r="H108" s="187"/>
      <c r="I108" s="187"/>
      <c r="J108" s="188">
        <f>J240</f>
        <v>55151.780000000006</v>
      </c>
      <c r="K108" s="185"/>
      <c r="L108" s="18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hidden="1" s="10" customFormat="1" ht="19.92" customHeight="1">
      <c r="A109" s="10"/>
      <c r="B109" s="190"/>
      <c r="C109" s="126"/>
      <c r="D109" s="191" t="s">
        <v>248</v>
      </c>
      <c r="E109" s="192"/>
      <c r="F109" s="192"/>
      <c r="G109" s="192"/>
      <c r="H109" s="192"/>
      <c r="I109" s="192"/>
      <c r="J109" s="193">
        <f>J241</f>
        <v>55151.780000000006</v>
      </c>
      <c r="K109" s="126"/>
      <c r="L109" s="19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9" customFormat="1" ht="24.96" customHeight="1">
      <c r="A110" s="9"/>
      <c r="B110" s="184"/>
      <c r="C110" s="185"/>
      <c r="D110" s="186" t="s">
        <v>1030</v>
      </c>
      <c r="E110" s="187"/>
      <c r="F110" s="187"/>
      <c r="G110" s="187"/>
      <c r="H110" s="187"/>
      <c r="I110" s="187"/>
      <c r="J110" s="188">
        <f>J249</f>
        <v>10000</v>
      </c>
      <c r="K110" s="185"/>
      <c r="L110" s="18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hidden="1" s="2" customFormat="1" ht="21.84" customHeight="1">
      <c r="A111" s="33"/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hidden="1" s="2" customFormat="1" ht="6.96" customHeight="1">
      <c r="A112" s="33"/>
      <c r="B112" s="60"/>
      <c r="C112" s="61"/>
      <c r="D112" s="61"/>
      <c r="E112" s="61"/>
      <c r="F112" s="61"/>
      <c r="G112" s="61"/>
      <c r="H112" s="61"/>
      <c r="I112" s="61"/>
      <c r="J112" s="61"/>
      <c r="K112" s="61"/>
      <c r="L112" s="57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hidden="1"/>
    <row r="114" hidden="1"/>
    <row r="115" hidden="1"/>
    <row r="116" s="2" customFormat="1" ht="6.96" customHeight="1">
      <c r="A116" s="33"/>
      <c r="B116" s="62"/>
      <c r="C116" s="63"/>
      <c r="D116" s="63"/>
      <c r="E116" s="63"/>
      <c r="F116" s="63"/>
      <c r="G116" s="63"/>
      <c r="H116" s="63"/>
      <c r="I116" s="63"/>
      <c r="J116" s="63"/>
      <c r="K116" s="63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24.96" customHeight="1">
      <c r="A117" s="33"/>
      <c r="B117" s="34"/>
      <c r="C117" s="24" t="s">
        <v>263</v>
      </c>
      <c r="D117" s="35"/>
      <c r="E117" s="35"/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6.96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2" customHeight="1">
      <c r="A119" s="33"/>
      <c r="B119" s="34"/>
      <c r="C119" s="30" t="s">
        <v>14</v>
      </c>
      <c r="D119" s="35"/>
      <c r="E119" s="35"/>
      <c r="F119" s="35"/>
      <c r="G119" s="35"/>
      <c r="H119" s="35"/>
      <c r="I119" s="35"/>
      <c r="J119" s="35"/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16.5" customHeight="1">
      <c r="A120" s="33"/>
      <c r="B120" s="34"/>
      <c r="C120" s="35"/>
      <c r="D120" s="35"/>
      <c r="E120" s="178" t="str">
        <f>E7</f>
        <v>Cheb - Onkologie a zubní klinika rev.11.02.2025</v>
      </c>
      <c r="F120" s="30"/>
      <c r="G120" s="30"/>
      <c r="H120" s="30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1" customFormat="1" ht="12" customHeight="1">
      <c r="B121" s="22"/>
      <c r="C121" s="30" t="s">
        <v>231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3"/>
      <c r="B122" s="34"/>
      <c r="C122" s="35"/>
      <c r="D122" s="35"/>
      <c r="E122" s="178" t="s">
        <v>232</v>
      </c>
      <c r="F122" s="35"/>
      <c r="G122" s="35"/>
      <c r="H122" s="35"/>
      <c r="I122" s="35"/>
      <c r="J122" s="35"/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2" customHeight="1">
      <c r="A123" s="33"/>
      <c r="B123" s="34"/>
      <c r="C123" s="30" t="s">
        <v>233</v>
      </c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2" customFormat="1" ht="16.5" customHeight="1">
      <c r="A124" s="33"/>
      <c r="B124" s="34"/>
      <c r="C124" s="35"/>
      <c r="D124" s="35"/>
      <c r="E124" s="70" t="str">
        <f>E11</f>
        <v>I.5 - Venkovní úpravy</v>
      </c>
      <c r="F124" s="35"/>
      <c r="G124" s="35"/>
      <c r="H124" s="35"/>
      <c r="I124" s="35"/>
      <c r="J124" s="35"/>
      <c r="K124" s="35"/>
      <c r="L124" s="57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="2" customFormat="1" ht="6.96" customHeight="1">
      <c r="A125" s="33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57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="2" customFormat="1" ht="12" customHeight="1">
      <c r="A126" s="33"/>
      <c r="B126" s="34"/>
      <c r="C126" s="30" t="s">
        <v>18</v>
      </c>
      <c r="D126" s="35"/>
      <c r="E126" s="35"/>
      <c r="F126" s="27" t="str">
        <f>F14</f>
        <v>Cheb</v>
      </c>
      <c r="G126" s="35"/>
      <c r="H126" s="35"/>
      <c r="I126" s="30" t="s">
        <v>20</v>
      </c>
      <c r="J126" s="73" t="str">
        <f>IF(J14="","",J14)</f>
        <v>10. 12. 2024</v>
      </c>
      <c r="K126" s="35"/>
      <c r="L126" s="57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="2" customFormat="1" ht="6.96" customHeight="1">
      <c r="A127" s="33"/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57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="2" customFormat="1" ht="15.15" customHeight="1">
      <c r="A128" s="33"/>
      <c r="B128" s="34"/>
      <c r="C128" s="30" t="s">
        <v>22</v>
      </c>
      <c r="D128" s="35"/>
      <c r="E128" s="35"/>
      <c r="F128" s="27" t="str">
        <f>E17</f>
        <v>Karlovarská krajská nemocnice a.s.</v>
      </c>
      <c r="G128" s="35"/>
      <c r="H128" s="35"/>
      <c r="I128" s="30" t="s">
        <v>27</v>
      </c>
      <c r="J128" s="31" t="str">
        <f>E23</f>
        <v>M Projekt Cheb</v>
      </c>
      <c r="K128" s="35"/>
      <c r="L128" s="57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="2" customFormat="1" ht="15.15" customHeight="1">
      <c r="A129" s="33"/>
      <c r="B129" s="34"/>
      <c r="C129" s="30" t="s">
        <v>26</v>
      </c>
      <c r="D129" s="35"/>
      <c r="E129" s="35"/>
      <c r="F129" s="27" t="str">
        <f>IF(E20="","",E20)</f>
        <v xml:space="preserve"> </v>
      </c>
      <c r="G129" s="35"/>
      <c r="H129" s="35"/>
      <c r="I129" s="30" t="s">
        <v>31</v>
      </c>
      <c r="J129" s="31" t="str">
        <f>E26</f>
        <v xml:space="preserve"> </v>
      </c>
      <c r="K129" s="35"/>
      <c r="L129" s="57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="2" customFormat="1" ht="10.32" customHeight="1">
      <c r="A130" s="33"/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57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="11" customFormat="1" ht="29.28" customHeight="1">
      <c r="A131" s="195"/>
      <c r="B131" s="196"/>
      <c r="C131" s="197" t="s">
        <v>264</v>
      </c>
      <c r="D131" s="198" t="s">
        <v>59</v>
      </c>
      <c r="E131" s="198" t="s">
        <v>55</v>
      </c>
      <c r="F131" s="198" t="s">
        <v>56</v>
      </c>
      <c r="G131" s="198" t="s">
        <v>265</v>
      </c>
      <c r="H131" s="198" t="s">
        <v>266</v>
      </c>
      <c r="I131" s="198" t="s">
        <v>267</v>
      </c>
      <c r="J131" s="199" t="s">
        <v>240</v>
      </c>
      <c r="K131" s="200" t="s">
        <v>268</v>
      </c>
      <c r="L131" s="201"/>
      <c r="M131" s="94" t="s">
        <v>1</v>
      </c>
      <c r="N131" s="95" t="s">
        <v>38</v>
      </c>
      <c r="O131" s="95" t="s">
        <v>269</v>
      </c>
      <c r="P131" s="95" t="s">
        <v>270</v>
      </c>
      <c r="Q131" s="95" t="s">
        <v>271</v>
      </c>
      <c r="R131" s="95" t="s">
        <v>272</v>
      </c>
      <c r="S131" s="95" t="s">
        <v>273</v>
      </c>
      <c r="T131" s="96" t="s">
        <v>274</v>
      </c>
      <c r="U131" s="195"/>
      <c r="V131" s="195"/>
      <c r="W131" s="195"/>
      <c r="X131" s="195"/>
      <c r="Y131" s="195"/>
      <c r="Z131" s="195"/>
      <c r="AA131" s="195"/>
      <c r="AB131" s="195"/>
      <c r="AC131" s="195"/>
      <c r="AD131" s="195"/>
      <c r="AE131" s="195"/>
    </row>
    <row r="132" s="2" customFormat="1" ht="22.8" customHeight="1">
      <c r="A132" s="33"/>
      <c r="B132" s="34"/>
      <c r="C132" s="101" t="s">
        <v>275</v>
      </c>
      <c r="D132" s="35"/>
      <c r="E132" s="35"/>
      <c r="F132" s="35"/>
      <c r="G132" s="35"/>
      <c r="H132" s="35"/>
      <c r="I132" s="35"/>
      <c r="J132" s="202">
        <f>BK132</f>
        <v>1353298.5500000001</v>
      </c>
      <c r="K132" s="35"/>
      <c r="L132" s="39"/>
      <c r="M132" s="97"/>
      <c r="N132" s="203"/>
      <c r="O132" s="98"/>
      <c r="P132" s="204">
        <f>P133+P240+P249</f>
        <v>1361.5031940000001</v>
      </c>
      <c r="Q132" s="98"/>
      <c r="R132" s="204">
        <f>R133+R240+R249</f>
        <v>184.69184109999998</v>
      </c>
      <c r="S132" s="98"/>
      <c r="T132" s="205">
        <f>T133+T240+T249</f>
        <v>99.25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73</v>
      </c>
      <c r="AU132" s="18" t="s">
        <v>242</v>
      </c>
      <c r="BK132" s="206">
        <f>BK133+BK240+BK249</f>
        <v>1353298.5500000001</v>
      </c>
    </row>
    <row r="133" s="12" customFormat="1" ht="25.92" customHeight="1">
      <c r="A133" s="12"/>
      <c r="B133" s="207"/>
      <c r="C133" s="208"/>
      <c r="D133" s="209" t="s">
        <v>73</v>
      </c>
      <c r="E133" s="210" t="s">
        <v>276</v>
      </c>
      <c r="F133" s="210" t="s">
        <v>277</v>
      </c>
      <c r="G133" s="208"/>
      <c r="H133" s="208"/>
      <c r="I133" s="208"/>
      <c r="J133" s="211">
        <f>BK133</f>
        <v>1288146.77</v>
      </c>
      <c r="K133" s="208"/>
      <c r="L133" s="212"/>
      <c r="M133" s="213"/>
      <c r="N133" s="214"/>
      <c r="O133" s="214"/>
      <c r="P133" s="215">
        <f>P134+P171+P187+P191+P225+P229+P236+P238</f>
        <v>1316.8239700000001</v>
      </c>
      <c r="Q133" s="214"/>
      <c r="R133" s="215">
        <f>R134+R171+R187+R191+R225+R229+R236+R238</f>
        <v>184.52851049999998</v>
      </c>
      <c r="S133" s="214"/>
      <c r="T133" s="216">
        <f>T134+T171+T187+T191+T225+T229+T236+T238</f>
        <v>99.25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7" t="s">
        <v>81</v>
      </c>
      <c r="AT133" s="218" t="s">
        <v>73</v>
      </c>
      <c r="AU133" s="218" t="s">
        <v>74</v>
      </c>
      <c r="AY133" s="217" t="s">
        <v>278</v>
      </c>
      <c r="BK133" s="219">
        <f>BK134+BK171+BK187+BK191+BK225+BK229+BK236+BK238</f>
        <v>1288146.77</v>
      </c>
    </row>
    <row r="134" s="12" customFormat="1" ht="22.8" customHeight="1">
      <c r="A134" s="12"/>
      <c r="B134" s="207"/>
      <c r="C134" s="208"/>
      <c r="D134" s="209" t="s">
        <v>73</v>
      </c>
      <c r="E134" s="220" t="s">
        <v>81</v>
      </c>
      <c r="F134" s="220" t="s">
        <v>279</v>
      </c>
      <c r="G134" s="208"/>
      <c r="H134" s="208"/>
      <c r="I134" s="208"/>
      <c r="J134" s="221">
        <f>BK134</f>
        <v>615213.15000000002</v>
      </c>
      <c r="K134" s="208"/>
      <c r="L134" s="212"/>
      <c r="M134" s="213"/>
      <c r="N134" s="214"/>
      <c r="O134" s="214"/>
      <c r="P134" s="215">
        <f>SUM(P135:P170)</f>
        <v>902.43671400000005</v>
      </c>
      <c r="Q134" s="214"/>
      <c r="R134" s="215">
        <f>SUM(R135:R170)</f>
        <v>0.034860000000000002</v>
      </c>
      <c r="S134" s="214"/>
      <c r="T134" s="216">
        <f>SUM(T135:T170)</f>
        <v>99.25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7" t="s">
        <v>81</v>
      </c>
      <c r="AT134" s="218" t="s">
        <v>73</v>
      </c>
      <c r="AU134" s="218" t="s">
        <v>81</v>
      </c>
      <c r="AY134" s="217" t="s">
        <v>278</v>
      </c>
      <c r="BK134" s="219">
        <f>SUM(BK135:BK170)</f>
        <v>615213.15000000002</v>
      </c>
    </row>
    <row r="135" s="2" customFormat="1" ht="24.15" customHeight="1">
      <c r="A135" s="33"/>
      <c r="B135" s="34"/>
      <c r="C135" s="222" t="s">
        <v>81</v>
      </c>
      <c r="D135" s="222" t="s">
        <v>280</v>
      </c>
      <c r="E135" s="223" t="s">
        <v>4718</v>
      </c>
      <c r="F135" s="224" t="s">
        <v>4719</v>
      </c>
      <c r="G135" s="225" t="s">
        <v>318</v>
      </c>
      <c r="H135" s="226">
        <v>71</v>
      </c>
      <c r="I135" s="227">
        <v>364</v>
      </c>
      <c r="J135" s="227">
        <f>ROUND(I135*H135,2)</f>
        <v>25844</v>
      </c>
      <c r="K135" s="228"/>
      <c r="L135" s="39"/>
      <c r="M135" s="229" t="s">
        <v>1</v>
      </c>
      <c r="N135" s="230" t="s">
        <v>39</v>
      </c>
      <c r="O135" s="231">
        <v>0.69499999999999995</v>
      </c>
      <c r="P135" s="231">
        <f>O135*H135</f>
        <v>49.344999999999999</v>
      </c>
      <c r="Q135" s="231">
        <v>0</v>
      </c>
      <c r="R135" s="231">
        <f>Q135*H135</f>
        <v>0</v>
      </c>
      <c r="S135" s="231">
        <v>0.28999999999999998</v>
      </c>
      <c r="T135" s="232">
        <f>S135*H135</f>
        <v>20.59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33" t="s">
        <v>116</v>
      </c>
      <c r="AT135" s="233" t="s">
        <v>280</v>
      </c>
      <c r="AU135" s="233" t="s">
        <v>83</v>
      </c>
      <c r="AY135" s="18" t="s">
        <v>278</v>
      </c>
      <c r="BE135" s="234">
        <f>IF(N135="základní",J135,0)</f>
        <v>25844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8" t="s">
        <v>81</v>
      </c>
      <c r="BK135" s="234">
        <f>ROUND(I135*H135,2)</f>
        <v>25844</v>
      </c>
      <c r="BL135" s="18" t="s">
        <v>116</v>
      </c>
      <c r="BM135" s="233" t="s">
        <v>4720</v>
      </c>
    </row>
    <row r="136" s="13" customFormat="1">
      <c r="A136" s="13"/>
      <c r="B136" s="235"/>
      <c r="C136" s="236"/>
      <c r="D136" s="237" t="s">
        <v>285</v>
      </c>
      <c r="E136" s="238" t="s">
        <v>1</v>
      </c>
      <c r="F136" s="239" t="s">
        <v>4721</v>
      </c>
      <c r="G136" s="236"/>
      <c r="H136" s="240">
        <v>71</v>
      </c>
      <c r="I136" s="236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285</v>
      </c>
      <c r="AU136" s="245" t="s">
        <v>83</v>
      </c>
      <c r="AV136" s="13" t="s">
        <v>83</v>
      </c>
      <c r="AW136" s="13" t="s">
        <v>30</v>
      </c>
      <c r="AX136" s="13" t="s">
        <v>74</v>
      </c>
      <c r="AY136" s="245" t="s">
        <v>278</v>
      </c>
    </row>
    <row r="137" s="14" customFormat="1">
      <c r="A137" s="14"/>
      <c r="B137" s="246"/>
      <c r="C137" s="247"/>
      <c r="D137" s="237" t="s">
        <v>285</v>
      </c>
      <c r="E137" s="248" t="s">
        <v>1</v>
      </c>
      <c r="F137" s="249" t="s">
        <v>287</v>
      </c>
      <c r="G137" s="247"/>
      <c r="H137" s="250">
        <v>71</v>
      </c>
      <c r="I137" s="247"/>
      <c r="J137" s="247"/>
      <c r="K137" s="247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285</v>
      </c>
      <c r="AU137" s="255" t="s">
        <v>83</v>
      </c>
      <c r="AV137" s="14" t="s">
        <v>116</v>
      </c>
      <c r="AW137" s="14" t="s">
        <v>30</v>
      </c>
      <c r="AX137" s="14" t="s">
        <v>81</v>
      </c>
      <c r="AY137" s="255" t="s">
        <v>278</v>
      </c>
    </row>
    <row r="138" s="2" customFormat="1" ht="33" customHeight="1">
      <c r="A138" s="33"/>
      <c r="B138" s="34"/>
      <c r="C138" s="222" t="s">
        <v>83</v>
      </c>
      <c r="D138" s="222" t="s">
        <v>280</v>
      </c>
      <c r="E138" s="223" t="s">
        <v>4722</v>
      </c>
      <c r="F138" s="224" t="s">
        <v>4723</v>
      </c>
      <c r="G138" s="225" t="s">
        <v>318</v>
      </c>
      <c r="H138" s="226">
        <v>342</v>
      </c>
      <c r="I138" s="227">
        <v>140</v>
      </c>
      <c r="J138" s="227">
        <f>ROUND(I138*H138,2)</f>
        <v>47880</v>
      </c>
      <c r="K138" s="228"/>
      <c r="L138" s="39"/>
      <c r="M138" s="229" t="s">
        <v>1</v>
      </c>
      <c r="N138" s="230" t="s">
        <v>39</v>
      </c>
      <c r="O138" s="231">
        <v>0.034000000000000002</v>
      </c>
      <c r="P138" s="231">
        <f>O138*H138</f>
        <v>11.628</v>
      </c>
      <c r="Q138" s="231">
        <v>9.0000000000000006E-05</v>
      </c>
      <c r="R138" s="231">
        <f>Q138*H138</f>
        <v>0.030780000000000002</v>
      </c>
      <c r="S138" s="231">
        <v>0.23000000000000001</v>
      </c>
      <c r="T138" s="232">
        <f>S138*H138</f>
        <v>78.659999999999997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33" t="s">
        <v>116</v>
      </c>
      <c r="AT138" s="233" t="s">
        <v>280</v>
      </c>
      <c r="AU138" s="233" t="s">
        <v>83</v>
      </c>
      <c r="AY138" s="18" t="s">
        <v>278</v>
      </c>
      <c r="BE138" s="234">
        <f>IF(N138="základní",J138,0)</f>
        <v>47880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8" t="s">
        <v>81</v>
      </c>
      <c r="BK138" s="234">
        <f>ROUND(I138*H138,2)</f>
        <v>47880</v>
      </c>
      <c r="BL138" s="18" t="s">
        <v>116</v>
      </c>
      <c r="BM138" s="233" t="s">
        <v>4724</v>
      </c>
    </row>
    <row r="139" s="13" customFormat="1">
      <c r="A139" s="13"/>
      <c r="B139" s="235"/>
      <c r="C139" s="236"/>
      <c r="D139" s="237" t="s">
        <v>285</v>
      </c>
      <c r="E139" s="238" t="s">
        <v>1</v>
      </c>
      <c r="F139" s="239" t="s">
        <v>4725</v>
      </c>
      <c r="G139" s="236"/>
      <c r="H139" s="240">
        <v>342</v>
      </c>
      <c r="I139" s="236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285</v>
      </c>
      <c r="AU139" s="245" t="s">
        <v>83</v>
      </c>
      <c r="AV139" s="13" t="s">
        <v>83</v>
      </c>
      <c r="AW139" s="13" t="s">
        <v>30</v>
      </c>
      <c r="AX139" s="13" t="s">
        <v>74</v>
      </c>
      <c r="AY139" s="245" t="s">
        <v>278</v>
      </c>
    </row>
    <row r="140" s="14" customFormat="1">
      <c r="A140" s="14"/>
      <c r="B140" s="246"/>
      <c r="C140" s="247"/>
      <c r="D140" s="237" t="s">
        <v>285</v>
      </c>
      <c r="E140" s="248" t="s">
        <v>1</v>
      </c>
      <c r="F140" s="249" t="s">
        <v>287</v>
      </c>
      <c r="G140" s="247"/>
      <c r="H140" s="250">
        <v>342</v>
      </c>
      <c r="I140" s="247"/>
      <c r="J140" s="247"/>
      <c r="K140" s="247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285</v>
      </c>
      <c r="AU140" s="255" t="s">
        <v>83</v>
      </c>
      <c r="AV140" s="14" t="s">
        <v>116</v>
      </c>
      <c r="AW140" s="14" t="s">
        <v>30</v>
      </c>
      <c r="AX140" s="14" t="s">
        <v>81</v>
      </c>
      <c r="AY140" s="255" t="s">
        <v>278</v>
      </c>
    </row>
    <row r="141" s="2" customFormat="1" ht="16.5" customHeight="1">
      <c r="A141" s="33"/>
      <c r="B141" s="34"/>
      <c r="C141" s="222" t="s">
        <v>91</v>
      </c>
      <c r="D141" s="222" t="s">
        <v>280</v>
      </c>
      <c r="E141" s="223" t="s">
        <v>4726</v>
      </c>
      <c r="F141" s="224" t="s">
        <v>4727</v>
      </c>
      <c r="G141" s="225" t="s">
        <v>1673</v>
      </c>
      <c r="H141" s="226">
        <v>100</v>
      </c>
      <c r="I141" s="227">
        <v>150</v>
      </c>
      <c r="J141" s="227">
        <f>ROUND(I141*H141,2)</f>
        <v>15000</v>
      </c>
      <c r="K141" s="228"/>
      <c r="L141" s="39"/>
      <c r="M141" s="229" t="s">
        <v>1</v>
      </c>
      <c r="N141" s="230" t="s">
        <v>39</v>
      </c>
      <c r="O141" s="231">
        <v>0</v>
      </c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33" t="s">
        <v>116</v>
      </c>
      <c r="AT141" s="233" t="s">
        <v>280</v>
      </c>
      <c r="AU141" s="233" t="s">
        <v>83</v>
      </c>
      <c r="AY141" s="18" t="s">
        <v>278</v>
      </c>
      <c r="BE141" s="234">
        <f>IF(N141="základní",J141,0)</f>
        <v>15000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8" t="s">
        <v>81</v>
      </c>
      <c r="BK141" s="234">
        <f>ROUND(I141*H141,2)</f>
        <v>15000</v>
      </c>
      <c r="BL141" s="18" t="s">
        <v>116</v>
      </c>
      <c r="BM141" s="233" t="s">
        <v>4728</v>
      </c>
    </row>
    <row r="142" s="2" customFormat="1" ht="33" customHeight="1">
      <c r="A142" s="33"/>
      <c r="B142" s="34"/>
      <c r="C142" s="222" t="s">
        <v>298</v>
      </c>
      <c r="D142" s="222" t="s">
        <v>280</v>
      </c>
      <c r="E142" s="223" t="s">
        <v>4729</v>
      </c>
      <c r="F142" s="224" t="s">
        <v>4730</v>
      </c>
      <c r="G142" s="225" t="s">
        <v>283</v>
      </c>
      <c r="H142" s="226">
        <v>364.82600000000002</v>
      </c>
      <c r="I142" s="227">
        <v>362</v>
      </c>
      <c r="J142" s="227">
        <f>ROUND(I142*H142,2)</f>
        <v>132067.01000000001</v>
      </c>
      <c r="K142" s="228"/>
      <c r="L142" s="39"/>
      <c r="M142" s="229" t="s">
        <v>1</v>
      </c>
      <c r="N142" s="230" t="s">
        <v>39</v>
      </c>
      <c r="O142" s="231">
        <v>0.496</v>
      </c>
      <c r="P142" s="231">
        <f>O142*H142</f>
        <v>180.95369600000001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33" t="s">
        <v>116</v>
      </c>
      <c r="AT142" s="233" t="s">
        <v>280</v>
      </c>
      <c r="AU142" s="233" t="s">
        <v>83</v>
      </c>
      <c r="AY142" s="18" t="s">
        <v>278</v>
      </c>
      <c r="BE142" s="234">
        <f>IF(N142="základní",J142,0)</f>
        <v>132067.01000000001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8" t="s">
        <v>81</v>
      </c>
      <c r="BK142" s="234">
        <f>ROUND(I142*H142,2)</f>
        <v>132067.01000000001</v>
      </c>
      <c r="BL142" s="18" t="s">
        <v>116</v>
      </c>
      <c r="BM142" s="233" t="s">
        <v>4731</v>
      </c>
    </row>
    <row r="143" s="13" customFormat="1">
      <c r="A143" s="13"/>
      <c r="B143" s="235"/>
      <c r="C143" s="236"/>
      <c r="D143" s="237" t="s">
        <v>285</v>
      </c>
      <c r="E143" s="238" t="s">
        <v>1</v>
      </c>
      <c r="F143" s="239" t="s">
        <v>4732</v>
      </c>
      <c r="G143" s="236"/>
      <c r="H143" s="240">
        <v>364.82600000000002</v>
      </c>
      <c r="I143" s="236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285</v>
      </c>
      <c r="AU143" s="245" t="s">
        <v>83</v>
      </c>
      <c r="AV143" s="13" t="s">
        <v>83</v>
      </c>
      <c r="AW143" s="13" t="s">
        <v>30</v>
      </c>
      <c r="AX143" s="13" t="s">
        <v>74</v>
      </c>
      <c r="AY143" s="245" t="s">
        <v>278</v>
      </c>
    </row>
    <row r="144" s="14" customFormat="1">
      <c r="A144" s="14"/>
      <c r="B144" s="246"/>
      <c r="C144" s="247"/>
      <c r="D144" s="237" t="s">
        <v>285</v>
      </c>
      <c r="E144" s="248" t="s">
        <v>1</v>
      </c>
      <c r="F144" s="249" t="s">
        <v>287</v>
      </c>
      <c r="G144" s="247"/>
      <c r="H144" s="250">
        <v>364.82600000000002</v>
      </c>
      <c r="I144" s="247"/>
      <c r="J144" s="247"/>
      <c r="K144" s="247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285</v>
      </c>
      <c r="AU144" s="255" t="s">
        <v>83</v>
      </c>
      <c r="AV144" s="14" t="s">
        <v>116</v>
      </c>
      <c r="AW144" s="14" t="s">
        <v>30</v>
      </c>
      <c r="AX144" s="14" t="s">
        <v>81</v>
      </c>
      <c r="AY144" s="255" t="s">
        <v>278</v>
      </c>
    </row>
    <row r="145" s="2" customFormat="1" ht="37.8" customHeight="1">
      <c r="A145" s="33"/>
      <c r="B145" s="34"/>
      <c r="C145" s="222" t="s">
        <v>304</v>
      </c>
      <c r="D145" s="222" t="s">
        <v>280</v>
      </c>
      <c r="E145" s="223" t="s">
        <v>4733</v>
      </c>
      <c r="F145" s="224" t="s">
        <v>4734</v>
      </c>
      <c r="G145" s="225" t="s">
        <v>283</v>
      </c>
      <c r="H145" s="226">
        <v>677.53399999999999</v>
      </c>
      <c r="I145" s="227">
        <v>47.899999999999999</v>
      </c>
      <c r="J145" s="227">
        <f>ROUND(I145*H145,2)</f>
        <v>32453.880000000001</v>
      </c>
      <c r="K145" s="228"/>
      <c r="L145" s="39"/>
      <c r="M145" s="229" t="s">
        <v>1</v>
      </c>
      <c r="N145" s="230" t="s">
        <v>39</v>
      </c>
      <c r="O145" s="231">
        <v>0.070000000000000007</v>
      </c>
      <c r="P145" s="231">
        <f>O145*H145</f>
        <v>47.427380000000007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33" t="s">
        <v>116</v>
      </c>
      <c r="AT145" s="233" t="s">
        <v>280</v>
      </c>
      <c r="AU145" s="233" t="s">
        <v>83</v>
      </c>
      <c r="AY145" s="18" t="s">
        <v>278</v>
      </c>
      <c r="BE145" s="234">
        <f>IF(N145="základní",J145,0)</f>
        <v>32453.880000000001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8" t="s">
        <v>81</v>
      </c>
      <c r="BK145" s="234">
        <f>ROUND(I145*H145,2)</f>
        <v>32453.880000000001</v>
      </c>
      <c r="BL145" s="18" t="s">
        <v>116</v>
      </c>
      <c r="BM145" s="233" t="s">
        <v>4735</v>
      </c>
    </row>
    <row r="146" s="13" customFormat="1">
      <c r="A146" s="13"/>
      <c r="B146" s="235"/>
      <c r="C146" s="236"/>
      <c r="D146" s="237" t="s">
        <v>285</v>
      </c>
      <c r="E146" s="238" t="s">
        <v>1</v>
      </c>
      <c r="F146" s="239" t="s">
        <v>4736</v>
      </c>
      <c r="G146" s="236"/>
      <c r="H146" s="240">
        <v>364.82600000000002</v>
      </c>
      <c r="I146" s="236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285</v>
      </c>
      <c r="AU146" s="245" t="s">
        <v>83</v>
      </c>
      <c r="AV146" s="13" t="s">
        <v>83</v>
      </c>
      <c r="AW146" s="13" t="s">
        <v>30</v>
      </c>
      <c r="AX146" s="13" t="s">
        <v>74</v>
      </c>
      <c r="AY146" s="245" t="s">
        <v>278</v>
      </c>
    </row>
    <row r="147" s="13" customFormat="1">
      <c r="A147" s="13"/>
      <c r="B147" s="235"/>
      <c r="C147" s="236"/>
      <c r="D147" s="237" t="s">
        <v>285</v>
      </c>
      <c r="E147" s="238" t="s">
        <v>1</v>
      </c>
      <c r="F147" s="239" t="s">
        <v>4737</v>
      </c>
      <c r="G147" s="236"/>
      <c r="H147" s="240">
        <v>312.70800000000003</v>
      </c>
      <c r="I147" s="236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285</v>
      </c>
      <c r="AU147" s="245" t="s">
        <v>83</v>
      </c>
      <c r="AV147" s="13" t="s">
        <v>83</v>
      </c>
      <c r="AW147" s="13" t="s">
        <v>30</v>
      </c>
      <c r="AX147" s="13" t="s">
        <v>74</v>
      </c>
      <c r="AY147" s="245" t="s">
        <v>278</v>
      </c>
    </row>
    <row r="148" s="14" customFormat="1">
      <c r="A148" s="14"/>
      <c r="B148" s="246"/>
      <c r="C148" s="247"/>
      <c r="D148" s="237" t="s">
        <v>285</v>
      </c>
      <c r="E148" s="248" t="s">
        <v>1</v>
      </c>
      <c r="F148" s="249" t="s">
        <v>287</v>
      </c>
      <c r="G148" s="247"/>
      <c r="H148" s="250">
        <v>677.53399999999999</v>
      </c>
      <c r="I148" s="247"/>
      <c r="J148" s="247"/>
      <c r="K148" s="247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285</v>
      </c>
      <c r="AU148" s="255" t="s">
        <v>83</v>
      </c>
      <c r="AV148" s="14" t="s">
        <v>116</v>
      </c>
      <c r="AW148" s="14" t="s">
        <v>30</v>
      </c>
      <c r="AX148" s="14" t="s">
        <v>81</v>
      </c>
      <c r="AY148" s="255" t="s">
        <v>278</v>
      </c>
    </row>
    <row r="149" s="2" customFormat="1" ht="37.8" customHeight="1">
      <c r="A149" s="33"/>
      <c r="B149" s="34"/>
      <c r="C149" s="222" t="s">
        <v>310</v>
      </c>
      <c r="D149" s="222" t="s">
        <v>280</v>
      </c>
      <c r="E149" s="223" t="s">
        <v>295</v>
      </c>
      <c r="F149" s="224" t="s">
        <v>296</v>
      </c>
      <c r="G149" s="225" t="s">
        <v>283</v>
      </c>
      <c r="H149" s="226">
        <v>52.118000000000002</v>
      </c>
      <c r="I149" s="227">
        <v>199</v>
      </c>
      <c r="J149" s="227">
        <f>ROUND(I149*H149,2)</f>
        <v>10371.48</v>
      </c>
      <c r="K149" s="228"/>
      <c r="L149" s="39"/>
      <c r="M149" s="229" t="s">
        <v>1</v>
      </c>
      <c r="N149" s="230" t="s">
        <v>39</v>
      </c>
      <c r="O149" s="231">
        <v>0.068000000000000005</v>
      </c>
      <c r="P149" s="231">
        <f>O149*H149</f>
        <v>3.5440240000000003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33" t="s">
        <v>116</v>
      </c>
      <c r="AT149" s="233" t="s">
        <v>280</v>
      </c>
      <c r="AU149" s="233" t="s">
        <v>83</v>
      </c>
      <c r="AY149" s="18" t="s">
        <v>278</v>
      </c>
      <c r="BE149" s="234">
        <f>IF(N149="základní",J149,0)</f>
        <v>10371.48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8" t="s">
        <v>81</v>
      </c>
      <c r="BK149" s="234">
        <f>ROUND(I149*H149,2)</f>
        <v>10371.48</v>
      </c>
      <c r="BL149" s="18" t="s">
        <v>116</v>
      </c>
      <c r="BM149" s="233" t="s">
        <v>4738</v>
      </c>
    </row>
    <row r="150" s="13" customFormat="1">
      <c r="A150" s="13"/>
      <c r="B150" s="235"/>
      <c r="C150" s="236"/>
      <c r="D150" s="237" t="s">
        <v>285</v>
      </c>
      <c r="E150" s="238" t="s">
        <v>1</v>
      </c>
      <c r="F150" s="239" t="s">
        <v>4739</v>
      </c>
      <c r="G150" s="236"/>
      <c r="H150" s="240">
        <v>52.118000000000002</v>
      </c>
      <c r="I150" s="236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285</v>
      </c>
      <c r="AU150" s="245" t="s">
        <v>83</v>
      </c>
      <c r="AV150" s="13" t="s">
        <v>83</v>
      </c>
      <c r="AW150" s="13" t="s">
        <v>30</v>
      </c>
      <c r="AX150" s="13" t="s">
        <v>74</v>
      </c>
      <c r="AY150" s="245" t="s">
        <v>278</v>
      </c>
    </row>
    <row r="151" s="14" customFormat="1">
      <c r="A151" s="14"/>
      <c r="B151" s="246"/>
      <c r="C151" s="247"/>
      <c r="D151" s="237" t="s">
        <v>285</v>
      </c>
      <c r="E151" s="248" t="s">
        <v>1</v>
      </c>
      <c r="F151" s="249" t="s">
        <v>287</v>
      </c>
      <c r="G151" s="247"/>
      <c r="H151" s="250">
        <v>52.118000000000002</v>
      </c>
      <c r="I151" s="247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285</v>
      </c>
      <c r="AU151" s="255" t="s">
        <v>83</v>
      </c>
      <c r="AV151" s="14" t="s">
        <v>116</v>
      </c>
      <c r="AW151" s="14" t="s">
        <v>30</v>
      </c>
      <c r="AX151" s="14" t="s">
        <v>81</v>
      </c>
      <c r="AY151" s="255" t="s">
        <v>278</v>
      </c>
    </row>
    <row r="152" s="2" customFormat="1" ht="24.15" customHeight="1">
      <c r="A152" s="33"/>
      <c r="B152" s="34"/>
      <c r="C152" s="222" t="s">
        <v>315</v>
      </c>
      <c r="D152" s="222" t="s">
        <v>280</v>
      </c>
      <c r="E152" s="223" t="s">
        <v>4740</v>
      </c>
      <c r="F152" s="224" t="s">
        <v>4741</v>
      </c>
      <c r="G152" s="225" t="s">
        <v>283</v>
      </c>
      <c r="H152" s="226">
        <v>416.94400000000002</v>
      </c>
      <c r="I152" s="227">
        <v>381</v>
      </c>
      <c r="J152" s="227">
        <f>ROUND(I152*H152,2)</f>
        <v>158855.66</v>
      </c>
      <c r="K152" s="228"/>
      <c r="L152" s="39"/>
      <c r="M152" s="229" t="s">
        <v>1</v>
      </c>
      <c r="N152" s="230" t="s">
        <v>39</v>
      </c>
      <c r="O152" s="231">
        <v>1.137</v>
      </c>
      <c r="P152" s="231">
        <f>O152*H152</f>
        <v>474.06532800000002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33" t="s">
        <v>116</v>
      </c>
      <c r="AT152" s="233" t="s">
        <v>280</v>
      </c>
      <c r="AU152" s="233" t="s">
        <v>83</v>
      </c>
      <c r="AY152" s="18" t="s">
        <v>278</v>
      </c>
      <c r="BE152" s="234">
        <f>IF(N152="základní",J152,0)</f>
        <v>158855.66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8" t="s">
        <v>81</v>
      </c>
      <c r="BK152" s="234">
        <f>ROUND(I152*H152,2)</f>
        <v>158855.66</v>
      </c>
      <c r="BL152" s="18" t="s">
        <v>116</v>
      </c>
      <c r="BM152" s="233" t="s">
        <v>4742</v>
      </c>
    </row>
    <row r="153" s="13" customFormat="1">
      <c r="A153" s="13"/>
      <c r="B153" s="235"/>
      <c r="C153" s="236"/>
      <c r="D153" s="237" t="s">
        <v>285</v>
      </c>
      <c r="E153" s="238" t="s">
        <v>1</v>
      </c>
      <c r="F153" s="239" t="s">
        <v>4743</v>
      </c>
      <c r="G153" s="236"/>
      <c r="H153" s="240">
        <v>416.94400000000002</v>
      </c>
      <c r="I153" s="236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285</v>
      </c>
      <c r="AU153" s="245" t="s">
        <v>83</v>
      </c>
      <c r="AV153" s="13" t="s">
        <v>83</v>
      </c>
      <c r="AW153" s="13" t="s">
        <v>30</v>
      </c>
      <c r="AX153" s="13" t="s">
        <v>74</v>
      </c>
      <c r="AY153" s="245" t="s">
        <v>278</v>
      </c>
    </row>
    <row r="154" s="14" customFormat="1">
      <c r="A154" s="14"/>
      <c r="B154" s="246"/>
      <c r="C154" s="247"/>
      <c r="D154" s="237" t="s">
        <v>285</v>
      </c>
      <c r="E154" s="248" t="s">
        <v>1</v>
      </c>
      <c r="F154" s="249" t="s">
        <v>287</v>
      </c>
      <c r="G154" s="247"/>
      <c r="H154" s="250">
        <v>416.94400000000002</v>
      </c>
      <c r="I154" s="247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285</v>
      </c>
      <c r="AU154" s="255" t="s">
        <v>83</v>
      </c>
      <c r="AV154" s="14" t="s">
        <v>116</v>
      </c>
      <c r="AW154" s="14" t="s">
        <v>30</v>
      </c>
      <c r="AX154" s="14" t="s">
        <v>81</v>
      </c>
      <c r="AY154" s="255" t="s">
        <v>278</v>
      </c>
    </row>
    <row r="155" s="2" customFormat="1" ht="24.15" customHeight="1">
      <c r="A155" s="33"/>
      <c r="B155" s="34"/>
      <c r="C155" s="222" t="s">
        <v>308</v>
      </c>
      <c r="D155" s="222" t="s">
        <v>280</v>
      </c>
      <c r="E155" s="223" t="s">
        <v>4744</v>
      </c>
      <c r="F155" s="224" t="s">
        <v>4745</v>
      </c>
      <c r="G155" s="225" t="s">
        <v>283</v>
      </c>
      <c r="H155" s="226">
        <v>312.70800000000003</v>
      </c>
      <c r="I155" s="227">
        <v>157</v>
      </c>
      <c r="J155" s="227">
        <f>ROUND(I155*H155,2)</f>
        <v>49095.160000000003</v>
      </c>
      <c r="K155" s="228"/>
      <c r="L155" s="39"/>
      <c r="M155" s="229" t="s">
        <v>1</v>
      </c>
      <c r="N155" s="230" t="s">
        <v>39</v>
      </c>
      <c r="O155" s="231">
        <v>0.32800000000000001</v>
      </c>
      <c r="P155" s="231">
        <f>O155*H155</f>
        <v>102.56822400000002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33" t="s">
        <v>116</v>
      </c>
      <c r="AT155" s="233" t="s">
        <v>280</v>
      </c>
      <c r="AU155" s="233" t="s">
        <v>83</v>
      </c>
      <c r="AY155" s="18" t="s">
        <v>278</v>
      </c>
      <c r="BE155" s="234">
        <f>IF(N155="základní",J155,0)</f>
        <v>49095.160000000003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8" t="s">
        <v>81</v>
      </c>
      <c r="BK155" s="234">
        <f>ROUND(I155*H155,2)</f>
        <v>49095.160000000003</v>
      </c>
      <c r="BL155" s="18" t="s">
        <v>116</v>
      </c>
      <c r="BM155" s="233" t="s">
        <v>4746</v>
      </c>
    </row>
    <row r="156" s="13" customFormat="1">
      <c r="A156" s="13"/>
      <c r="B156" s="235"/>
      <c r="C156" s="236"/>
      <c r="D156" s="237" t="s">
        <v>285</v>
      </c>
      <c r="E156" s="238" t="s">
        <v>1</v>
      </c>
      <c r="F156" s="239" t="s">
        <v>4737</v>
      </c>
      <c r="G156" s="236"/>
      <c r="H156" s="240">
        <v>312.70800000000003</v>
      </c>
      <c r="I156" s="236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285</v>
      </c>
      <c r="AU156" s="245" t="s">
        <v>83</v>
      </c>
      <c r="AV156" s="13" t="s">
        <v>83</v>
      </c>
      <c r="AW156" s="13" t="s">
        <v>30</v>
      </c>
      <c r="AX156" s="13" t="s">
        <v>74</v>
      </c>
      <c r="AY156" s="245" t="s">
        <v>278</v>
      </c>
    </row>
    <row r="157" s="14" customFormat="1">
      <c r="A157" s="14"/>
      <c r="B157" s="246"/>
      <c r="C157" s="247"/>
      <c r="D157" s="237" t="s">
        <v>285</v>
      </c>
      <c r="E157" s="248" t="s">
        <v>1</v>
      </c>
      <c r="F157" s="249" t="s">
        <v>287</v>
      </c>
      <c r="G157" s="247"/>
      <c r="H157" s="250">
        <v>312.70800000000003</v>
      </c>
      <c r="I157" s="247"/>
      <c r="J157" s="247"/>
      <c r="K157" s="247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285</v>
      </c>
      <c r="AU157" s="255" t="s">
        <v>83</v>
      </c>
      <c r="AV157" s="14" t="s">
        <v>116</v>
      </c>
      <c r="AW157" s="14" t="s">
        <v>30</v>
      </c>
      <c r="AX157" s="14" t="s">
        <v>81</v>
      </c>
      <c r="AY157" s="255" t="s">
        <v>278</v>
      </c>
    </row>
    <row r="158" s="2" customFormat="1" ht="24.15" customHeight="1">
      <c r="A158" s="33"/>
      <c r="B158" s="34"/>
      <c r="C158" s="222" t="s">
        <v>325</v>
      </c>
      <c r="D158" s="222" t="s">
        <v>280</v>
      </c>
      <c r="E158" s="223" t="s">
        <v>299</v>
      </c>
      <c r="F158" s="224" t="s">
        <v>300</v>
      </c>
      <c r="G158" s="225" t="s">
        <v>301</v>
      </c>
      <c r="H158" s="226">
        <v>83.388999999999996</v>
      </c>
      <c r="I158" s="227">
        <v>1550</v>
      </c>
      <c r="J158" s="227">
        <f>ROUND(I158*H158,2)</f>
        <v>129252.95</v>
      </c>
      <c r="K158" s="228"/>
      <c r="L158" s="39"/>
      <c r="M158" s="229" t="s">
        <v>1</v>
      </c>
      <c r="N158" s="230" t="s">
        <v>39</v>
      </c>
      <c r="O158" s="231">
        <v>0</v>
      </c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33" t="s">
        <v>116</v>
      </c>
      <c r="AT158" s="233" t="s">
        <v>280</v>
      </c>
      <c r="AU158" s="233" t="s">
        <v>83</v>
      </c>
      <c r="AY158" s="18" t="s">
        <v>278</v>
      </c>
      <c r="BE158" s="234">
        <f>IF(N158="základní",J158,0)</f>
        <v>129252.95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8" t="s">
        <v>81</v>
      </c>
      <c r="BK158" s="234">
        <f>ROUND(I158*H158,2)</f>
        <v>129252.95</v>
      </c>
      <c r="BL158" s="18" t="s">
        <v>116</v>
      </c>
      <c r="BM158" s="233" t="s">
        <v>4747</v>
      </c>
    </row>
    <row r="159" s="13" customFormat="1">
      <c r="A159" s="13"/>
      <c r="B159" s="235"/>
      <c r="C159" s="236"/>
      <c r="D159" s="237" t="s">
        <v>285</v>
      </c>
      <c r="E159" s="238" t="s">
        <v>1</v>
      </c>
      <c r="F159" s="239" t="s">
        <v>4748</v>
      </c>
      <c r="G159" s="236"/>
      <c r="H159" s="240">
        <v>83.388999999999996</v>
      </c>
      <c r="I159" s="236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285</v>
      </c>
      <c r="AU159" s="245" t="s">
        <v>83</v>
      </c>
      <c r="AV159" s="13" t="s">
        <v>83</v>
      </c>
      <c r="AW159" s="13" t="s">
        <v>30</v>
      </c>
      <c r="AX159" s="13" t="s">
        <v>74</v>
      </c>
      <c r="AY159" s="245" t="s">
        <v>278</v>
      </c>
    </row>
    <row r="160" s="14" customFormat="1">
      <c r="A160" s="14"/>
      <c r="B160" s="246"/>
      <c r="C160" s="247"/>
      <c r="D160" s="237" t="s">
        <v>285</v>
      </c>
      <c r="E160" s="248" t="s">
        <v>1</v>
      </c>
      <c r="F160" s="249" t="s">
        <v>287</v>
      </c>
      <c r="G160" s="247"/>
      <c r="H160" s="250">
        <v>83.388999999999996</v>
      </c>
      <c r="I160" s="247"/>
      <c r="J160" s="247"/>
      <c r="K160" s="247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285</v>
      </c>
      <c r="AU160" s="255" t="s">
        <v>83</v>
      </c>
      <c r="AV160" s="14" t="s">
        <v>116</v>
      </c>
      <c r="AW160" s="14" t="s">
        <v>30</v>
      </c>
      <c r="AX160" s="14" t="s">
        <v>81</v>
      </c>
      <c r="AY160" s="255" t="s">
        <v>278</v>
      </c>
    </row>
    <row r="161" s="2" customFormat="1" ht="16.5" customHeight="1">
      <c r="A161" s="33"/>
      <c r="B161" s="34"/>
      <c r="C161" s="222" t="s">
        <v>372</v>
      </c>
      <c r="D161" s="222" t="s">
        <v>280</v>
      </c>
      <c r="E161" s="223" t="s">
        <v>305</v>
      </c>
      <c r="F161" s="224" t="s">
        <v>306</v>
      </c>
      <c r="G161" s="225" t="s">
        <v>283</v>
      </c>
      <c r="H161" s="226">
        <v>52.118000000000002</v>
      </c>
      <c r="I161" s="227">
        <v>20.800000000000001</v>
      </c>
      <c r="J161" s="227">
        <f>ROUND(I161*H161,2)</f>
        <v>1084.05</v>
      </c>
      <c r="K161" s="228"/>
      <c r="L161" s="39"/>
      <c r="M161" s="229" t="s">
        <v>1</v>
      </c>
      <c r="N161" s="230" t="s">
        <v>39</v>
      </c>
      <c r="O161" s="231">
        <v>0.0089999999999999993</v>
      </c>
      <c r="P161" s="231">
        <f>O161*H161</f>
        <v>0.46906199999999998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33" t="s">
        <v>116</v>
      </c>
      <c r="AT161" s="233" t="s">
        <v>280</v>
      </c>
      <c r="AU161" s="233" t="s">
        <v>83</v>
      </c>
      <c r="AY161" s="18" t="s">
        <v>278</v>
      </c>
      <c r="BE161" s="234">
        <f>IF(N161="základní",J161,0)</f>
        <v>1084.05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8" t="s">
        <v>81</v>
      </c>
      <c r="BK161" s="234">
        <f>ROUND(I161*H161,2)</f>
        <v>1084.05</v>
      </c>
      <c r="BL161" s="18" t="s">
        <v>116</v>
      </c>
      <c r="BM161" s="233" t="s">
        <v>4749</v>
      </c>
    </row>
    <row r="162" s="13" customFormat="1">
      <c r="A162" s="13"/>
      <c r="B162" s="235"/>
      <c r="C162" s="236"/>
      <c r="D162" s="237" t="s">
        <v>285</v>
      </c>
      <c r="E162" s="238" t="s">
        <v>1</v>
      </c>
      <c r="F162" s="239" t="s">
        <v>4739</v>
      </c>
      <c r="G162" s="236"/>
      <c r="H162" s="240">
        <v>52.118000000000002</v>
      </c>
      <c r="I162" s="236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285</v>
      </c>
      <c r="AU162" s="245" t="s">
        <v>83</v>
      </c>
      <c r="AV162" s="13" t="s">
        <v>83</v>
      </c>
      <c r="AW162" s="13" t="s">
        <v>30</v>
      </c>
      <c r="AX162" s="13" t="s">
        <v>74</v>
      </c>
      <c r="AY162" s="245" t="s">
        <v>278</v>
      </c>
    </row>
    <row r="163" s="14" customFormat="1">
      <c r="A163" s="14"/>
      <c r="B163" s="246"/>
      <c r="C163" s="247"/>
      <c r="D163" s="237" t="s">
        <v>285</v>
      </c>
      <c r="E163" s="248" t="s">
        <v>1</v>
      </c>
      <c r="F163" s="249" t="s">
        <v>287</v>
      </c>
      <c r="G163" s="247"/>
      <c r="H163" s="250">
        <v>52.118000000000002</v>
      </c>
      <c r="I163" s="247"/>
      <c r="J163" s="247"/>
      <c r="K163" s="247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285</v>
      </c>
      <c r="AU163" s="255" t="s">
        <v>83</v>
      </c>
      <c r="AV163" s="14" t="s">
        <v>116</v>
      </c>
      <c r="AW163" s="14" t="s">
        <v>30</v>
      </c>
      <c r="AX163" s="14" t="s">
        <v>81</v>
      </c>
      <c r="AY163" s="255" t="s">
        <v>278</v>
      </c>
    </row>
    <row r="164" s="2" customFormat="1" ht="37.8" customHeight="1">
      <c r="A164" s="33"/>
      <c r="B164" s="34"/>
      <c r="C164" s="222" t="s">
        <v>8</v>
      </c>
      <c r="D164" s="222" t="s">
        <v>280</v>
      </c>
      <c r="E164" s="223" t="s">
        <v>4750</v>
      </c>
      <c r="F164" s="224" t="s">
        <v>4751</v>
      </c>
      <c r="G164" s="225" t="s">
        <v>318</v>
      </c>
      <c r="H164" s="226">
        <v>204</v>
      </c>
      <c r="I164" s="227">
        <v>34</v>
      </c>
      <c r="J164" s="227">
        <f>ROUND(I164*H164,2)</f>
        <v>6936</v>
      </c>
      <c r="K164" s="228"/>
      <c r="L164" s="39"/>
      <c r="M164" s="229" t="s">
        <v>1</v>
      </c>
      <c r="N164" s="230" t="s">
        <v>39</v>
      </c>
      <c r="O164" s="231">
        <v>0.089999999999999997</v>
      </c>
      <c r="P164" s="231">
        <f>O164*H164</f>
        <v>18.359999999999999</v>
      </c>
      <c r="Q164" s="231">
        <v>0</v>
      </c>
      <c r="R164" s="231">
        <f>Q164*H164</f>
        <v>0</v>
      </c>
      <c r="S164" s="231">
        <v>0</v>
      </c>
      <c r="T164" s="232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33" t="s">
        <v>116</v>
      </c>
      <c r="AT164" s="233" t="s">
        <v>280</v>
      </c>
      <c r="AU164" s="233" t="s">
        <v>83</v>
      </c>
      <c r="AY164" s="18" t="s">
        <v>278</v>
      </c>
      <c r="BE164" s="234">
        <f>IF(N164="základní",J164,0)</f>
        <v>6936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8" t="s">
        <v>81</v>
      </c>
      <c r="BK164" s="234">
        <f>ROUND(I164*H164,2)</f>
        <v>6936</v>
      </c>
      <c r="BL164" s="18" t="s">
        <v>116</v>
      </c>
      <c r="BM164" s="233" t="s">
        <v>4752</v>
      </c>
    </row>
    <row r="165" s="13" customFormat="1">
      <c r="A165" s="13"/>
      <c r="B165" s="235"/>
      <c r="C165" s="236"/>
      <c r="D165" s="237" t="s">
        <v>285</v>
      </c>
      <c r="E165" s="238" t="s">
        <v>1</v>
      </c>
      <c r="F165" s="239" t="s">
        <v>4753</v>
      </c>
      <c r="G165" s="236"/>
      <c r="H165" s="240">
        <v>204</v>
      </c>
      <c r="I165" s="236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285</v>
      </c>
      <c r="AU165" s="245" t="s">
        <v>83</v>
      </c>
      <c r="AV165" s="13" t="s">
        <v>83</v>
      </c>
      <c r="AW165" s="13" t="s">
        <v>30</v>
      </c>
      <c r="AX165" s="13" t="s">
        <v>74</v>
      </c>
      <c r="AY165" s="245" t="s">
        <v>278</v>
      </c>
    </row>
    <row r="166" s="14" customFormat="1">
      <c r="A166" s="14"/>
      <c r="B166" s="246"/>
      <c r="C166" s="247"/>
      <c r="D166" s="237" t="s">
        <v>285</v>
      </c>
      <c r="E166" s="248" t="s">
        <v>1</v>
      </c>
      <c r="F166" s="249" t="s">
        <v>287</v>
      </c>
      <c r="G166" s="247"/>
      <c r="H166" s="250">
        <v>204</v>
      </c>
      <c r="I166" s="247"/>
      <c r="J166" s="247"/>
      <c r="K166" s="247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285</v>
      </c>
      <c r="AU166" s="255" t="s">
        <v>83</v>
      </c>
      <c r="AV166" s="14" t="s">
        <v>116</v>
      </c>
      <c r="AW166" s="14" t="s">
        <v>30</v>
      </c>
      <c r="AX166" s="14" t="s">
        <v>81</v>
      </c>
      <c r="AY166" s="255" t="s">
        <v>278</v>
      </c>
    </row>
    <row r="167" s="2" customFormat="1" ht="24.15" customHeight="1">
      <c r="A167" s="33"/>
      <c r="B167" s="34"/>
      <c r="C167" s="222" t="s">
        <v>404</v>
      </c>
      <c r="D167" s="222" t="s">
        <v>280</v>
      </c>
      <c r="E167" s="223" t="s">
        <v>4754</v>
      </c>
      <c r="F167" s="224" t="s">
        <v>4755</v>
      </c>
      <c r="G167" s="225" t="s">
        <v>318</v>
      </c>
      <c r="H167" s="226">
        <v>204</v>
      </c>
      <c r="I167" s="227">
        <v>24</v>
      </c>
      <c r="J167" s="227">
        <f>ROUND(I167*H167,2)</f>
        <v>4896</v>
      </c>
      <c r="K167" s="228"/>
      <c r="L167" s="39"/>
      <c r="M167" s="229" t="s">
        <v>1</v>
      </c>
      <c r="N167" s="230" t="s">
        <v>39</v>
      </c>
      <c r="O167" s="231">
        <v>0.058000000000000003</v>
      </c>
      <c r="P167" s="231">
        <f>O167*H167</f>
        <v>11.832000000000001</v>
      </c>
      <c r="Q167" s="231">
        <v>0</v>
      </c>
      <c r="R167" s="231">
        <f>Q167*H167</f>
        <v>0</v>
      </c>
      <c r="S167" s="231">
        <v>0</v>
      </c>
      <c r="T167" s="23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33" t="s">
        <v>116</v>
      </c>
      <c r="AT167" s="233" t="s">
        <v>280</v>
      </c>
      <c r="AU167" s="233" t="s">
        <v>83</v>
      </c>
      <c r="AY167" s="18" t="s">
        <v>278</v>
      </c>
      <c r="BE167" s="234">
        <f>IF(N167="základní",J167,0)</f>
        <v>4896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8" t="s">
        <v>81</v>
      </c>
      <c r="BK167" s="234">
        <f>ROUND(I167*H167,2)</f>
        <v>4896</v>
      </c>
      <c r="BL167" s="18" t="s">
        <v>116</v>
      </c>
      <c r="BM167" s="233" t="s">
        <v>4756</v>
      </c>
    </row>
    <row r="168" s="2" customFormat="1" ht="16.5" customHeight="1">
      <c r="A168" s="33"/>
      <c r="B168" s="34"/>
      <c r="C168" s="269" t="s">
        <v>410</v>
      </c>
      <c r="D168" s="269" t="s">
        <v>1081</v>
      </c>
      <c r="E168" s="270" t="s">
        <v>4757</v>
      </c>
      <c r="F168" s="271" t="s">
        <v>4758</v>
      </c>
      <c r="G168" s="272" t="s">
        <v>653</v>
      </c>
      <c r="H168" s="273">
        <v>4.0800000000000001</v>
      </c>
      <c r="I168" s="274">
        <v>113</v>
      </c>
      <c r="J168" s="274">
        <f>ROUND(I168*H168,2)</f>
        <v>461.04000000000002</v>
      </c>
      <c r="K168" s="275"/>
      <c r="L168" s="276"/>
      <c r="M168" s="277" t="s">
        <v>1</v>
      </c>
      <c r="N168" s="278" t="s">
        <v>39</v>
      </c>
      <c r="O168" s="231">
        <v>0</v>
      </c>
      <c r="P168" s="231">
        <f>O168*H168</f>
        <v>0</v>
      </c>
      <c r="Q168" s="231">
        <v>0.001</v>
      </c>
      <c r="R168" s="231">
        <f>Q168*H168</f>
        <v>0.0040800000000000003</v>
      </c>
      <c r="S168" s="231">
        <v>0</v>
      </c>
      <c r="T168" s="23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33" t="s">
        <v>315</v>
      </c>
      <c r="AT168" s="233" t="s">
        <v>1081</v>
      </c>
      <c r="AU168" s="233" t="s">
        <v>83</v>
      </c>
      <c r="AY168" s="18" t="s">
        <v>278</v>
      </c>
      <c r="BE168" s="234">
        <f>IF(N168="základní",J168,0)</f>
        <v>461.04000000000002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8" t="s">
        <v>81</v>
      </c>
      <c r="BK168" s="234">
        <f>ROUND(I168*H168,2)</f>
        <v>461.04000000000002</v>
      </c>
      <c r="BL168" s="18" t="s">
        <v>116</v>
      </c>
      <c r="BM168" s="233" t="s">
        <v>4759</v>
      </c>
    </row>
    <row r="169" s="13" customFormat="1">
      <c r="A169" s="13"/>
      <c r="B169" s="235"/>
      <c r="C169" s="236"/>
      <c r="D169" s="237" t="s">
        <v>285</v>
      </c>
      <c r="E169" s="236"/>
      <c r="F169" s="239" t="s">
        <v>4760</v>
      </c>
      <c r="G169" s="236"/>
      <c r="H169" s="240">
        <v>4.0800000000000001</v>
      </c>
      <c r="I169" s="236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285</v>
      </c>
      <c r="AU169" s="245" t="s">
        <v>83</v>
      </c>
      <c r="AV169" s="13" t="s">
        <v>83</v>
      </c>
      <c r="AW169" s="13" t="s">
        <v>4</v>
      </c>
      <c r="AX169" s="13" t="s">
        <v>81</v>
      </c>
      <c r="AY169" s="245" t="s">
        <v>278</v>
      </c>
    </row>
    <row r="170" s="2" customFormat="1" ht="21.75" customHeight="1">
      <c r="A170" s="33"/>
      <c r="B170" s="34"/>
      <c r="C170" s="222" t="s">
        <v>415</v>
      </c>
      <c r="D170" s="222" t="s">
        <v>280</v>
      </c>
      <c r="E170" s="223" t="s">
        <v>4761</v>
      </c>
      <c r="F170" s="224" t="s">
        <v>4762</v>
      </c>
      <c r="G170" s="225" t="s">
        <v>318</v>
      </c>
      <c r="H170" s="226">
        <v>204</v>
      </c>
      <c r="I170" s="227">
        <v>4.9800000000000004</v>
      </c>
      <c r="J170" s="227">
        <f>ROUND(I170*H170,2)</f>
        <v>1015.92</v>
      </c>
      <c r="K170" s="228"/>
      <c r="L170" s="39"/>
      <c r="M170" s="229" t="s">
        <v>1</v>
      </c>
      <c r="N170" s="230" t="s">
        <v>39</v>
      </c>
      <c r="O170" s="231">
        <v>0.010999999999999999</v>
      </c>
      <c r="P170" s="231">
        <f>O170*H170</f>
        <v>2.2439999999999998</v>
      </c>
      <c r="Q170" s="231">
        <v>0</v>
      </c>
      <c r="R170" s="231">
        <f>Q170*H170</f>
        <v>0</v>
      </c>
      <c r="S170" s="231">
        <v>0</v>
      </c>
      <c r="T170" s="23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33" t="s">
        <v>116</v>
      </c>
      <c r="AT170" s="233" t="s">
        <v>280</v>
      </c>
      <c r="AU170" s="233" t="s">
        <v>83</v>
      </c>
      <c r="AY170" s="18" t="s">
        <v>278</v>
      </c>
      <c r="BE170" s="234">
        <f>IF(N170="základní",J170,0)</f>
        <v>1015.92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8" t="s">
        <v>81</v>
      </c>
      <c r="BK170" s="234">
        <f>ROUND(I170*H170,2)</f>
        <v>1015.92</v>
      </c>
      <c r="BL170" s="18" t="s">
        <v>116</v>
      </c>
      <c r="BM170" s="233" t="s">
        <v>4763</v>
      </c>
    </row>
    <row r="171" s="12" customFormat="1" ht="22.8" customHeight="1">
      <c r="A171" s="12"/>
      <c r="B171" s="207"/>
      <c r="C171" s="208"/>
      <c r="D171" s="209" t="s">
        <v>73</v>
      </c>
      <c r="E171" s="220" t="s">
        <v>83</v>
      </c>
      <c r="F171" s="220" t="s">
        <v>1031</v>
      </c>
      <c r="G171" s="208"/>
      <c r="H171" s="208"/>
      <c r="I171" s="208"/>
      <c r="J171" s="221">
        <f>BK171</f>
        <v>151724.14999999999</v>
      </c>
      <c r="K171" s="208"/>
      <c r="L171" s="212"/>
      <c r="M171" s="213"/>
      <c r="N171" s="214"/>
      <c r="O171" s="214"/>
      <c r="P171" s="215">
        <f>SUM(P172:P186)</f>
        <v>129.66976200000002</v>
      </c>
      <c r="Q171" s="214"/>
      <c r="R171" s="215">
        <f>SUM(R172:R186)</f>
        <v>92.49654679999999</v>
      </c>
      <c r="S171" s="214"/>
      <c r="T171" s="216">
        <f>SUM(T172:T186)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7" t="s">
        <v>81</v>
      </c>
      <c r="AT171" s="218" t="s">
        <v>73</v>
      </c>
      <c r="AU171" s="218" t="s">
        <v>81</v>
      </c>
      <c r="AY171" s="217" t="s">
        <v>278</v>
      </c>
      <c r="BK171" s="219">
        <f>SUM(BK172:BK186)</f>
        <v>151724.14999999999</v>
      </c>
    </row>
    <row r="172" s="2" customFormat="1" ht="16.5" customHeight="1">
      <c r="A172" s="33"/>
      <c r="B172" s="34"/>
      <c r="C172" s="222" t="s">
        <v>602</v>
      </c>
      <c r="D172" s="222" t="s">
        <v>280</v>
      </c>
      <c r="E172" s="223" t="s">
        <v>4764</v>
      </c>
      <c r="F172" s="224" t="s">
        <v>4765</v>
      </c>
      <c r="G172" s="225" t="s">
        <v>283</v>
      </c>
      <c r="H172" s="226">
        <v>52.118000000000002</v>
      </c>
      <c r="I172" s="227">
        <v>1640</v>
      </c>
      <c r="J172" s="227">
        <f>ROUND(I172*H172,2)</f>
        <v>85473.520000000004</v>
      </c>
      <c r="K172" s="228"/>
      <c r="L172" s="39"/>
      <c r="M172" s="229" t="s">
        <v>1</v>
      </c>
      <c r="N172" s="230" t="s">
        <v>39</v>
      </c>
      <c r="O172" s="231">
        <v>1.5840000000000001</v>
      </c>
      <c r="P172" s="231">
        <f>O172*H172</f>
        <v>82.554912000000002</v>
      </c>
      <c r="Q172" s="231">
        <v>1.6299999999999999</v>
      </c>
      <c r="R172" s="231">
        <f>Q172*H172</f>
        <v>84.952339999999992</v>
      </c>
      <c r="S172" s="231">
        <v>0</v>
      </c>
      <c r="T172" s="23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33" t="s">
        <v>116</v>
      </c>
      <c r="AT172" s="233" t="s">
        <v>280</v>
      </c>
      <c r="AU172" s="233" t="s">
        <v>83</v>
      </c>
      <c r="AY172" s="18" t="s">
        <v>278</v>
      </c>
      <c r="BE172" s="234">
        <f>IF(N172="základní",J172,0)</f>
        <v>85473.520000000004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8" t="s">
        <v>81</v>
      </c>
      <c r="BK172" s="234">
        <f>ROUND(I172*H172,2)</f>
        <v>85473.520000000004</v>
      </c>
      <c r="BL172" s="18" t="s">
        <v>116</v>
      </c>
      <c r="BM172" s="233" t="s">
        <v>4766</v>
      </c>
    </row>
    <row r="173" s="13" customFormat="1">
      <c r="A173" s="13"/>
      <c r="B173" s="235"/>
      <c r="C173" s="236"/>
      <c r="D173" s="237" t="s">
        <v>285</v>
      </c>
      <c r="E173" s="238" t="s">
        <v>1</v>
      </c>
      <c r="F173" s="239" t="s">
        <v>4767</v>
      </c>
      <c r="G173" s="236"/>
      <c r="H173" s="240">
        <v>52.118000000000002</v>
      </c>
      <c r="I173" s="236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285</v>
      </c>
      <c r="AU173" s="245" t="s">
        <v>83</v>
      </c>
      <c r="AV173" s="13" t="s">
        <v>83</v>
      </c>
      <c r="AW173" s="13" t="s">
        <v>30</v>
      </c>
      <c r="AX173" s="13" t="s">
        <v>74</v>
      </c>
      <c r="AY173" s="245" t="s">
        <v>278</v>
      </c>
    </row>
    <row r="174" s="14" customFormat="1">
      <c r="A174" s="14"/>
      <c r="B174" s="246"/>
      <c r="C174" s="247"/>
      <c r="D174" s="237" t="s">
        <v>285</v>
      </c>
      <c r="E174" s="248" t="s">
        <v>1</v>
      </c>
      <c r="F174" s="249" t="s">
        <v>287</v>
      </c>
      <c r="G174" s="247"/>
      <c r="H174" s="250">
        <v>52.118000000000002</v>
      </c>
      <c r="I174" s="247"/>
      <c r="J174" s="247"/>
      <c r="K174" s="247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285</v>
      </c>
      <c r="AU174" s="255" t="s">
        <v>83</v>
      </c>
      <c r="AV174" s="14" t="s">
        <v>116</v>
      </c>
      <c r="AW174" s="14" t="s">
        <v>30</v>
      </c>
      <c r="AX174" s="14" t="s">
        <v>81</v>
      </c>
      <c r="AY174" s="255" t="s">
        <v>278</v>
      </c>
    </row>
    <row r="175" s="2" customFormat="1" ht="24.15" customHeight="1">
      <c r="A175" s="33"/>
      <c r="B175" s="34"/>
      <c r="C175" s="222" t="s">
        <v>607</v>
      </c>
      <c r="D175" s="222" t="s">
        <v>280</v>
      </c>
      <c r="E175" s="223" t="s">
        <v>4768</v>
      </c>
      <c r="F175" s="224" t="s">
        <v>4769</v>
      </c>
      <c r="G175" s="225" t="s">
        <v>407</v>
      </c>
      <c r="H175" s="226">
        <v>118.45</v>
      </c>
      <c r="I175" s="227">
        <v>180</v>
      </c>
      <c r="J175" s="227">
        <f>ROUND(I175*H175,2)</f>
        <v>21321</v>
      </c>
      <c r="K175" s="228"/>
      <c r="L175" s="39"/>
      <c r="M175" s="229" t="s">
        <v>1</v>
      </c>
      <c r="N175" s="230" t="s">
        <v>39</v>
      </c>
      <c r="O175" s="231">
        <v>0.065000000000000002</v>
      </c>
      <c r="P175" s="231">
        <f>O175*H175</f>
        <v>7.6992500000000001</v>
      </c>
      <c r="Q175" s="231">
        <v>0.00116</v>
      </c>
      <c r="R175" s="231">
        <f>Q175*H175</f>
        <v>0.137402</v>
      </c>
      <c r="S175" s="231">
        <v>0</v>
      </c>
      <c r="T175" s="232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33" t="s">
        <v>116</v>
      </c>
      <c r="AT175" s="233" t="s">
        <v>280</v>
      </c>
      <c r="AU175" s="233" t="s">
        <v>83</v>
      </c>
      <c r="AY175" s="18" t="s">
        <v>278</v>
      </c>
      <c r="BE175" s="234">
        <f>IF(N175="základní",J175,0)</f>
        <v>21321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8" t="s">
        <v>81</v>
      </c>
      <c r="BK175" s="234">
        <f>ROUND(I175*H175,2)</f>
        <v>21321</v>
      </c>
      <c r="BL175" s="18" t="s">
        <v>116</v>
      </c>
      <c r="BM175" s="233" t="s">
        <v>4770</v>
      </c>
    </row>
    <row r="176" s="13" customFormat="1">
      <c r="A176" s="13"/>
      <c r="B176" s="235"/>
      <c r="C176" s="236"/>
      <c r="D176" s="237" t="s">
        <v>285</v>
      </c>
      <c r="E176" s="238" t="s">
        <v>1</v>
      </c>
      <c r="F176" s="239" t="s">
        <v>4771</v>
      </c>
      <c r="G176" s="236"/>
      <c r="H176" s="240">
        <v>118.45</v>
      </c>
      <c r="I176" s="236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285</v>
      </c>
      <c r="AU176" s="245" t="s">
        <v>83</v>
      </c>
      <c r="AV176" s="13" t="s">
        <v>83</v>
      </c>
      <c r="AW176" s="13" t="s">
        <v>30</v>
      </c>
      <c r="AX176" s="13" t="s">
        <v>74</v>
      </c>
      <c r="AY176" s="245" t="s">
        <v>278</v>
      </c>
    </row>
    <row r="177" s="14" customFormat="1">
      <c r="A177" s="14"/>
      <c r="B177" s="246"/>
      <c r="C177" s="247"/>
      <c r="D177" s="237" t="s">
        <v>285</v>
      </c>
      <c r="E177" s="248" t="s">
        <v>1</v>
      </c>
      <c r="F177" s="249" t="s">
        <v>287</v>
      </c>
      <c r="G177" s="247"/>
      <c r="H177" s="250">
        <v>118.45</v>
      </c>
      <c r="I177" s="247"/>
      <c r="J177" s="247"/>
      <c r="K177" s="247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285</v>
      </c>
      <c r="AU177" s="255" t="s">
        <v>83</v>
      </c>
      <c r="AV177" s="14" t="s">
        <v>116</v>
      </c>
      <c r="AW177" s="14" t="s">
        <v>30</v>
      </c>
      <c r="AX177" s="14" t="s">
        <v>81</v>
      </c>
      <c r="AY177" s="255" t="s">
        <v>278</v>
      </c>
    </row>
    <row r="178" s="2" customFormat="1" ht="24.15" customHeight="1">
      <c r="A178" s="33"/>
      <c r="B178" s="34"/>
      <c r="C178" s="222" t="s">
        <v>611</v>
      </c>
      <c r="D178" s="222" t="s">
        <v>280</v>
      </c>
      <c r="E178" s="223" t="s">
        <v>4772</v>
      </c>
      <c r="F178" s="224" t="s">
        <v>4773</v>
      </c>
      <c r="G178" s="225" t="s">
        <v>283</v>
      </c>
      <c r="H178" s="226">
        <v>0.23999999999999999</v>
      </c>
      <c r="I178" s="227">
        <v>1590</v>
      </c>
      <c r="J178" s="227">
        <f>ROUND(I178*H178,2)</f>
        <v>381.60000000000002</v>
      </c>
      <c r="K178" s="228"/>
      <c r="L178" s="39"/>
      <c r="M178" s="229" t="s">
        <v>1</v>
      </c>
      <c r="N178" s="230" t="s">
        <v>39</v>
      </c>
      <c r="O178" s="231">
        <v>0.98499999999999999</v>
      </c>
      <c r="P178" s="231">
        <f>O178*H178</f>
        <v>0.2364</v>
      </c>
      <c r="Q178" s="231">
        <v>2.1600000000000001</v>
      </c>
      <c r="R178" s="231">
        <f>Q178*H178</f>
        <v>0.51839999999999997</v>
      </c>
      <c r="S178" s="231">
        <v>0</v>
      </c>
      <c r="T178" s="232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33" t="s">
        <v>116</v>
      </c>
      <c r="AT178" s="233" t="s">
        <v>280</v>
      </c>
      <c r="AU178" s="233" t="s">
        <v>83</v>
      </c>
      <c r="AY178" s="18" t="s">
        <v>278</v>
      </c>
      <c r="BE178" s="234">
        <f>IF(N178="základní",J178,0)</f>
        <v>381.60000000000002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8" t="s">
        <v>81</v>
      </c>
      <c r="BK178" s="234">
        <f>ROUND(I178*H178,2)</f>
        <v>381.60000000000002</v>
      </c>
      <c r="BL178" s="18" t="s">
        <v>116</v>
      </c>
      <c r="BM178" s="233" t="s">
        <v>4774</v>
      </c>
    </row>
    <row r="179" s="13" customFormat="1">
      <c r="A179" s="13"/>
      <c r="B179" s="235"/>
      <c r="C179" s="236"/>
      <c r="D179" s="237" t="s">
        <v>285</v>
      </c>
      <c r="E179" s="238" t="s">
        <v>1</v>
      </c>
      <c r="F179" s="239" t="s">
        <v>4775</v>
      </c>
      <c r="G179" s="236"/>
      <c r="H179" s="240">
        <v>0.23999999999999999</v>
      </c>
      <c r="I179" s="236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285</v>
      </c>
      <c r="AU179" s="245" t="s">
        <v>83</v>
      </c>
      <c r="AV179" s="13" t="s">
        <v>83</v>
      </c>
      <c r="AW179" s="13" t="s">
        <v>30</v>
      </c>
      <c r="AX179" s="13" t="s">
        <v>74</v>
      </c>
      <c r="AY179" s="245" t="s">
        <v>278</v>
      </c>
    </row>
    <row r="180" s="14" customFormat="1">
      <c r="A180" s="14"/>
      <c r="B180" s="246"/>
      <c r="C180" s="247"/>
      <c r="D180" s="237" t="s">
        <v>285</v>
      </c>
      <c r="E180" s="248" t="s">
        <v>1</v>
      </c>
      <c r="F180" s="249" t="s">
        <v>287</v>
      </c>
      <c r="G180" s="247"/>
      <c r="H180" s="250">
        <v>0.23999999999999999</v>
      </c>
      <c r="I180" s="247"/>
      <c r="J180" s="247"/>
      <c r="K180" s="247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285</v>
      </c>
      <c r="AU180" s="255" t="s">
        <v>83</v>
      </c>
      <c r="AV180" s="14" t="s">
        <v>116</v>
      </c>
      <c r="AW180" s="14" t="s">
        <v>30</v>
      </c>
      <c r="AX180" s="14" t="s">
        <v>81</v>
      </c>
      <c r="AY180" s="255" t="s">
        <v>278</v>
      </c>
    </row>
    <row r="181" s="2" customFormat="1" ht="33" customHeight="1">
      <c r="A181" s="33"/>
      <c r="B181" s="34"/>
      <c r="C181" s="222" t="s">
        <v>616</v>
      </c>
      <c r="D181" s="222" t="s">
        <v>280</v>
      </c>
      <c r="E181" s="223" t="s">
        <v>4776</v>
      </c>
      <c r="F181" s="224" t="s">
        <v>4777</v>
      </c>
      <c r="G181" s="225" t="s">
        <v>318</v>
      </c>
      <c r="H181" s="226">
        <v>7.2000000000000002</v>
      </c>
      <c r="I181" s="227">
        <v>2460</v>
      </c>
      <c r="J181" s="227">
        <f>ROUND(I181*H181,2)</f>
        <v>17712</v>
      </c>
      <c r="K181" s="228"/>
      <c r="L181" s="39"/>
      <c r="M181" s="229" t="s">
        <v>1</v>
      </c>
      <c r="N181" s="230" t="s">
        <v>39</v>
      </c>
      <c r="O181" s="231">
        <v>1.23</v>
      </c>
      <c r="P181" s="231">
        <f>O181*H181</f>
        <v>8.8559999999999999</v>
      </c>
      <c r="Q181" s="231">
        <v>0.93198000000000003</v>
      </c>
      <c r="R181" s="231">
        <f>Q181*H181</f>
        <v>6.7102560000000002</v>
      </c>
      <c r="S181" s="231">
        <v>0</v>
      </c>
      <c r="T181" s="232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33" t="s">
        <v>116</v>
      </c>
      <c r="AT181" s="233" t="s">
        <v>280</v>
      </c>
      <c r="AU181" s="233" t="s">
        <v>83</v>
      </c>
      <c r="AY181" s="18" t="s">
        <v>278</v>
      </c>
      <c r="BE181" s="234">
        <f>IF(N181="základní",J181,0)</f>
        <v>17712</v>
      </c>
      <c r="BF181" s="234">
        <f>IF(N181="snížená",J181,0)</f>
        <v>0</v>
      </c>
      <c r="BG181" s="234">
        <f>IF(N181="zákl. přenesená",J181,0)</f>
        <v>0</v>
      </c>
      <c r="BH181" s="234">
        <f>IF(N181="sníž. přenesená",J181,0)</f>
        <v>0</v>
      </c>
      <c r="BI181" s="234">
        <f>IF(N181="nulová",J181,0)</f>
        <v>0</v>
      </c>
      <c r="BJ181" s="18" t="s">
        <v>81</v>
      </c>
      <c r="BK181" s="234">
        <f>ROUND(I181*H181,2)</f>
        <v>17712</v>
      </c>
      <c r="BL181" s="18" t="s">
        <v>116</v>
      </c>
      <c r="BM181" s="233" t="s">
        <v>4778</v>
      </c>
    </row>
    <row r="182" s="13" customFormat="1">
      <c r="A182" s="13"/>
      <c r="B182" s="235"/>
      <c r="C182" s="236"/>
      <c r="D182" s="237" t="s">
        <v>285</v>
      </c>
      <c r="E182" s="238" t="s">
        <v>1</v>
      </c>
      <c r="F182" s="239" t="s">
        <v>4779</v>
      </c>
      <c r="G182" s="236"/>
      <c r="H182" s="240">
        <v>7.2000000000000002</v>
      </c>
      <c r="I182" s="236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285</v>
      </c>
      <c r="AU182" s="245" t="s">
        <v>83</v>
      </c>
      <c r="AV182" s="13" t="s">
        <v>83</v>
      </c>
      <c r="AW182" s="13" t="s">
        <v>30</v>
      </c>
      <c r="AX182" s="13" t="s">
        <v>74</v>
      </c>
      <c r="AY182" s="245" t="s">
        <v>278</v>
      </c>
    </row>
    <row r="183" s="14" customFormat="1">
      <c r="A183" s="14"/>
      <c r="B183" s="246"/>
      <c r="C183" s="247"/>
      <c r="D183" s="237" t="s">
        <v>285</v>
      </c>
      <c r="E183" s="248" t="s">
        <v>1</v>
      </c>
      <c r="F183" s="249" t="s">
        <v>287</v>
      </c>
      <c r="G183" s="247"/>
      <c r="H183" s="250">
        <v>7.2000000000000002</v>
      </c>
      <c r="I183" s="247"/>
      <c r="J183" s="247"/>
      <c r="K183" s="247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285</v>
      </c>
      <c r="AU183" s="255" t="s">
        <v>83</v>
      </c>
      <c r="AV183" s="14" t="s">
        <v>116</v>
      </c>
      <c r="AW183" s="14" t="s">
        <v>30</v>
      </c>
      <c r="AX183" s="14" t="s">
        <v>81</v>
      </c>
      <c r="AY183" s="255" t="s">
        <v>278</v>
      </c>
    </row>
    <row r="184" s="2" customFormat="1" ht="24.15" customHeight="1">
      <c r="A184" s="33"/>
      <c r="B184" s="34"/>
      <c r="C184" s="222" t="s">
        <v>621</v>
      </c>
      <c r="D184" s="222" t="s">
        <v>280</v>
      </c>
      <c r="E184" s="223" t="s">
        <v>4780</v>
      </c>
      <c r="F184" s="224" t="s">
        <v>4781</v>
      </c>
      <c r="G184" s="225" t="s">
        <v>318</v>
      </c>
      <c r="H184" s="226">
        <v>379.04000000000002</v>
      </c>
      <c r="I184" s="227">
        <v>70.799999999999997</v>
      </c>
      <c r="J184" s="227">
        <f>ROUND(I184*H184,2)</f>
        <v>26836.029999999999</v>
      </c>
      <c r="K184" s="228"/>
      <c r="L184" s="39"/>
      <c r="M184" s="229" t="s">
        <v>1</v>
      </c>
      <c r="N184" s="230" t="s">
        <v>39</v>
      </c>
      <c r="O184" s="231">
        <v>0.080000000000000002</v>
      </c>
      <c r="P184" s="231">
        <f>O184*H184</f>
        <v>30.323200000000003</v>
      </c>
      <c r="Q184" s="231">
        <v>0.00046999999999999999</v>
      </c>
      <c r="R184" s="231">
        <f>Q184*H184</f>
        <v>0.1781488</v>
      </c>
      <c r="S184" s="231">
        <v>0</v>
      </c>
      <c r="T184" s="232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33" t="s">
        <v>116</v>
      </c>
      <c r="AT184" s="233" t="s">
        <v>280</v>
      </c>
      <c r="AU184" s="233" t="s">
        <v>83</v>
      </c>
      <c r="AY184" s="18" t="s">
        <v>278</v>
      </c>
      <c r="BE184" s="234">
        <f>IF(N184="základní",J184,0)</f>
        <v>26836.029999999999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8" t="s">
        <v>81</v>
      </c>
      <c r="BK184" s="234">
        <f>ROUND(I184*H184,2)</f>
        <v>26836.029999999999</v>
      </c>
      <c r="BL184" s="18" t="s">
        <v>116</v>
      </c>
      <c r="BM184" s="233" t="s">
        <v>4782</v>
      </c>
    </row>
    <row r="185" s="13" customFormat="1">
      <c r="A185" s="13"/>
      <c r="B185" s="235"/>
      <c r="C185" s="236"/>
      <c r="D185" s="237" t="s">
        <v>285</v>
      </c>
      <c r="E185" s="238" t="s">
        <v>1</v>
      </c>
      <c r="F185" s="239" t="s">
        <v>4783</v>
      </c>
      <c r="G185" s="236"/>
      <c r="H185" s="240">
        <v>379.04000000000002</v>
      </c>
      <c r="I185" s="236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285</v>
      </c>
      <c r="AU185" s="245" t="s">
        <v>83</v>
      </c>
      <c r="AV185" s="13" t="s">
        <v>83</v>
      </c>
      <c r="AW185" s="13" t="s">
        <v>30</v>
      </c>
      <c r="AX185" s="13" t="s">
        <v>74</v>
      </c>
      <c r="AY185" s="245" t="s">
        <v>278</v>
      </c>
    </row>
    <row r="186" s="14" customFormat="1">
      <c r="A186" s="14"/>
      <c r="B186" s="246"/>
      <c r="C186" s="247"/>
      <c r="D186" s="237" t="s">
        <v>285</v>
      </c>
      <c r="E186" s="248" t="s">
        <v>1</v>
      </c>
      <c r="F186" s="249" t="s">
        <v>287</v>
      </c>
      <c r="G186" s="247"/>
      <c r="H186" s="250">
        <v>379.04000000000002</v>
      </c>
      <c r="I186" s="247"/>
      <c r="J186" s="247"/>
      <c r="K186" s="247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285</v>
      </c>
      <c r="AU186" s="255" t="s">
        <v>83</v>
      </c>
      <c r="AV186" s="14" t="s">
        <v>116</v>
      </c>
      <c r="AW186" s="14" t="s">
        <v>30</v>
      </c>
      <c r="AX186" s="14" t="s">
        <v>81</v>
      </c>
      <c r="AY186" s="255" t="s">
        <v>278</v>
      </c>
    </row>
    <row r="187" s="12" customFormat="1" ht="22.8" customHeight="1">
      <c r="A187" s="12"/>
      <c r="B187" s="207"/>
      <c r="C187" s="208"/>
      <c r="D187" s="209" t="s">
        <v>73</v>
      </c>
      <c r="E187" s="220" t="s">
        <v>116</v>
      </c>
      <c r="F187" s="220" t="s">
        <v>4784</v>
      </c>
      <c r="G187" s="208"/>
      <c r="H187" s="208"/>
      <c r="I187" s="208"/>
      <c r="J187" s="221">
        <f>BK187</f>
        <v>19056.380000000001</v>
      </c>
      <c r="K187" s="208"/>
      <c r="L187" s="212"/>
      <c r="M187" s="213"/>
      <c r="N187" s="214"/>
      <c r="O187" s="214"/>
      <c r="P187" s="215">
        <f>SUM(P188:P190)</f>
        <v>6.3320249999999998</v>
      </c>
      <c r="Q187" s="214"/>
      <c r="R187" s="215">
        <f>SUM(R188:R190)</f>
        <v>0</v>
      </c>
      <c r="S187" s="214"/>
      <c r="T187" s="216">
        <f>SUM(T188:T190)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7" t="s">
        <v>81</v>
      </c>
      <c r="AT187" s="218" t="s">
        <v>73</v>
      </c>
      <c r="AU187" s="218" t="s">
        <v>81</v>
      </c>
      <c r="AY187" s="217" t="s">
        <v>278</v>
      </c>
      <c r="BK187" s="219">
        <f>SUM(BK188:BK190)</f>
        <v>19056.380000000001</v>
      </c>
    </row>
    <row r="188" s="2" customFormat="1" ht="33" customHeight="1">
      <c r="A188" s="33"/>
      <c r="B188" s="34"/>
      <c r="C188" s="222" t="s">
        <v>7</v>
      </c>
      <c r="D188" s="222" t="s">
        <v>280</v>
      </c>
      <c r="E188" s="223" t="s">
        <v>4785</v>
      </c>
      <c r="F188" s="224" t="s">
        <v>4786</v>
      </c>
      <c r="G188" s="225" t="s">
        <v>318</v>
      </c>
      <c r="H188" s="226">
        <v>60.305</v>
      </c>
      <c r="I188" s="227">
        <v>316</v>
      </c>
      <c r="J188" s="227">
        <f>ROUND(I188*H188,2)</f>
        <v>19056.380000000001</v>
      </c>
      <c r="K188" s="228"/>
      <c r="L188" s="39"/>
      <c r="M188" s="229" t="s">
        <v>1</v>
      </c>
      <c r="N188" s="230" t="s">
        <v>39</v>
      </c>
      <c r="O188" s="231">
        <v>0.105</v>
      </c>
      <c r="P188" s="231">
        <f>O188*H188</f>
        <v>6.3320249999999998</v>
      </c>
      <c r="Q188" s="231">
        <v>0</v>
      </c>
      <c r="R188" s="231">
        <f>Q188*H188</f>
        <v>0</v>
      </c>
      <c r="S188" s="231">
        <v>0</v>
      </c>
      <c r="T188" s="232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33" t="s">
        <v>116</v>
      </c>
      <c r="AT188" s="233" t="s">
        <v>280</v>
      </c>
      <c r="AU188" s="233" t="s">
        <v>83</v>
      </c>
      <c r="AY188" s="18" t="s">
        <v>278</v>
      </c>
      <c r="BE188" s="234">
        <f>IF(N188="základní",J188,0)</f>
        <v>19056.380000000001</v>
      </c>
      <c r="BF188" s="234">
        <f>IF(N188="snížená",J188,0)</f>
        <v>0</v>
      </c>
      <c r="BG188" s="234">
        <f>IF(N188="zákl. přenesená",J188,0)</f>
        <v>0</v>
      </c>
      <c r="BH188" s="234">
        <f>IF(N188="sníž. přenesená",J188,0)</f>
        <v>0</v>
      </c>
      <c r="BI188" s="234">
        <f>IF(N188="nulová",J188,0)</f>
        <v>0</v>
      </c>
      <c r="BJ188" s="18" t="s">
        <v>81</v>
      </c>
      <c r="BK188" s="234">
        <f>ROUND(I188*H188,2)</f>
        <v>19056.380000000001</v>
      </c>
      <c r="BL188" s="18" t="s">
        <v>116</v>
      </c>
      <c r="BM188" s="233" t="s">
        <v>4787</v>
      </c>
    </row>
    <row r="189" s="13" customFormat="1">
      <c r="A189" s="13"/>
      <c r="B189" s="235"/>
      <c r="C189" s="236"/>
      <c r="D189" s="237" t="s">
        <v>285</v>
      </c>
      <c r="E189" s="238" t="s">
        <v>1</v>
      </c>
      <c r="F189" s="239" t="s">
        <v>4788</v>
      </c>
      <c r="G189" s="236"/>
      <c r="H189" s="240">
        <v>60.305</v>
      </c>
      <c r="I189" s="236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285</v>
      </c>
      <c r="AU189" s="245" t="s">
        <v>83</v>
      </c>
      <c r="AV189" s="13" t="s">
        <v>83</v>
      </c>
      <c r="AW189" s="13" t="s">
        <v>30</v>
      </c>
      <c r="AX189" s="13" t="s">
        <v>74</v>
      </c>
      <c r="AY189" s="245" t="s">
        <v>278</v>
      </c>
    </row>
    <row r="190" s="14" customFormat="1">
      <c r="A190" s="14"/>
      <c r="B190" s="246"/>
      <c r="C190" s="247"/>
      <c r="D190" s="237" t="s">
        <v>285</v>
      </c>
      <c r="E190" s="248" t="s">
        <v>1</v>
      </c>
      <c r="F190" s="249" t="s">
        <v>287</v>
      </c>
      <c r="G190" s="247"/>
      <c r="H190" s="250">
        <v>60.305</v>
      </c>
      <c r="I190" s="247"/>
      <c r="J190" s="247"/>
      <c r="K190" s="247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285</v>
      </c>
      <c r="AU190" s="255" t="s">
        <v>83</v>
      </c>
      <c r="AV190" s="14" t="s">
        <v>116</v>
      </c>
      <c r="AW190" s="14" t="s">
        <v>30</v>
      </c>
      <c r="AX190" s="14" t="s">
        <v>81</v>
      </c>
      <c r="AY190" s="255" t="s">
        <v>278</v>
      </c>
    </row>
    <row r="191" s="12" customFormat="1" ht="22.8" customHeight="1">
      <c r="A191" s="12"/>
      <c r="B191" s="207"/>
      <c r="C191" s="208"/>
      <c r="D191" s="209" t="s">
        <v>73</v>
      </c>
      <c r="E191" s="220" t="s">
        <v>298</v>
      </c>
      <c r="F191" s="220" t="s">
        <v>4789</v>
      </c>
      <c r="G191" s="208"/>
      <c r="H191" s="208"/>
      <c r="I191" s="208"/>
      <c r="J191" s="221">
        <f>BK191</f>
        <v>262048.70000000001</v>
      </c>
      <c r="K191" s="208"/>
      <c r="L191" s="212"/>
      <c r="M191" s="213"/>
      <c r="N191" s="214"/>
      <c r="O191" s="214"/>
      <c r="P191" s="215">
        <f>SUM(P192:P224)</f>
        <v>84.043554999999998</v>
      </c>
      <c r="Q191" s="214"/>
      <c r="R191" s="215">
        <f>SUM(R192:R224)</f>
        <v>19.8507417</v>
      </c>
      <c r="S191" s="214"/>
      <c r="T191" s="216">
        <f>SUM(T192:T224)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7" t="s">
        <v>81</v>
      </c>
      <c r="AT191" s="218" t="s">
        <v>73</v>
      </c>
      <c r="AU191" s="218" t="s">
        <v>81</v>
      </c>
      <c r="AY191" s="217" t="s">
        <v>278</v>
      </c>
      <c r="BK191" s="219">
        <f>SUM(BK192:BK224)</f>
        <v>262048.70000000001</v>
      </c>
    </row>
    <row r="192" s="2" customFormat="1" ht="24.15" customHeight="1">
      <c r="A192" s="33"/>
      <c r="B192" s="34"/>
      <c r="C192" s="222" t="s">
        <v>630</v>
      </c>
      <c r="D192" s="222" t="s">
        <v>280</v>
      </c>
      <c r="E192" s="223" t="s">
        <v>4790</v>
      </c>
      <c r="F192" s="224" t="s">
        <v>4791</v>
      </c>
      <c r="G192" s="225" t="s">
        <v>318</v>
      </c>
      <c r="H192" s="226">
        <v>97.305000000000007</v>
      </c>
      <c r="I192" s="227">
        <v>194</v>
      </c>
      <c r="J192" s="227">
        <f>ROUND(I192*H192,2)</f>
        <v>18877.169999999998</v>
      </c>
      <c r="K192" s="228"/>
      <c r="L192" s="39"/>
      <c r="M192" s="229" t="s">
        <v>1</v>
      </c>
      <c r="N192" s="230" t="s">
        <v>39</v>
      </c>
      <c r="O192" s="231">
        <v>0.025999999999999999</v>
      </c>
      <c r="P192" s="231">
        <f>O192*H192</f>
        <v>2.5299300000000002</v>
      </c>
      <c r="Q192" s="231">
        <v>0</v>
      </c>
      <c r="R192" s="231">
        <f>Q192*H192</f>
        <v>0</v>
      </c>
      <c r="S192" s="231">
        <v>0</v>
      </c>
      <c r="T192" s="232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33" t="s">
        <v>116</v>
      </c>
      <c r="AT192" s="233" t="s">
        <v>280</v>
      </c>
      <c r="AU192" s="233" t="s">
        <v>83</v>
      </c>
      <c r="AY192" s="18" t="s">
        <v>278</v>
      </c>
      <c r="BE192" s="234">
        <f>IF(N192="základní",J192,0)</f>
        <v>18877.169999999998</v>
      </c>
      <c r="BF192" s="234">
        <f>IF(N192="snížená",J192,0)</f>
        <v>0</v>
      </c>
      <c r="BG192" s="234">
        <f>IF(N192="zákl. přenesená",J192,0)</f>
        <v>0</v>
      </c>
      <c r="BH192" s="234">
        <f>IF(N192="sníž. přenesená",J192,0)</f>
        <v>0</v>
      </c>
      <c r="BI192" s="234">
        <f>IF(N192="nulová",J192,0)</f>
        <v>0</v>
      </c>
      <c r="BJ192" s="18" t="s">
        <v>81</v>
      </c>
      <c r="BK192" s="234">
        <f>ROUND(I192*H192,2)</f>
        <v>18877.169999999998</v>
      </c>
      <c r="BL192" s="18" t="s">
        <v>116</v>
      </c>
      <c r="BM192" s="233" t="s">
        <v>4792</v>
      </c>
    </row>
    <row r="193" s="13" customFormat="1">
      <c r="A193" s="13"/>
      <c r="B193" s="235"/>
      <c r="C193" s="236"/>
      <c r="D193" s="237" t="s">
        <v>285</v>
      </c>
      <c r="E193" s="238" t="s">
        <v>1</v>
      </c>
      <c r="F193" s="239" t="s">
        <v>4793</v>
      </c>
      <c r="G193" s="236"/>
      <c r="H193" s="240">
        <v>97.305000000000007</v>
      </c>
      <c r="I193" s="236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285</v>
      </c>
      <c r="AU193" s="245" t="s">
        <v>83</v>
      </c>
      <c r="AV193" s="13" t="s">
        <v>83</v>
      </c>
      <c r="AW193" s="13" t="s">
        <v>30</v>
      </c>
      <c r="AX193" s="13" t="s">
        <v>74</v>
      </c>
      <c r="AY193" s="245" t="s">
        <v>278</v>
      </c>
    </row>
    <row r="194" s="14" customFormat="1">
      <c r="A194" s="14"/>
      <c r="B194" s="246"/>
      <c r="C194" s="247"/>
      <c r="D194" s="237" t="s">
        <v>285</v>
      </c>
      <c r="E194" s="248" t="s">
        <v>1</v>
      </c>
      <c r="F194" s="249" t="s">
        <v>287</v>
      </c>
      <c r="G194" s="247"/>
      <c r="H194" s="250">
        <v>97.305000000000007</v>
      </c>
      <c r="I194" s="247"/>
      <c r="J194" s="247"/>
      <c r="K194" s="247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285</v>
      </c>
      <c r="AU194" s="255" t="s">
        <v>83</v>
      </c>
      <c r="AV194" s="14" t="s">
        <v>116</v>
      </c>
      <c r="AW194" s="14" t="s">
        <v>30</v>
      </c>
      <c r="AX194" s="14" t="s">
        <v>81</v>
      </c>
      <c r="AY194" s="255" t="s">
        <v>278</v>
      </c>
    </row>
    <row r="195" s="2" customFormat="1" ht="24.15" customHeight="1">
      <c r="A195" s="33"/>
      <c r="B195" s="34"/>
      <c r="C195" s="222" t="s">
        <v>635</v>
      </c>
      <c r="D195" s="222" t="s">
        <v>280</v>
      </c>
      <c r="E195" s="223" t="s">
        <v>4794</v>
      </c>
      <c r="F195" s="224" t="s">
        <v>4795</v>
      </c>
      <c r="G195" s="225" t="s">
        <v>318</v>
      </c>
      <c r="H195" s="226">
        <v>97.305000000000007</v>
      </c>
      <c r="I195" s="227">
        <v>255</v>
      </c>
      <c r="J195" s="227">
        <f>ROUND(I195*H195,2)</f>
        <v>24812.779999999999</v>
      </c>
      <c r="K195" s="228"/>
      <c r="L195" s="39"/>
      <c r="M195" s="229" t="s">
        <v>1</v>
      </c>
      <c r="N195" s="230" t="s">
        <v>39</v>
      </c>
      <c r="O195" s="231">
        <v>0.029000000000000001</v>
      </c>
      <c r="P195" s="231">
        <f>O195*H195</f>
        <v>2.8218450000000002</v>
      </c>
      <c r="Q195" s="231">
        <v>0</v>
      </c>
      <c r="R195" s="231">
        <f>Q195*H195</f>
        <v>0</v>
      </c>
      <c r="S195" s="231">
        <v>0</v>
      </c>
      <c r="T195" s="232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33" t="s">
        <v>116</v>
      </c>
      <c r="AT195" s="233" t="s">
        <v>280</v>
      </c>
      <c r="AU195" s="233" t="s">
        <v>83</v>
      </c>
      <c r="AY195" s="18" t="s">
        <v>278</v>
      </c>
      <c r="BE195" s="234">
        <f>IF(N195="základní",J195,0)</f>
        <v>24812.779999999999</v>
      </c>
      <c r="BF195" s="234">
        <f>IF(N195="snížená",J195,0)</f>
        <v>0</v>
      </c>
      <c r="BG195" s="234">
        <f>IF(N195="zákl. přenesená",J195,0)</f>
        <v>0</v>
      </c>
      <c r="BH195" s="234">
        <f>IF(N195="sníž. přenesená",J195,0)</f>
        <v>0</v>
      </c>
      <c r="BI195" s="234">
        <f>IF(N195="nulová",J195,0)</f>
        <v>0</v>
      </c>
      <c r="BJ195" s="18" t="s">
        <v>81</v>
      </c>
      <c r="BK195" s="234">
        <f>ROUND(I195*H195,2)</f>
        <v>24812.779999999999</v>
      </c>
      <c r="BL195" s="18" t="s">
        <v>116</v>
      </c>
      <c r="BM195" s="233" t="s">
        <v>4796</v>
      </c>
    </row>
    <row r="196" s="13" customFormat="1">
      <c r="A196" s="13"/>
      <c r="B196" s="235"/>
      <c r="C196" s="236"/>
      <c r="D196" s="237" t="s">
        <v>285</v>
      </c>
      <c r="E196" s="238" t="s">
        <v>1</v>
      </c>
      <c r="F196" s="239" t="s">
        <v>4793</v>
      </c>
      <c r="G196" s="236"/>
      <c r="H196" s="240">
        <v>97.305000000000007</v>
      </c>
      <c r="I196" s="236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285</v>
      </c>
      <c r="AU196" s="245" t="s">
        <v>83</v>
      </c>
      <c r="AV196" s="13" t="s">
        <v>83</v>
      </c>
      <c r="AW196" s="13" t="s">
        <v>30</v>
      </c>
      <c r="AX196" s="13" t="s">
        <v>74</v>
      </c>
      <c r="AY196" s="245" t="s">
        <v>278</v>
      </c>
    </row>
    <row r="197" s="14" customFormat="1">
      <c r="A197" s="14"/>
      <c r="B197" s="246"/>
      <c r="C197" s="247"/>
      <c r="D197" s="237" t="s">
        <v>285</v>
      </c>
      <c r="E197" s="248" t="s">
        <v>1</v>
      </c>
      <c r="F197" s="249" t="s">
        <v>287</v>
      </c>
      <c r="G197" s="247"/>
      <c r="H197" s="250">
        <v>97.305000000000007</v>
      </c>
      <c r="I197" s="247"/>
      <c r="J197" s="247"/>
      <c r="K197" s="247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285</v>
      </c>
      <c r="AU197" s="255" t="s">
        <v>83</v>
      </c>
      <c r="AV197" s="14" t="s">
        <v>116</v>
      </c>
      <c r="AW197" s="14" t="s">
        <v>30</v>
      </c>
      <c r="AX197" s="14" t="s">
        <v>81</v>
      </c>
      <c r="AY197" s="255" t="s">
        <v>278</v>
      </c>
    </row>
    <row r="198" s="2" customFormat="1" ht="33" customHeight="1">
      <c r="A198" s="33"/>
      <c r="B198" s="34"/>
      <c r="C198" s="222" t="s">
        <v>640</v>
      </c>
      <c r="D198" s="222" t="s">
        <v>280</v>
      </c>
      <c r="E198" s="223" t="s">
        <v>4797</v>
      </c>
      <c r="F198" s="224" t="s">
        <v>4798</v>
      </c>
      <c r="G198" s="225" t="s">
        <v>318</v>
      </c>
      <c r="H198" s="226">
        <v>37</v>
      </c>
      <c r="I198" s="227">
        <v>310</v>
      </c>
      <c r="J198" s="227">
        <f>ROUND(I198*H198,2)</f>
        <v>11470</v>
      </c>
      <c r="K198" s="228"/>
      <c r="L198" s="39"/>
      <c r="M198" s="229" t="s">
        <v>1</v>
      </c>
      <c r="N198" s="230" t="s">
        <v>39</v>
      </c>
      <c r="O198" s="231">
        <v>0.017000000000000001</v>
      </c>
      <c r="P198" s="231">
        <f>O198*H198</f>
        <v>0.629</v>
      </c>
      <c r="Q198" s="231">
        <v>0</v>
      </c>
      <c r="R198" s="231">
        <f>Q198*H198</f>
        <v>0</v>
      </c>
      <c r="S198" s="231">
        <v>0</v>
      </c>
      <c r="T198" s="232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33" t="s">
        <v>116</v>
      </c>
      <c r="AT198" s="233" t="s">
        <v>280</v>
      </c>
      <c r="AU198" s="233" t="s">
        <v>83</v>
      </c>
      <c r="AY198" s="18" t="s">
        <v>278</v>
      </c>
      <c r="BE198" s="234">
        <f>IF(N198="základní",J198,0)</f>
        <v>11470</v>
      </c>
      <c r="BF198" s="234">
        <f>IF(N198="snížená",J198,0)</f>
        <v>0</v>
      </c>
      <c r="BG198" s="234">
        <f>IF(N198="zákl. přenesená",J198,0)</f>
        <v>0</v>
      </c>
      <c r="BH198" s="234">
        <f>IF(N198="sníž. přenesená",J198,0)</f>
        <v>0</v>
      </c>
      <c r="BI198" s="234">
        <f>IF(N198="nulová",J198,0)</f>
        <v>0</v>
      </c>
      <c r="BJ198" s="18" t="s">
        <v>81</v>
      </c>
      <c r="BK198" s="234">
        <f>ROUND(I198*H198,2)</f>
        <v>11470</v>
      </c>
      <c r="BL198" s="18" t="s">
        <v>116</v>
      </c>
      <c r="BM198" s="233" t="s">
        <v>4799</v>
      </c>
    </row>
    <row r="199" s="13" customFormat="1">
      <c r="A199" s="13"/>
      <c r="B199" s="235"/>
      <c r="C199" s="236"/>
      <c r="D199" s="237" t="s">
        <v>285</v>
      </c>
      <c r="E199" s="238" t="s">
        <v>1</v>
      </c>
      <c r="F199" s="239" t="s">
        <v>726</v>
      </c>
      <c r="G199" s="236"/>
      <c r="H199" s="240">
        <v>37</v>
      </c>
      <c r="I199" s="236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285</v>
      </c>
      <c r="AU199" s="245" t="s">
        <v>83</v>
      </c>
      <c r="AV199" s="13" t="s">
        <v>83</v>
      </c>
      <c r="AW199" s="13" t="s">
        <v>30</v>
      </c>
      <c r="AX199" s="13" t="s">
        <v>74</v>
      </c>
      <c r="AY199" s="245" t="s">
        <v>278</v>
      </c>
    </row>
    <row r="200" s="14" customFormat="1">
      <c r="A200" s="14"/>
      <c r="B200" s="246"/>
      <c r="C200" s="247"/>
      <c r="D200" s="237" t="s">
        <v>285</v>
      </c>
      <c r="E200" s="248" t="s">
        <v>1</v>
      </c>
      <c r="F200" s="249" t="s">
        <v>287</v>
      </c>
      <c r="G200" s="247"/>
      <c r="H200" s="250">
        <v>37</v>
      </c>
      <c r="I200" s="247"/>
      <c r="J200" s="247"/>
      <c r="K200" s="247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285</v>
      </c>
      <c r="AU200" s="255" t="s">
        <v>83</v>
      </c>
      <c r="AV200" s="14" t="s">
        <v>116</v>
      </c>
      <c r="AW200" s="14" t="s">
        <v>30</v>
      </c>
      <c r="AX200" s="14" t="s">
        <v>81</v>
      </c>
      <c r="AY200" s="255" t="s">
        <v>278</v>
      </c>
    </row>
    <row r="201" s="2" customFormat="1" ht="21.75" customHeight="1">
      <c r="A201" s="33"/>
      <c r="B201" s="34"/>
      <c r="C201" s="222" t="s">
        <v>650</v>
      </c>
      <c r="D201" s="222" t="s">
        <v>280</v>
      </c>
      <c r="E201" s="223" t="s">
        <v>4800</v>
      </c>
      <c r="F201" s="224" t="s">
        <v>4801</v>
      </c>
      <c r="G201" s="225" t="s">
        <v>318</v>
      </c>
      <c r="H201" s="226">
        <v>349</v>
      </c>
      <c r="I201" s="227">
        <v>10.5</v>
      </c>
      <c r="J201" s="227">
        <f>ROUND(I201*H201,2)</f>
        <v>3664.5</v>
      </c>
      <c r="K201" s="228"/>
      <c r="L201" s="39"/>
      <c r="M201" s="229" t="s">
        <v>1</v>
      </c>
      <c r="N201" s="230" t="s">
        <v>39</v>
      </c>
      <c r="O201" s="231">
        <v>0.002</v>
      </c>
      <c r="P201" s="231">
        <f>O201*H201</f>
        <v>0.69800000000000006</v>
      </c>
      <c r="Q201" s="231">
        <v>0</v>
      </c>
      <c r="R201" s="231">
        <f>Q201*H201</f>
        <v>0</v>
      </c>
      <c r="S201" s="231">
        <v>0</v>
      </c>
      <c r="T201" s="232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33" t="s">
        <v>116</v>
      </c>
      <c r="AT201" s="233" t="s">
        <v>280</v>
      </c>
      <c r="AU201" s="233" t="s">
        <v>83</v>
      </c>
      <c r="AY201" s="18" t="s">
        <v>278</v>
      </c>
      <c r="BE201" s="234">
        <f>IF(N201="základní",J201,0)</f>
        <v>3664.5</v>
      </c>
      <c r="BF201" s="234">
        <f>IF(N201="snížená",J201,0)</f>
        <v>0</v>
      </c>
      <c r="BG201" s="234">
        <f>IF(N201="zákl. přenesená",J201,0)</f>
        <v>0</v>
      </c>
      <c r="BH201" s="234">
        <f>IF(N201="sníž. přenesená",J201,0)</f>
        <v>0</v>
      </c>
      <c r="BI201" s="234">
        <f>IF(N201="nulová",J201,0)</f>
        <v>0</v>
      </c>
      <c r="BJ201" s="18" t="s">
        <v>81</v>
      </c>
      <c r="BK201" s="234">
        <f>ROUND(I201*H201,2)</f>
        <v>3664.5</v>
      </c>
      <c r="BL201" s="18" t="s">
        <v>116</v>
      </c>
      <c r="BM201" s="233" t="s">
        <v>4802</v>
      </c>
    </row>
    <row r="202" s="13" customFormat="1">
      <c r="A202" s="13"/>
      <c r="B202" s="235"/>
      <c r="C202" s="236"/>
      <c r="D202" s="237" t="s">
        <v>285</v>
      </c>
      <c r="E202" s="238" t="s">
        <v>1</v>
      </c>
      <c r="F202" s="239" t="s">
        <v>4803</v>
      </c>
      <c r="G202" s="236"/>
      <c r="H202" s="240">
        <v>349</v>
      </c>
      <c r="I202" s="236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285</v>
      </c>
      <c r="AU202" s="245" t="s">
        <v>83</v>
      </c>
      <c r="AV202" s="13" t="s">
        <v>83</v>
      </c>
      <c r="AW202" s="13" t="s">
        <v>30</v>
      </c>
      <c r="AX202" s="13" t="s">
        <v>74</v>
      </c>
      <c r="AY202" s="245" t="s">
        <v>278</v>
      </c>
    </row>
    <row r="203" s="14" customFormat="1">
      <c r="A203" s="14"/>
      <c r="B203" s="246"/>
      <c r="C203" s="247"/>
      <c r="D203" s="237" t="s">
        <v>285</v>
      </c>
      <c r="E203" s="248" t="s">
        <v>1</v>
      </c>
      <c r="F203" s="249" t="s">
        <v>287</v>
      </c>
      <c r="G203" s="247"/>
      <c r="H203" s="250">
        <v>349</v>
      </c>
      <c r="I203" s="247"/>
      <c r="J203" s="247"/>
      <c r="K203" s="247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285</v>
      </c>
      <c r="AU203" s="255" t="s">
        <v>83</v>
      </c>
      <c r="AV203" s="14" t="s">
        <v>116</v>
      </c>
      <c r="AW203" s="14" t="s">
        <v>30</v>
      </c>
      <c r="AX203" s="14" t="s">
        <v>81</v>
      </c>
      <c r="AY203" s="255" t="s">
        <v>278</v>
      </c>
    </row>
    <row r="204" s="2" customFormat="1" ht="33" customHeight="1">
      <c r="A204" s="33"/>
      <c r="B204" s="34"/>
      <c r="C204" s="222" t="s">
        <v>666</v>
      </c>
      <c r="D204" s="222" t="s">
        <v>280</v>
      </c>
      <c r="E204" s="223" t="s">
        <v>4804</v>
      </c>
      <c r="F204" s="224" t="s">
        <v>4805</v>
      </c>
      <c r="G204" s="225" t="s">
        <v>318</v>
      </c>
      <c r="H204" s="226">
        <v>349</v>
      </c>
      <c r="I204" s="227">
        <v>289</v>
      </c>
      <c r="J204" s="227">
        <f>ROUND(I204*H204,2)</f>
        <v>100861</v>
      </c>
      <c r="K204" s="228"/>
      <c r="L204" s="39"/>
      <c r="M204" s="229" t="s">
        <v>1</v>
      </c>
      <c r="N204" s="230" t="s">
        <v>39</v>
      </c>
      <c r="O204" s="231">
        <v>0.012999999999999999</v>
      </c>
      <c r="P204" s="231">
        <f>O204*H204</f>
        <v>4.5369999999999999</v>
      </c>
      <c r="Q204" s="231">
        <v>0</v>
      </c>
      <c r="R204" s="231">
        <f>Q204*H204</f>
        <v>0</v>
      </c>
      <c r="S204" s="231">
        <v>0</v>
      </c>
      <c r="T204" s="232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33" t="s">
        <v>116</v>
      </c>
      <c r="AT204" s="233" t="s">
        <v>280</v>
      </c>
      <c r="AU204" s="233" t="s">
        <v>83</v>
      </c>
      <c r="AY204" s="18" t="s">
        <v>278</v>
      </c>
      <c r="BE204" s="234">
        <f>IF(N204="základní",J204,0)</f>
        <v>100861</v>
      </c>
      <c r="BF204" s="234">
        <f>IF(N204="snížená",J204,0)</f>
        <v>0</v>
      </c>
      <c r="BG204" s="234">
        <f>IF(N204="zákl. přenesená",J204,0)</f>
        <v>0</v>
      </c>
      <c r="BH204" s="234">
        <f>IF(N204="sníž. přenesená",J204,0)</f>
        <v>0</v>
      </c>
      <c r="BI204" s="234">
        <f>IF(N204="nulová",J204,0)</f>
        <v>0</v>
      </c>
      <c r="BJ204" s="18" t="s">
        <v>81</v>
      </c>
      <c r="BK204" s="234">
        <f>ROUND(I204*H204,2)</f>
        <v>100861</v>
      </c>
      <c r="BL204" s="18" t="s">
        <v>116</v>
      </c>
      <c r="BM204" s="233" t="s">
        <v>4806</v>
      </c>
    </row>
    <row r="205" s="13" customFormat="1">
      <c r="A205" s="13"/>
      <c r="B205" s="235"/>
      <c r="C205" s="236"/>
      <c r="D205" s="237" t="s">
        <v>285</v>
      </c>
      <c r="E205" s="238" t="s">
        <v>1</v>
      </c>
      <c r="F205" s="239" t="s">
        <v>4803</v>
      </c>
      <c r="G205" s="236"/>
      <c r="H205" s="240">
        <v>349</v>
      </c>
      <c r="I205" s="236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285</v>
      </c>
      <c r="AU205" s="245" t="s">
        <v>83</v>
      </c>
      <c r="AV205" s="13" t="s">
        <v>83</v>
      </c>
      <c r="AW205" s="13" t="s">
        <v>30</v>
      </c>
      <c r="AX205" s="13" t="s">
        <v>74</v>
      </c>
      <c r="AY205" s="245" t="s">
        <v>278</v>
      </c>
    </row>
    <row r="206" s="14" customFormat="1">
      <c r="A206" s="14"/>
      <c r="B206" s="246"/>
      <c r="C206" s="247"/>
      <c r="D206" s="237" t="s">
        <v>285</v>
      </c>
      <c r="E206" s="248" t="s">
        <v>1</v>
      </c>
      <c r="F206" s="249" t="s">
        <v>287</v>
      </c>
      <c r="G206" s="247"/>
      <c r="H206" s="250">
        <v>349</v>
      </c>
      <c r="I206" s="247"/>
      <c r="J206" s="247"/>
      <c r="K206" s="247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285</v>
      </c>
      <c r="AU206" s="255" t="s">
        <v>83</v>
      </c>
      <c r="AV206" s="14" t="s">
        <v>116</v>
      </c>
      <c r="AW206" s="14" t="s">
        <v>30</v>
      </c>
      <c r="AX206" s="14" t="s">
        <v>81</v>
      </c>
      <c r="AY206" s="255" t="s">
        <v>278</v>
      </c>
    </row>
    <row r="207" s="2" customFormat="1" ht="24.15" customHeight="1">
      <c r="A207" s="33"/>
      <c r="B207" s="34"/>
      <c r="C207" s="222" t="s">
        <v>672</v>
      </c>
      <c r="D207" s="222" t="s">
        <v>280</v>
      </c>
      <c r="E207" s="223" t="s">
        <v>4807</v>
      </c>
      <c r="F207" s="224" t="s">
        <v>4808</v>
      </c>
      <c r="G207" s="225" t="s">
        <v>318</v>
      </c>
      <c r="H207" s="226">
        <v>37</v>
      </c>
      <c r="I207" s="227">
        <v>428</v>
      </c>
      <c r="J207" s="227">
        <f>ROUND(I207*H207,2)</f>
        <v>15836</v>
      </c>
      <c r="K207" s="228"/>
      <c r="L207" s="39"/>
      <c r="M207" s="229" t="s">
        <v>1</v>
      </c>
      <c r="N207" s="230" t="s">
        <v>39</v>
      </c>
      <c r="O207" s="231">
        <v>0.019</v>
      </c>
      <c r="P207" s="231">
        <f>O207*H207</f>
        <v>0.70299999999999996</v>
      </c>
      <c r="Q207" s="231">
        <v>0</v>
      </c>
      <c r="R207" s="231">
        <f>Q207*H207</f>
        <v>0</v>
      </c>
      <c r="S207" s="231">
        <v>0</v>
      </c>
      <c r="T207" s="232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233" t="s">
        <v>116</v>
      </c>
      <c r="AT207" s="233" t="s">
        <v>280</v>
      </c>
      <c r="AU207" s="233" t="s">
        <v>83</v>
      </c>
      <c r="AY207" s="18" t="s">
        <v>278</v>
      </c>
      <c r="BE207" s="234">
        <f>IF(N207="základní",J207,0)</f>
        <v>15836</v>
      </c>
      <c r="BF207" s="234">
        <f>IF(N207="snížená",J207,0)</f>
        <v>0</v>
      </c>
      <c r="BG207" s="234">
        <f>IF(N207="zákl. přenesená",J207,0)</f>
        <v>0</v>
      </c>
      <c r="BH207" s="234">
        <f>IF(N207="sníž. přenesená",J207,0)</f>
        <v>0</v>
      </c>
      <c r="BI207" s="234">
        <f>IF(N207="nulová",J207,0)</f>
        <v>0</v>
      </c>
      <c r="BJ207" s="18" t="s">
        <v>81</v>
      </c>
      <c r="BK207" s="234">
        <f>ROUND(I207*H207,2)</f>
        <v>15836</v>
      </c>
      <c r="BL207" s="18" t="s">
        <v>116</v>
      </c>
      <c r="BM207" s="233" t="s">
        <v>4809</v>
      </c>
    </row>
    <row r="208" s="13" customFormat="1">
      <c r="A208" s="13"/>
      <c r="B208" s="235"/>
      <c r="C208" s="236"/>
      <c r="D208" s="237" t="s">
        <v>285</v>
      </c>
      <c r="E208" s="238" t="s">
        <v>1</v>
      </c>
      <c r="F208" s="239" t="s">
        <v>726</v>
      </c>
      <c r="G208" s="236"/>
      <c r="H208" s="240">
        <v>37</v>
      </c>
      <c r="I208" s="236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285</v>
      </c>
      <c r="AU208" s="245" t="s">
        <v>83</v>
      </c>
      <c r="AV208" s="13" t="s">
        <v>83</v>
      </c>
      <c r="AW208" s="13" t="s">
        <v>30</v>
      </c>
      <c r="AX208" s="13" t="s">
        <v>74</v>
      </c>
      <c r="AY208" s="245" t="s">
        <v>278</v>
      </c>
    </row>
    <row r="209" s="14" customFormat="1">
      <c r="A209" s="14"/>
      <c r="B209" s="246"/>
      <c r="C209" s="247"/>
      <c r="D209" s="237" t="s">
        <v>285</v>
      </c>
      <c r="E209" s="248" t="s">
        <v>1</v>
      </c>
      <c r="F209" s="249" t="s">
        <v>287</v>
      </c>
      <c r="G209" s="247"/>
      <c r="H209" s="250">
        <v>37</v>
      </c>
      <c r="I209" s="247"/>
      <c r="J209" s="247"/>
      <c r="K209" s="247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285</v>
      </c>
      <c r="AU209" s="255" t="s">
        <v>83</v>
      </c>
      <c r="AV209" s="14" t="s">
        <v>116</v>
      </c>
      <c r="AW209" s="14" t="s">
        <v>30</v>
      </c>
      <c r="AX209" s="14" t="s">
        <v>81</v>
      </c>
      <c r="AY209" s="255" t="s">
        <v>278</v>
      </c>
    </row>
    <row r="210" s="2" customFormat="1" ht="24.15" customHeight="1">
      <c r="A210" s="33"/>
      <c r="B210" s="34"/>
      <c r="C210" s="222" t="s">
        <v>679</v>
      </c>
      <c r="D210" s="222" t="s">
        <v>280</v>
      </c>
      <c r="E210" s="223" t="s">
        <v>4810</v>
      </c>
      <c r="F210" s="224" t="s">
        <v>4811</v>
      </c>
      <c r="G210" s="225" t="s">
        <v>318</v>
      </c>
      <c r="H210" s="226">
        <v>60.305</v>
      </c>
      <c r="I210" s="227">
        <v>463</v>
      </c>
      <c r="J210" s="227">
        <f>ROUND(I210*H210,2)</f>
        <v>27921.220000000001</v>
      </c>
      <c r="K210" s="228"/>
      <c r="L210" s="39"/>
      <c r="M210" s="229" t="s">
        <v>1</v>
      </c>
      <c r="N210" s="230" t="s">
        <v>39</v>
      </c>
      <c r="O210" s="231">
        <v>0.78400000000000003</v>
      </c>
      <c r="P210" s="231">
        <f>O210*H210</f>
        <v>47.279119999999999</v>
      </c>
      <c r="Q210" s="231">
        <v>0.090620000000000006</v>
      </c>
      <c r="R210" s="231">
        <f>Q210*H210</f>
        <v>5.4648391000000007</v>
      </c>
      <c r="S210" s="231">
        <v>0</v>
      </c>
      <c r="T210" s="232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33" t="s">
        <v>116</v>
      </c>
      <c r="AT210" s="233" t="s">
        <v>280</v>
      </c>
      <c r="AU210" s="233" t="s">
        <v>83</v>
      </c>
      <c r="AY210" s="18" t="s">
        <v>278</v>
      </c>
      <c r="BE210" s="234">
        <f>IF(N210="základní",J210,0)</f>
        <v>27921.220000000001</v>
      </c>
      <c r="BF210" s="234">
        <f>IF(N210="snížená",J210,0)</f>
        <v>0</v>
      </c>
      <c r="BG210" s="234">
        <f>IF(N210="zákl. přenesená",J210,0)</f>
        <v>0</v>
      </c>
      <c r="BH210" s="234">
        <f>IF(N210="sníž. přenesená",J210,0)</f>
        <v>0</v>
      </c>
      <c r="BI210" s="234">
        <f>IF(N210="nulová",J210,0)</f>
        <v>0</v>
      </c>
      <c r="BJ210" s="18" t="s">
        <v>81</v>
      </c>
      <c r="BK210" s="234">
        <f>ROUND(I210*H210,2)</f>
        <v>27921.220000000001</v>
      </c>
      <c r="BL210" s="18" t="s">
        <v>116</v>
      </c>
      <c r="BM210" s="233" t="s">
        <v>4812</v>
      </c>
    </row>
    <row r="211" s="13" customFormat="1">
      <c r="A211" s="13"/>
      <c r="B211" s="235"/>
      <c r="C211" s="236"/>
      <c r="D211" s="237" t="s">
        <v>285</v>
      </c>
      <c r="E211" s="238" t="s">
        <v>1</v>
      </c>
      <c r="F211" s="239" t="s">
        <v>4813</v>
      </c>
      <c r="G211" s="236"/>
      <c r="H211" s="240">
        <v>15.380000000000001</v>
      </c>
      <c r="I211" s="236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285</v>
      </c>
      <c r="AU211" s="245" t="s">
        <v>83</v>
      </c>
      <c r="AV211" s="13" t="s">
        <v>83</v>
      </c>
      <c r="AW211" s="13" t="s">
        <v>30</v>
      </c>
      <c r="AX211" s="13" t="s">
        <v>74</v>
      </c>
      <c r="AY211" s="245" t="s">
        <v>278</v>
      </c>
    </row>
    <row r="212" s="13" customFormat="1">
      <c r="A212" s="13"/>
      <c r="B212" s="235"/>
      <c r="C212" s="236"/>
      <c r="D212" s="237" t="s">
        <v>285</v>
      </c>
      <c r="E212" s="238" t="s">
        <v>1</v>
      </c>
      <c r="F212" s="239" t="s">
        <v>4814</v>
      </c>
      <c r="G212" s="236"/>
      <c r="H212" s="240">
        <v>44.924999999999997</v>
      </c>
      <c r="I212" s="236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285</v>
      </c>
      <c r="AU212" s="245" t="s">
        <v>83</v>
      </c>
      <c r="AV212" s="13" t="s">
        <v>83</v>
      </c>
      <c r="AW212" s="13" t="s">
        <v>30</v>
      </c>
      <c r="AX212" s="13" t="s">
        <v>74</v>
      </c>
      <c r="AY212" s="245" t="s">
        <v>278</v>
      </c>
    </row>
    <row r="213" s="14" customFormat="1">
      <c r="A213" s="14"/>
      <c r="B213" s="246"/>
      <c r="C213" s="247"/>
      <c r="D213" s="237" t="s">
        <v>285</v>
      </c>
      <c r="E213" s="248" t="s">
        <v>1</v>
      </c>
      <c r="F213" s="249" t="s">
        <v>287</v>
      </c>
      <c r="G213" s="247"/>
      <c r="H213" s="250">
        <v>60.305</v>
      </c>
      <c r="I213" s="247"/>
      <c r="J213" s="247"/>
      <c r="K213" s="247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285</v>
      </c>
      <c r="AU213" s="255" t="s">
        <v>83</v>
      </c>
      <c r="AV213" s="14" t="s">
        <v>116</v>
      </c>
      <c r="AW213" s="14" t="s">
        <v>30</v>
      </c>
      <c r="AX213" s="14" t="s">
        <v>81</v>
      </c>
      <c r="AY213" s="255" t="s">
        <v>278</v>
      </c>
    </row>
    <row r="214" s="2" customFormat="1" ht="24.15" customHeight="1">
      <c r="A214" s="33"/>
      <c r="B214" s="34"/>
      <c r="C214" s="269" t="s">
        <v>685</v>
      </c>
      <c r="D214" s="269" t="s">
        <v>1081</v>
      </c>
      <c r="E214" s="270" t="s">
        <v>4815</v>
      </c>
      <c r="F214" s="271" t="s">
        <v>4816</v>
      </c>
      <c r="G214" s="272" t="s">
        <v>318</v>
      </c>
      <c r="H214" s="273">
        <v>16.228999999999999</v>
      </c>
      <c r="I214" s="274">
        <v>481</v>
      </c>
      <c r="J214" s="274">
        <f>ROUND(I214*H214,2)</f>
        <v>7806.1499999999996</v>
      </c>
      <c r="K214" s="275"/>
      <c r="L214" s="276"/>
      <c r="M214" s="277" t="s">
        <v>1</v>
      </c>
      <c r="N214" s="278" t="s">
        <v>39</v>
      </c>
      <c r="O214" s="231">
        <v>0</v>
      </c>
      <c r="P214" s="231">
        <f>O214*H214</f>
        <v>0</v>
      </c>
      <c r="Q214" s="231">
        <v>0.152</v>
      </c>
      <c r="R214" s="231">
        <f>Q214*H214</f>
        <v>2.4668079999999999</v>
      </c>
      <c r="S214" s="231">
        <v>0</v>
      </c>
      <c r="T214" s="232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233" t="s">
        <v>315</v>
      </c>
      <c r="AT214" s="233" t="s">
        <v>1081</v>
      </c>
      <c r="AU214" s="233" t="s">
        <v>83</v>
      </c>
      <c r="AY214" s="18" t="s">
        <v>278</v>
      </c>
      <c r="BE214" s="234">
        <f>IF(N214="základní",J214,0)</f>
        <v>7806.1499999999996</v>
      </c>
      <c r="BF214" s="234">
        <f>IF(N214="snížená",J214,0)</f>
        <v>0</v>
      </c>
      <c r="BG214" s="234">
        <f>IF(N214="zákl. přenesená",J214,0)</f>
        <v>0</v>
      </c>
      <c r="BH214" s="234">
        <f>IF(N214="sníž. přenesená",J214,0)</f>
        <v>0</v>
      </c>
      <c r="BI214" s="234">
        <f>IF(N214="nulová",J214,0)</f>
        <v>0</v>
      </c>
      <c r="BJ214" s="18" t="s">
        <v>81</v>
      </c>
      <c r="BK214" s="234">
        <f>ROUND(I214*H214,2)</f>
        <v>7806.1499999999996</v>
      </c>
      <c r="BL214" s="18" t="s">
        <v>116</v>
      </c>
      <c r="BM214" s="233" t="s">
        <v>4817</v>
      </c>
    </row>
    <row r="215" s="2" customFormat="1">
      <c r="A215" s="33"/>
      <c r="B215" s="34"/>
      <c r="C215" s="35"/>
      <c r="D215" s="237" t="s">
        <v>1668</v>
      </c>
      <c r="E215" s="35"/>
      <c r="F215" s="279" t="s">
        <v>4818</v>
      </c>
      <c r="G215" s="35"/>
      <c r="H215" s="35"/>
      <c r="I215" s="35"/>
      <c r="J215" s="35"/>
      <c r="K215" s="35"/>
      <c r="L215" s="39"/>
      <c r="M215" s="280"/>
      <c r="N215" s="281"/>
      <c r="O215" s="85"/>
      <c r="P215" s="85"/>
      <c r="Q215" s="85"/>
      <c r="R215" s="85"/>
      <c r="S215" s="85"/>
      <c r="T215" s="86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8" t="s">
        <v>1668</v>
      </c>
      <c r="AU215" s="18" t="s">
        <v>83</v>
      </c>
    </row>
    <row r="216" s="13" customFormat="1">
      <c r="A216" s="13"/>
      <c r="B216" s="235"/>
      <c r="C216" s="236"/>
      <c r="D216" s="237" t="s">
        <v>285</v>
      </c>
      <c r="E216" s="238" t="s">
        <v>1</v>
      </c>
      <c r="F216" s="239" t="s">
        <v>4819</v>
      </c>
      <c r="G216" s="236"/>
      <c r="H216" s="240">
        <v>15.756</v>
      </c>
      <c r="I216" s="236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285</v>
      </c>
      <c r="AU216" s="245" t="s">
        <v>83</v>
      </c>
      <c r="AV216" s="13" t="s">
        <v>83</v>
      </c>
      <c r="AW216" s="13" t="s">
        <v>30</v>
      </c>
      <c r="AX216" s="13" t="s">
        <v>74</v>
      </c>
      <c r="AY216" s="245" t="s">
        <v>278</v>
      </c>
    </row>
    <row r="217" s="14" customFormat="1">
      <c r="A217" s="14"/>
      <c r="B217" s="246"/>
      <c r="C217" s="247"/>
      <c r="D217" s="237" t="s">
        <v>285</v>
      </c>
      <c r="E217" s="248" t="s">
        <v>1</v>
      </c>
      <c r="F217" s="249" t="s">
        <v>287</v>
      </c>
      <c r="G217" s="247"/>
      <c r="H217" s="250">
        <v>15.756</v>
      </c>
      <c r="I217" s="247"/>
      <c r="J217" s="247"/>
      <c r="K217" s="247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285</v>
      </c>
      <c r="AU217" s="255" t="s">
        <v>83</v>
      </c>
      <c r="AV217" s="14" t="s">
        <v>116</v>
      </c>
      <c r="AW217" s="14" t="s">
        <v>30</v>
      </c>
      <c r="AX217" s="14" t="s">
        <v>81</v>
      </c>
      <c r="AY217" s="255" t="s">
        <v>278</v>
      </c>
    </row>
    <row r="218" s="13" customFormat="1">
      <c r="A218" s="13"/>
      <c r="B218" s="235"/>
      <c r="C218" s="236"/>
      <c r="D218" s="237" t="s">
        <v>285</v>
      </c>
      <c r="E218" s="236"/>
      <c r="F218" s="239" t="s">
        <v>4820</v>
      </c>
      <c r="G218" s="236"/>
      <c r="H218" s="240">
        <v>16.228999999999999</v>
      </c>
      <c r="I218" s="236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285</v>
      </c>
      <c r="AU218" s="245" t="s">
        <v>83</v>
      </c>
      <c r="AV218" s="13" t="s">
        <v>83</v>
      </c>
      <c r="AW218" s="13" t="s">
        <v>4</v>
      </c>
      <c r="AX218" s="13" t="s">
        <v>81</v>
      </c>
      <c r="AY218" s="245" t="s">
        <v>278</v>
      </c>
    </row>
    <row r="219" s="2" customFormat="1" ht="16.5" customHeight="1">
      <c r="A219" s="33"/>
      <c r="B219" s="34"/>
      <c r="C219" s="269" t="s">
        <v>691</v>
      </c>
      <c r="D219" s="269" t="s">
        <v>1081</v>
      </c>
      <c r="E219" s="270" t="s">
        <v>4821</v>
      </c>
      <c r="F219" s="271" t="s">
        <v>4822</v>
      </c>
      <c r="G219" s="272" t="s">
        <v>407</v>
      </c>
      <c r="H219" s="273">
        <v>188.685</v>
      </c>
      <c r="I219" s="274">
        <v>197</v>
      </c>
      <c r="J219" s="274">
        <f>ROUND(I219*H219,2)</f>
        <v>37170.949999999997</v>
      </c>
      <c r="K219" s="275"/>
      <c r="L219" s="276"/>
      <c r="M219" s="277" t="s">
        <v>1</v>
      </c>
      <c r="N219" s="278" t="s">
        <v>39</v>
      </c>
      <c r="O219" s="231">
        <v>0</v>
      </c>
      <c r="P219" s="231">
        <f>O219*H219</f>
        <v>0</v>
      </c>
      <c r="Q219" s="231">
        <v>0.045999999999999999</v>
      </c>
      <c r="R219" s="231">
        <f>Q219*H219</f>
        <v>8.6795100000000005</v>
      </c>
      <c r="S219" s="231">
        <v>0</v>
      </c>
      <c r="T219" s="232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233" t="s">
        <v>315</v>
      </c>
      <c r="AT219" s="233" t="s">
        <v>1081</v>
      </c>
      <c r="AU219" s="233" t="s">
        <v>83</v>
      </c>
      <c r="AY219" s="18" t="s">
        <v>278</v>
      </c>
      <c r="BE219" s="234">
        <f>IF(N219="základní",J219,0)</f>
        <v>37170.949999999997</v>
      </c>
      <c r="BF219" s="234">
        <f>IF(N219="snížená",J219,0)</f>
        <v>0</v>
      </c>
      <c r="BG219" s="234">
        <f>IF(N219="zákl. přenesená",J219,0)</f>
        <v>0</v>
      </c>
      <c r="BH219" s="234">
        <f>IF(N219="sníž. přenesená",J219,0)</f>
        <v>0</v>
      </c>
      <c r="BI219" s="234">
        <f>IF(N219="nulová",J219,0)</f>
        <v>0</v>
      </c>
      <c r="BJ219" s="18" t="s">
        <v>81</v>
      </c>
      <c r="BK219" s="234">
        <f>ROUND(I219*H219,2)</f>
        <v>37170.949999999997</v>
      </c>
      <c r="BL219" s="18" t="s">
        <v>116</v>
      </c>
      <c r="BM219" s="233" t="s">
        <v>4823</v>
      </c>
    </row>
    <row r="220" s="13" customFormat="1">
      <c r="A220" s="13"/>
      <c r="B220" s="235"/>
      <c r="C220" s="236"/>
      <c r="D220" s="237" t="s">
        <v>285</v>
      </c>
      <c r="E220" s="238" t="s">
        <v>1</v>
      </c>
      <c r="F220" s="239" t="s">
        <v>4824</v>
      </c>
      <c r="G220" s="236"/>
      <c r="H220" s="240">
        <v>188.685</v>
      </c>
      <c r="I220" s="236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285</v>
      </c>
      <c r="AU220" s="245" t="s">
        <v>83</v>
      </c>
      <c r="AV220" s="13" t="s">
        <v>83</v>
      </c>
      <c r="AW220" s="13" t="s">
        <v>30</v>
      </c>
      <c r="AX220" s="13" t="s">
        <v>74</v>
      </c>
      <c r="AY220" s="245" t="s">
        <v>278</v>
      </c>
    </row>
    <row r="221" s="14" customFormat="1">
      <c r="A221" s="14"/>
      <c r="B221" s="246"/>
      <c r="C221" s="247"/>
      <c r="D221" s="237" t="s">
        <v>285</v>
      </c>
      <c r="E221" s="248" t="s">
        <v>1</v>
      </c>
      <c r="F221" s="249" t="s">
        <v>287</v>
      </c>
      <c r="G221" s="247"/>
      <c r="H221" s="250">
        <v>188.685</v>
      </c>
      <c r="I221" s="247"/>
      <c r="J221" s="247"/>
      <c r="K221" s="247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285</v>
      </c>
      <c r="AU221" s="255" t="s">
        <v>83</v>
      </c>
      <c r="AV221" s="14" t="s">
        <v>116</v>
      </c>
      <c r="AW221" s="14" t="s">
        <v>30</v>
      </c>
      <c r="AX221" s="14" t="s">
        <v>81</v>
      </c>
      <c r="AY221" s="255" t="s">
        <v>278</v>
      </c>
    </row>
    <row r="222" s="2" customFormat="1" ht="24.15" customHeight="1">
      <c r="A222" s="33"/>
      <c r="B222" s="34"/>
      <c r="C222" s="222" t="s">
        <v>697</v>
      </c>
      <c r="D222" s="222" t="s">
        <v>280</v>
      </c>
      <c r="E222" s="223" t="s">
        <v>4825</v>
      </c>
      <c r="F222" s="224" t="s">
        <v>4826</v>
      </c>
      <c r="G222" s="225" t="s">
        <v>318</v>
      </c>
      <c r="H222" s="226">
        <v>60.305</v>
      </c>
      <c r="I222" s="227">
        <v>226</v>
      </c>
      <c r="J222" s="227">
        <f>ROUND(I222*H222,2)</f>
        <v>13628.93</v>
      </c>
      <c r="K222" s="228"/>
      <c r="L222" s="39"/>
      <c r="M222" s="229" t="s">
        <v>1</v>
      </c>
      <c r="N222" s="230" t="s">
        <v>39</v>
      </c>
      <c r="O222" s="231">
        <v>0.41199999999999998</v>
      </c>
      <c r="P222" s="231">
        <f>O222*H222</f>
        <v>24.845659999999999</v>
      </c>
      <c r="Q222" s="231">
        <v>0.053719999999999997</v>
      </c>
      <c r="R222" s="231">
        <f>Q222*H222</f>
        <v>3.2395845999999997</v>
      </c>
      <c r="S222" s="231">
        <v>0</v>
      </c>
      <c r="T222" s="232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233" t="s">
        <v>116</v>
      </c>
      <c r="AT222" s="233" t="s">
        <v>280</v>
      </c>
      <c r="AU222" s="233" t="s">
        <v>83</v>
      </c>
      <c r="AY222" s="18" t="s">
        <v>278</v>
      </c>
      <c r="BE222" s="234">
        <f>IF(N222="základní",J222,0)</f>
        <v>13628.93</v>
      </c>
      <c r="BF222" s="234">
        <f>IF(N222="snížená",J222,0)</f>
        <v>0</v>
      </c>
      <c r="BG222" s="234">
        <f>IF(N222="zákl. přenesená",J222,0)</f>
        <v>0</v>
      </c>
      <c r="BH222" s="234">
        <f>IF(N222="sníž. přenesená",J222,0)</f>
        <v>0</v>
      </c>
      <c r="BI222" s="234">
        <f>IF(N222="nulová",J222,0)</f>
        <v>0</v>
      </c>
      <c r="BJ222" s="18" t="s">
        <v>81</v>
      </c>
      <c r="BK222" s="234">
        <f>ROUND(I222*H222,2)</f>
        <v>13628.93</v>
      </c>
      <c r="BL222" s="18" t="s">
        <v>116</v>
      </c>
      <c r="BM222" s="233" t="s">
        <v>4827</v>
      </c>
    </row>
    <row r="223" s="13" customFormat="1">
      <c r="A223" s="13"/>
      <c r="B223" s="235"/>
      <c r="C223" s="236"/>
      <c r="D223" s="237" t="s">
        <v>285</v>
      </c>
      <c r="E223" s="238" t="s">
        <v>1</v>
      </c>
      <c r="F223" s="239" t="s">
        <v>4788</v>
      </c>
      <c r="G223" s="236"/>
      <c r="H223" s="240">
        <v>60.305</v>
      </c>
      <c r="I223" s="236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285</v>
      </c>
      <c r="AU223" s="245" t="s">
        <v>83</v>
      </c>
      <c r="AV223" s="13" t="s">
        <v>83</v>
      </c>
      <c r="AW223" s="13" t="s">
        <v>30</v>
      </c>
      <c r="AX223" s="13" t="s">
        <v>74</v>
      </c>
      <c r="AY223" s="245" t="s">
        <v>278</v>
      </c>
    </row>
    <row r="224" s="14" customFormat="1">
      <c r="A224" s="14"/>
      <c r="B224" s="246"/>
      <c r="C224" s="247"/>
      <c r="D224" s="237" t="s">
        <v>285</v>
      </c>
      <c r="E224" s="248" t="s">
        <v>1</v>
      </c>
      <c r="F224" s="249" t="s">
        <v>287</v>
      </c>
      <c r="G224" s="247"/>
      <c r="H224" s="250">
        <v>60.305</v>
      </c>
      <c r="I224" s="247"/>
      <c r="J224" s="247"/>
      <c r="K224" s="247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285</v>
      </c>
      <c r="AU224" s="255" t="s">
        <v>83</v>
      </c>
      <c r="AV224" s="14" t="s">
        <v>116</v>
      </c>
      <c r="AW224" s="14" t="s">
        <v>30</v>
      </c>
      <c r="AX224" s="14" t="s">
        <v>81</v>
      </c>
      <c r="AY224" s="255" t="s">
        <v>278</v>
      </c>
    </row>
    <row r="225" s="12" customFormat="1" ht="22.8" customHeight="1">
      <c r="A225" s="12"/>
      <c r="B225" s="207"/>
      <c r="C225" s="208"/>
      <c r="D225" s="209" t="s">
        <v>73</v>
      </c>
      <c r="E225" s="220" t="s">
        <v>304</v>
      </c>
      <c r="F225" s="220" t="s">
        <v>1163</v>
      </c>
      <c r="G225" s="208"/>
      <c r="H225" s="208"/>
      <c r="I225" s="208"/>
      <c r="J225" s="221">
        <f>BK225</f>
        <v>70282.979999999996</v>
      </c>
      <c r="K225" s="208"/>
      <c r="L225" s="212"/>
      <c r="M225" s="213"/>
      <c r="N225" s="214"/>
      <c r="O225" s="214"/>
      <c r="P225" s="215">
        <f>SUM(P226:P228)</f>
        <v>31.658999999999999</v>
      </c>
      <c r="Q225" s="214"/>
      <c r="R225" s="215">
        <f>SUM(R226:R228)</f>
        <v>38.771722000000004</v>
      </c>
      <c r="S225" s="214"/>
      <c r="T225" s="216">
        <f>SUM(T226:T228)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7" t="s">
        <v>81</v>
      </c>
      <c r="AT225" s="218" t="s">
        <v>73</v>
      </c>
      <c r="AU225" s="218" t="s">
        <v>81</v>
      </c>
      <c r="AY225" s="217" t="s">
        <v>278</v>
      </c>
      <c r="BK225" s="219">
        <f>SUM(BK226:BK228)</f>
        <v>70282.979999999996</v>
      </c>
    </row>
    <row r="226" s="2" customFormat="1" ht="21.75" customHeight="1">
      <c r="A226" s="33"/>
      <c r="B226" s="34"/>
      <c r="C226" s="222" t="s">
        <v>703</v>
      </c>
      <c r="D226" s="222" t="s">
        <v>280</v>
      </c>
      <c r="E226" s="223" t="s">
        <v>4828</v>
      </c>
      <c r="F226" s="224" t="s">
        <v>4829</v>
      </c>
      <c r="G226" s="225" t="s">
        <v>318</v>
      </c>
      <c r="H226" s="226">
        <v>105.53</v>
      </c>
      <c r="I226" s="227">
        <v>666</v>
      </c>
      <c r="J226" s="227">
        <f>ROUND(I226*H226,2)</f>
        <v>70282.979999999996</v>
      </c>
      <c r="K226" s="228"/>
      <c r="L226" s="39"/>
      <c r="M226" s="229" t="s">
        <v>1</v>
      </c>
      <c r="N226" s="230" t="s">
        <v>39</v>
      </c>
      <c r="O226" s="231">
        <v>0.29999999999999999</v>
      </c>
      <c r="P226" s="231">
        <f>O226*H226</f>
        <v>31.658999999999999</v>
      </c>
      <c r="Q226" s="231">
        <v>0.3674</v>
      </c>
      <c r="R226" s="231">
        <f>Q226*H226</f>
        <v>38.771722000000004</v>
      </c>
      <c r="S226" s="231">
        <v>0</v>
      </c>
      <c r="T226" s="232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233" t="s">
        <v>116</v>
      </c>
      <c r="AT226" s="233" t="s">
        <v>280</v>
      </c>
      <c r="AU226" s="233" t="s">
        <v>83</v>
      </c>
      <c r="AY226" s="18" t="s">
        <v>278</v>
      </c>
      <c r="BE226" s="234">
        <f>IF(N226="základní",J226,0)</f>
        <v>70282.979999999996</v>
      </c>
      <c r="BF226" s="234">
        <f>IF(N226="snížená",J226,0)</f>
        <v>0</v>
      </c>
      <c r="BG226" s="234">
        <f>IF(N226="zákl. přenesená",J226,0)</f>
        <v>0</v>
      </c>
      <c r="BH226" s="234">
        <f>IF(N226="sníž. přenesená",J226,0)</f>
        <v>0</v>
      </c>
      <c r="BI226" s="234">
        <f>IF(N226="nulová",J226,0)</f>
        <v>0</v>
      </c>
      <c r="BJ226" s="18" t="s">
        <v>81</v>
      </c>
      <c r="BK226" s="234">
        <f>ROUND(I226*H226,2)</f>
        <v>70282.979999999996</v>
      </c>
      <c r="BL226" s="18" t="s">
        <v>116</v>
      </c>
      <c r="BM226" s="233" t="s">
        <v>4830</v>
      </c>
    </row>
    <row r="227" s="13" customFormat="1">
      <c r="A227" s="13"/>
      <c r="B227" s="235"/>
      <c r="C227" s="236"/>
      <c r="D227" s="237" t="s">
        <v>285</v>
      </c>
      <c r="E227" s="238" t="s">
        <v>1</v>
      </c>
      <c r="F227" s="239" t="s">
        <v>4831</v>
      </c>
      <c r="G227" s="236"/>
      <c r="H227" s="240">
        <v>105.53</v>
      </c>
      <c r="I227" s="236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285</v>
      </c>
      <c r="AU227" s="245" t="s">
        <v>83</v>
      </c>
      <c r="AV227" s="13" t="s">
        <v>83</v>
      </c>
      <c r="AW227" s="13" t="s">
        <v>30</v>
      </c>
      <c r="AX227" s="13" t="s">
        <v>74</v>
      </c>
      <c r="AY227" s="245" t="s">
        <v>278</v>
      </c>
    </row>
    <row r="228" s="14" customFormat="1">
      <c r="A228" s="14"/>
      <c r="B228" s="246"/>
      <c r="C228" s="247"/>
      <c r="D228" s="237" t="s">
        <v>285</v>
      </c>
      <c r="E228" s="248" t="s">
        <v>1</v>
      </c>
      <c r="F228" s="249" t="s">
        <v>287</v>
      </c>
      <c r="G228" s="247"/>
      <c r="H228" s="250">
        <v>105.53</v>
      </c>
      <c r="I228" s="247"/>
      <c r="J228" s="247"/>
      <c r="K228" s="247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285</v>
      </c>
      <c r="AU228" s="255" t="s">
        <v>83</v>
      </c>
      <c r="AV228" s="14" t="s">
        <v>116</v>
      </c>
      <c r="AW228" s="14" t="s">
        <v>30</v>
      </c>
      <c r="AX228" s="14" t="s">
        <v>81</v>
      </c>
      <c r="AY228" s="255" t="s">
        <v>278</v>
      </c>
    </row>
    <row r="229" s="12" customFormat="1" ht="22.8" customHeight="1">
      <c r="A229" s="12"/>
      <c r="B229" s="207"/>
      <c r="C229" s="208"/>
      <c r="D229" s="209" t="s">
        <v>73</v>
      </c>
      <c r="E229" s="220" t="s">
        <v>308</v>
      </c>
      <c r="F229" s="220" t="s">
        <v>309</v>
      </c>
      <c r="G229" s="208"/>
      <c r="H229" s="208"/>
      <c r="I229" s="208"/>
      <c r="J229" s="221">
        <f>BK229</f>
        <v>89680.760000000009</v>
      </c>
      <c r="K229" s="208"/>
      <c r="L229" s="212"/>
      <c r="M229" s="213"/>
      <c r="N229" s="214"/>
      <c r="O229" s="214"/>
      <c r="P229" s="215">
        <f>SUM(P230:P235)</f>
        <v>34.580000000000005</v>
      </c>
      <c r="Q229" s="214"/>
      <c r="R229" s="215">
        <f>SUM(R230:R235)</f>
        <v>33.374639999999999</v>
      </c>
      <c r="S229" s="214"/>
      <c r="T229" s="216">
        <f>SUM(T230:T235)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7" t="s">
        <v>81</v>
      </c>
      <c r="AT229" s="218" t="s">
        <v>73</v>
      </c>
      <c r="AU229" s="218" t="s">
        <v>81</v>
      </c>
      <c r="AY229" s="217" t="s">
        <v>278</v>
      </c>
      <c r="BK229" s="219">
        <f>SUM(BK230:BK235)</f>
        <v>89680.760000000009</v>
      </c>
    </row>
    <row r="230" s="2" customFormat="1" ht="24.15" customHeight="1">
      <c r="A230" s="33"/>
      <c r="B230" s="34"/>
      <c r="C230" s="222" t="s">
        <v>709</v>
      </c>
      <c r="D230" s="222" t="s">
        <v>280</v>
      </c>
      <c r="E230" s="223" t="s">
        <v>4832</v>
      </c>
      <c r="F230" s="224" t="s">
        <v>4833</v>
      </c>
      <c r="G230" s="225" t="s">
        <v>407</v>
      </c>
      <c r="H230" s="226">
        <v>247</v>
      </c>
      <c r="I230" s="227">
        <v>206</v>
      </c>
      <c r="J230" s="227">
        <f>ROUND(I230*H230,2)</f>
        <v>50882</v>
      </c>
      <c r="K230" s="228"/>
      <c r="L230" s="39"/>
      <c r="M230" s="229" t="s">
        <v>1</v>
      </c>
      <c r="N230" s="230" t="s">
        <v>39</v>
      </c>
      <c r="O230" s="231">
        <v>0.14000000000000001</v>
      </c>
      <c r="P230" s="231">
        <f>O230*H230</f>
        <v>34.580000000000005</v>
      </c>
      <c r="Q230" s="231">
        <v>0.10095</v>
      </c>
      <c r="R230" s="231">
        <f>Q230*H230</f>
        <v>24.934649999999998</v>
      </c>
      <c r="S230" s="231">
        <v>0</v>
      </c>
      <c r="T230" s="232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233" t="s">
        <v>116</v>
      </c>
      <c r="AT230" s="233" t="s">
        <v>280</v>
      </c>
      <c r="AU230" s="233" t="s">
        <v>83</v>
      </c>
      <c r="AY230" s="18" t="s">
        <v>278</v>
      </c>
      <c r="BE230" s="234">
        <f>IF(N230="základní",J230,0)</f>
        <v>50882</v>
      </c>
      <c r="BF230" s="234">
        <f>IF(N230="snížená",J230,0)</f>
        <v>0</v>
      </c>
      <c r="BG230" s="234">
        <f>IF(N230="zákl. přenesená",J230,0)</f>
        <v>0</v>
      </c>
      <c r="BH230" s="234">
        <f>IF(N230="sníž. přenesená",J230,0)</f>
        <v>0</v>
      </c>
      <c r="BI230" s="234">
        <f>IF(N230="nulová",J230,0)</f>
        <v>0</v>
      </c>
      <c r="BJ230" s="18" t="s">
        <v>81</v>
      </c>
      <c r="BK230" s="234">
        <f>ROUND(I230*H230,2)</f>
        <v>50882</v>
      </c>
      <c r="BL230" s="18" t="s">
        <v>116</v>
      </c>
      <c r="BM230" s="233" t="s">
        <v>4834</v>
      </c>
    </row>
    <row r="231" s="13" customFormat="1">
      <c r="A231" s="13"/>
      <c r="B231" s="235"/>
      <c r="C231" s="236"/>
      <c r="D231" s="237" t="s">
        <v>285</v>
      </c>
      <c r="E231" s="238" t="s">
        <v>1</v>
      </c>
      <c r="F231" s="239" t="s">
        <v>4835</v>
      </c>
      <c r="G231" s="236"/>
      <c r="H231" s="240">
        <v>247</v>
      </c>
      <c r="I231" s="236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285</v>
      </c>
      <c r="AU231" s="245" t="s">
        <v>83</v>
      </c>
      <c r="AV231" s="13" t="s">
        <v>83</v>
      </c>
      <c r="AW231" s="13" t="s">
        <v>30</v>
      </c>
      <c r="AX231" s="13" t="s">
        <v>74</v>
      </c>
      <c r="AY231" s="245" t="s">
        <v>278</v>
      </c>
    </row>
    <row r="232" s="14" customFormat="1">
      <c r="A232" s="14"/>
      <c r="B232" s="246"/>
      <c r="C232" s="247"/>
      <c r="D232" s="237" t="s">
        <v>285</v>
      </c>
      <c r="E232" s="248" t="s">
        <v>1</v>
      </c>
      <c r="F232" s="249" t="s">
        <v>287</v>
      </c>
      <c r="G232" s="247"/>
      <c r="H232" s="250">
        <v>247</v>
      </c>
      <c r="I232" s="247"/>
      <c r="J232" s="247"/>
      <c r="K232" s="247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285</v>
      </c>
      <c r="AU232" s="255" t="s">
        <v>83</v>
      </c>
      <c r="AV232" s="14" t="s">
        <v>116</v>
      </c>
      <c r="AW232" s="14" t="s">
        <v>30</v>
      </c>
      <c r="AX232" s="14" t="s">
        <v>81</v>
      </c>
      <c r="AY232" s="255" t="s">
        <v>278</v>
      </c>
    </row>
    <row r="233" s="2" customFormat="1" ht="16.5" customHeight="1">
      <c r="A233" s="33"/>
      <c r="B233" s="34"/>
      <c r="C233" s="269" t="s">
        <v>713</v>
      </c>
      <c r="D233" s="269" t="s">
        <v>1081</v>
      </c>
      <c r="E233" s="270" t="s">
        <v>4836</v>
      </c>
      <c r="F233" s="271" t="s">
        <v>4837</v>
      </c>
      <c r="G233" s="272" t="s">
        <v>407</v>
      </c>
      <c r="H233" s="273">
        <v>251.94</v>
      </c>
      <c r="I233" s="274">
        <v>154</v>
      </c>
      <c r="J233" s="274">
        <f>ROUND(I233*H233,2)</f>
        <v>38798.760000000002</v>
      </c>
      <c r="K233" s="275"/>
      <c r="L233" s="276"/>
      <c r="M233" s="277" t="s">
        <v>1</v>
      </c>
      <c r="N233" s="278" t="s">
        <v>39</v>
      </c>
      <c r="O233" s="231">
        <v>0</v>
      </c>
      <c r="P233" s="231">
        <f>O233*H233</f>
        <v>0</v>
      </c>
      <c r="Q233" s="231">
        <v>0.033500000000000002</v>
      </c>
      <c r="R233" s="231">
        <f>Q233*H233</f>
        <v>8.4399899999999999</v>
      </c>
      <c r="S233" s="231">
        <v>0</v>
      </c>
      <c r="T233" s="232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233" t="s">
        <v>315</v>
      </c>
      <c r="AT233" s="233" t="s">
        <v>1081</v>
      </c>
      <c r="AU233" s="233" t="s">
        <v>83</v>
      </c>
      <c r="AY233" s="18" t="s">
        <v>278</v>
      </c>
      <c r="BE233" s="234">
        <f>IF(N233="základní",J233,0)</f>
        <v>38798.760000000002</v>
      </c>
      <c r="BF233" s="234">
        <f>IF(N233="snížená",J233,0)</f>
        <v>0</v>
      </c>
      <c r="BG233" s="234">
        <f>IF(N233="zákl. přenesená",J233,0)</f>
        <v>0</v>
      </c>
      <c r="BH233" s="234">
        <f>IF(N233="sníž. přenesená",J233,0)</f>
        <v>0</v>
      </c>
      <c r="BI233" s="234">
        <f>IF(N233="nulová",J233,0)</f>
        <v>0</v>
      </c>
      <c r="BJ233" s="18" t="s">
        <v>81</v>
      </c>
      <c r="BK233" s="234">
        <f>ROUND(I233*H233,2)</f>
        <v>38798.760000000002</v>
      </c>
      <c r="BL233" s="18" t="s">
        <v>116</v>
      </c>
      <c r="BM233" s="233" t="s">
        <v>4838</v>
      </c>
    </row>
    <row r="234" s="13" customFormat="1">
      <c r="A234" s="13"/>
      <c r="B234" s="235"/>
      <c r="C234" s="236"/>
      <c r="D234" s="237" t="s">
        <v>285</v>
      </c>
      <c r="E234" s="238" t="s">
        <v>1</v>
      </c>
      <c r="F234" s="239" t="s">
        <v>4839</v>
      </c>
      <c r="G234" s="236"/>
      <c r="H234" s="240">
        <v>251.94</v>
      </c>
      <c r="I234" s="236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285</v>
      </c>
      <c r="AU234" s="245" t="s">
        <v>83</v>
      </c>
      <c r="AV234" s="13" t="s">
        <v>83</v>
      </c>
      <c r="AW234" s="13" t="s">
        <v>30</v>
      </c>
      <c r="AX234" s="13" t="s">
        <v>74</v>
      </c>
      <c r="AY234" s="245" t="s">
        <v>278</v>
      </c>
    </row>
    <row r="235" s="14" customFormat="1">
      <c r="A235" s="14"/>
      <c r="B235" s="246"/>
      <c r="C235" s="247"/>
      <c r="D235" s="237" t="s">
        <v>285</v>
      </c>
      <c r="E235" s="248" t="s">
        <v>1</v>
      </c>
      <c r="F235" s="249" t="s">
        <v>287</v>
      </c>
      <c r="G235" s="247"/>
      <c r="H235" s="250">
        <v>251.94</v>
      </c>
      <c r="I235" s="247"/>
      <c r="J235" s="247"/>
      <c r="K235" s="247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285</v>
      </c>
      <c r="AU235" s="255" t="s">
        <v>83</v>
      </c>
      <c r="AV235" s="14" t="s">
        <v>116</v>
      </c>
      <c r="AW235" s="14" t="s">
        <v>30</v>
      </c>
      <c r="AX235" s="14" t="s">
        <v>81</v>
      </c>
      <c r="AY235" s="255" t="s">
        <v>278</v>
      </c>
    </row>
    <row r="236" s="12" customFormat="1" ht="22.8" customHeight="1">
      <c r="A236" s="12"/>
      <c r="B236" s="207"/>
      <c r="C236" s="208"/>
      <c r="D236" s="209" t="s">
        <v>73</v>
      </c>
      <c r="E236" s="220" t="s">
        <v>600</v>
      </c>
      <c r="F236" s="220" t="s">
        <v>601</v>
      </c>
      <c r="G236" s="208"/>
      <c r="H236" s="208"/>
      <c r="I236" s="208"/>
      <c r="J236" s="221">
        <f>BK236</f>
        <v>65802.75</v>
      </c>
      <c r="K236" s="208"/>
      <c r="L236" s="212"/>
      <c r="M236" s="213"/>
      <c r="N236" s="214"/>
      <c r="O236" s="214"/>
      <c r="P236" s="215">
        <f>P237</f>
        <v>115.92399999999999</v>
      </c>
      <c r="Q236" s="214"/>
      <c r="R236" s="215">
        <f>R237</f>
        <v>0</v>
      </c>
      <c r="S236" s="214"/>
      <c r="T236" s="216">
        <f>T237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7" t="s">
        <v>81</v>
      </c>
      <c r="AT236" s="218" t="s">
        <v>73</v>
      </c>
      <c r="AU236" s="218" t="s">
        <v>81</v>
      </c>
      <c r="AY236" s="217" t="s">
        <v>278</v>
      </c>
      <c r="BK236" s="219">
        <f>BK237</f>
        <v>65802.75</v>
      </c>
    </row>
    <row r="237" s="2" customFormat="1" ht="37.8" customHeight="1">
      <c r="A237" s="33"/>
      <c r="B237" s="34"/>
      <c r="C237" s="222" t="s">
        <v>717</v>
      </c>
      <c r="D237" s="222" t="s">
        <v>280</v>
      </c>
      <c r="E237" s="223" t="s">
        <v>4840</v>
      </c>
      <c r="F237" s="224" t="s">
        <v>4841</v>
      </c>
      <c r="G237" s="225" t="s">
        <v>301</v>
      </c>
      <c r="H237" s="226">
        <v>99.25</v>
      </c>
      <c r="I237" s="227">
        <v>663</v>
      </c>
      <c r="J237" s="227">
        <f>ROUND(I237*H237,2)</f>
        <v>65802.75</v>
      </c>
      <c r="K237" s="228"/>
      <c r="L237" s="39"/>
      <c r="M237" s="229" t="s">
        <v>1</v>
      </c>
      <c r="N237" s="230" t="s">
        <v>39</v>
      </c>
      <c r="O237" s="231">
        <v>1.1679999999999999</v>
      </c>
      <c r="P237" s="231">
        <f>O237*H237</f>
        <v>115.92399999999999</v>
      </c>
      <c r="Q237" s="231">
        <v>0</v>
      </c>
      <c r="R237" s="231">
        <f>Q237*H237</f>
        <v>0</v>
      </c>
      <c r="S237" s="231">
        <v>0</v>
      </c>
      <c r="T237" s="232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233" t="s">
        <v>116</v>
      </c>
      <c r="AT237" s="233" t="s">
        <v>280</v>
      </c>
      <c r="AU237" s="233" t="s">
        <v>83</v>
      </c>
      <c r="AY237" s="18" t="s">
        <v>278</v>
      </c>
      <c r="BE237" s="234">
        <f>IF(N237="základní",J237,0)</f>
        <v>65802.75</v>
      </c>
      <c r="BF237" s="234">
        <f>IF(N237="snížená",J237,0)</f>
        <v>0</v>
      </c>
      <c r="BG237" s="234">
        <f>IF(N237="zákl. přenesená",J237,0)</f>
        <v>0</v>
      </c>
      <c r="BH237" s="234">
        <f>IF(N237="sníž. přenesená",J237,0)</f>
        <v>0</v>
      </c>
      <c r="BI237" s="234">
        <f>IF(N237="nulová",J237,0)</f>
        <v>0</v>
      </c>
      <c r="BJ237" s="18" t="s">
        <v>81</v>
      </c>
      <c r="BK237" s="234">
        <f>ROUND(I237*H237,2)</f>
        <v>65802.75</v>
      </c>
      <c r="BL237" s="18" t="s">
        <v>116</v>
      </c>
      <c r="BM237" s="233" t="s">
        <v>4842</v>
      </c>
    </row>
    <row r="238" s="12" customFormat="1" ht="22.8" customHeight="1">
      <c r="A238" s="12"/>
      <c r="B238" s="207"/>
      <c r="C238" s="208"/>
      <c r="D238" s="209" t="s">
        <v>73</v>
      </c>
      <c r="E238" s="220" t="s">
        <v>1373</v>
      </c>
      <c r="F238" s="220" t="s">
        <v>1374</v>
      </c>
      <c r="G238" s="208"/>
      <c r="H238" s="208"/>
      <c r="I238" s="208"/>
      <c r="J238" s="221">
        <f>BK238</f>
        <v>14337.9</v>
      </c>
      <c r="K238" s="208"/>
      <c r="L238" s="212"/>
      <c r="M238" s="213"/>
      <c r="N238" s="214"/>
      <c r="O238" s="214"/>
      <c r="P238" s="215">
        <f>P239</f>
        <v>12.178914000000001</v>
      </c>
      <c r="Q238" s="214"/>
      <c r="R238" s="215">
        <f>R239</f>
        <v>0</v>
      </c>
      <c r="S238" s="214"/>
      <c r="T238" s="216">
        <f>T239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7" t="s">
        <v>81</v>
      </c>
      <c r="AT238" s="218" t="s">
        <v>73</v>
      </c>
      <c r="AU238" s="218" t="s">
        <v>81</v>
      </c>
      <c r="AY238" s="217" t="s">
        <v>278</v>
      </c>
      <c r="BK238" s="219">
        <f>BK239</f>
        <v>14337.9</v>
      </c>
    </row>
    <row r="239" s="2" customFormat="1" ht="33" customHeight="1">
      <c r="A239" s="33"/>
      <c r="B239" s="34"/>
      <c r="C239" s="222" t="s">
        <v>721</v>
      </c>
      <c r="D239" s="222" t="s">
        <v>280</v>
      </c>
      <c r="E239" s="223" t="s">
        <v>4843</v>
      </c>
      <c r="F239" s="224" t="s">
        <v>4844</v>
      </c>
      <c r="G239" s="225" t="s">
        <v>301</v>
      </c>
      <c r="H239" s="226">
        <v>184.529</v>
      </c>
      <c r="I239" s="227">
        <v>77.700000000000003</v>
      </c>
      <c r="J239" s="227">
        <f>ROUND(I239*H239,2)</f>
        <v>14337.9</v>
      </c>
      <c r="K239" s="228"/>
      <c r="L239" s="39"/>
      <c r="M239" s="229" t="s">
        <v>1</v>
      </c>
      <c r="N239" s="230" t="s">
        <v>39</v>
      </c>
      <c r="O239" s="231">
        <v>0.066000000000000003</v>
      </c>
      <c r="P239" s="231">
        <f>O239*H239</f>
        <v>12.178914000000001</v>
      </c>
      <c r="Q239" s="231">
        <v>0</v>
      </c>
      <c r="R239" s="231">
        <f>Q239*H239</f>
        <v>0</v>
      </c>
      <c r="S239" s="231">
        <v>0</v>
      </c>
      <c r="T239" s="232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233" t="s">
        <v>116</v>
      </c>
      <c r="AT239" s="233" t="s">
        <v>280</v>
      </c>
      <c r="AU239" s="233" t="s">
        <v>83</v>
      </c>
      <c r="AY239" s="18" t="s">
        <v>278</v>
      </c>
      <c r="BE239" s="234">
        <f>IF(N239="základní",J239,0)</f>
        <v>14337.9</v>
      </c>
      <c r="BF239" s="234">
        <f>IF(N239="snížená",J239,0)</f>
        <v>0</v>
      </c>
      <c r="BG239" s="234">
        <f>IF(N239="zákl. přenesená",J239,0)</f>
        <v>0</v>
      </c>
      <c r="BH239" s="234">
        <f>IF(N239="sníž. přenesená",J239,0)</f>
        <v>0</v>
      </c>
      <c r="BI239" s="234">
        <f>IF(N239="nulová",J239,0)</f>
        <v>0</v>
      </c>
      <c r="BJ239" s="18" t="s">
        <v>81</v>
      </c>
      <c r="BK239" s="234">
        <f>ROUND(I239*H239,2)</f>
        <v>14337.9</v>
      </c>
      <c r="BL239" s="18" t="s">
        <v>116</v>
      </c>
      <c r="BM239" s="233" t="s">
        <v>4845</v>
      </c>
    </row>
    <row r="240" s="12" customFormat="1" ht="25.92" customHeight="1">
      <c r="A240" s="12"/>
      <c r="B240" s="207"/>
      <c r="C240" s="208"/>
      <c r="D240" s="209" t="s">
        <v>73</v>
      </c>
      <c r="E240" s="210" t="s">
        <v>655</v>
      </c>
      <c r="F240" s="210" t="s">
        <v>656</v>
      </c>
      <c r="G240" s="208"/>
      <c r="H240" s="208"/>
      <c r="I240" s="208"/>
      <c r="J240" s="211">
        <f>BK240</f>
        <v>55151.780000000006</v>
      </c>
      <c r="K240" s="208"/>
      <c r="L240" s="212"/>
      <c r="M240" s="213"/>
      <c r="N240" s="214"/>
      <c r="O240" s="214"/>
      <c r="P240" s="215">
        <f>P241</f>
        <v>44.679224000000012</v>
      </c>
      <c r="Q240" s="214"/>
      <c r="R240" s="215">
        <f>R241</f>
        <v>0.16333059999999999</v>
      </c>
      <c r="S240" s="214"/>
      <c r="T240" s="216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7" t="s">
        <v>83</v>
      </c>
      <c r="AT240" s="218" t="s">
        <v>73</v>
      </c>
      <c r="AU240" s="218" t="s">
        <v>74</v>
      </c>
      <c r="AY240" s="217" t="s">
        <v>278</v>
      </c>
      <c r="BK240" s="219">
        <f>BK241</f>
        <v>55151.780000000006</v>
      </c>
    </row>
    <row r="241" s="12" customFormat="1" ht="22.8" customHeight="1">
      <c r="A241" s="12"/>
      <c r="B241" s="207"/>
      <c r="C241" s="208"/>
      <c r="D241" s="209" t="s">
        <v>73</v>
      </c>
      <c r="E241" s="220" t="s">
        <v>657</v>
      </c>
      <c r="F241" s="220" t="s">
        <v>658</v>
      </c>
      <c r="G241" s="208"/>
      <c r="H241" s="208"/>
      <c r="I241" s="208"/>
      <c r="J241" s="221">
        <f>BK241</f>
        <v>55151.780000000006</v>
      </c>
      <c r="K241" s="208"/>
      <c r="L241" s="212"/>
      <c r="M241" s="213"/>
      <c r="N241" s="214"/>
      <c r="O241" s="214"/>
      <c r="P241" s="215">
        <f>SUM(P242:P248)</f>
        <v>44.679224000000012</v>
      </c>
      <c r="Q241" s="214"/>
      <c r="R241" s="215">
        <f>SUM(R242:R248)</f>
        <v>0.16333059999999999</v>
      </c>
      <c r="S241" s="214"/>
      <c r="T241" s="216">
        <f>SUM(T242:T248)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7" t="s">
        <v>83</v>
      </c>
      <c r="AT241" s="218" t="s">
        <v>73</v>
      </c>
      <c r="AU241" s="218" t="s">
        <v>81</v>
      </c>
      <c r="AY241" s="217" t="s">
        <v>278</v>
      </c>
      <c r="BK241" s="219">
        <f>SUM(BK242:BK248)</f>
        <v>55151.780000000006</v>
      </c>
    </row>
    <row r="242" s="2" customFormat="1" ht="24.15" customHeight="1">
      <c r="A242" s="33"/>
      <c r="B242" s="34"/>
      <c r="C242" s="222" t="s">
        <v>726</v>
      </c>
      <c r="D242" s="222" t="s">
        <v>280</v>
      </c>
      <c r="E242" s="223" t="s">
        <v>4846</v>
      </c>
      <c r="F242" s="224" t="s">
        <v>4847</v>
      </c>
      <c r="G242" s="225" t="s">
        <v>318</v>
      </c>
      <c r="H242" s="226">
        <v>355.35000000000002</v>
      </c>
      <c r="I242" s="227">
        <v>67.900000000000006</v>
      </c>
      <c r="J242" s="227">
        <f>ROUND(I242*H242,2)</f>
        <v>24128.27</v>
      </c>
      <c r="K242" s="228"/>
      <c r="L242" s="39"/>
      <c r="M242" s="229" t="s">
        <v>1</v>
      </c>
      <c r="N242" s="230" t="s">
        <v>39</v>
      </c>
      <c r="O242" s="231">
        <v>0.097000000000000003</v>
      </c>
      <c r="P242" s="231">
        <f>O242*H242</f>
        <v>34.468950000000007</v>
      </c>
      <c r="Q242" s="231">
        <v>4.0000000000000003E-05</v>
      </c>
      <c r="R242" s="231">
        <f>Q242*H242</f>
        <v>0.014214000000000003</v>
      </c>
      <c r="S242" s="231">
        <v>0</v>
      </c>
      <c r="T242" s="232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233" t="s">
        <v>602</v>
      </c>
      <c r="AT242" s="233" t="s">
        <v>280</v>
      </c>
      <c r="AU242" s="233" t="s">
        <v>83</v>
      </c>
      <c r="AY242" s="18" t="s">
        <v>278</v>
      </c>
      <c r="BE242" s="234">
        <f>IF(N242="základní",J242,0)</f>
        <v>24128.27</v>
      </c>
      <c r="BF242" s="234">
        <f>IF(N242="snížená",J242,0)</f>
        <v>0</v>
      </c>
      <c r="BG242" s="234">
        <f>IF(N242="zákl. přenesená",J242,0)</f>
        <v>0</v>
      </c>
      <c r="BH242" s="234">
        <f>IF(N242="sníž. přenesená",J242,0)</f>
        <v>0</v>
      </c>
      <c r="BI242" s="234">
        <f>IF(N242="nulová",J242,0)</f>
        <v>0</v>
      </c>
      <c r="BJ242" s="18" t="s">
        <v>81</v>
      </c>
      <c r="BK242" s="234">
        <f>ROUND(I242*H242,2)</f>
        <v>24128.27</v>
      </c>
      <c r="BL242" s="18" t="s">
        <v>602</v>
      </c>
      <c r="BM242" s="233" t="s">
        <v>4848</v>
      </c>
    </row>
    <row r="243" s="13" customFormat="1">
      <c r="A243" s="13"/>
      <c r="B243" s="235"/>
      <c r="C243" s="236"/>
      <c r="D243" s="237" t="s">
        <v>285</v>
      </c>
      <c r="E243" s="238" t="s">
        <v>1</v>
      </c>
      <c r="F243" s="239" t="s">
        <v>4849</v>
      </c>
      <c r="G243" s="236"/>
      <c r="H243" s="240">
        <v>355.35000000000002</v>
      </c>
      <c r="I243" s="236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285</v>
      </c>
      <c r="AU243" s="245" t="s">
        <v>83</v>
      </c>
      <c r="AV243" s="13" t="s">
        <v>83</v>
      </c>
      <c r="AW243" s="13" t="s">
        <v>30</v>
      </c>
      <c r="AX243" s="13" t="s">
        <v>74</v>
      </c>
      <c r="AY243" s="245" t="s">
        <v>278</v>
      </c>
    </row>
    <row r="244" s="14" customFormat="1">
      <c r="A244" s="14"/>
      <c r="B244" s="246"/>
      <c r="C244" s="247"/>
      <c r="D244" s="237" t="s">
        <v>285</v>
      </c>
      <c r="E244" s="248" t="s">
        <v>1</v>
      </c>
      <c r="F244" s="249" t="s">
        <v>287</v>
      </c>
      <c r="G244" s="247"/>
      <c r="H244" s="250">
        <v>355.35000000000002</v>
      </c>
      <c r="I244" s="247"/>
      <c r="J244" s="247"/>
      <c r="K244" s="247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285</v>
      </c>
      <c r="AU244" s="255" t="s">
        <v>83</v>
      </c>
      <c r="AV244" s="14" t="s">
        <v>116</v>
      </c>
      <c r="AW244" s="14" t="s">
        <v>30</v>
      </c>
      <c r="AX244" s="14" t="s">
        <v>81</v>
      </c>
      <c r="AY244" s="255" t="s">
        <v>278</v>
      </c>
    </row>
    <row r="245" s="2" customFormat="1" ht="24.15" customHeight="1">
      <c r="A245" s="33"/>
      <c r="B245" s="34"/>
      <c r="C245" s="269" t="s">
        <v>730</v>
      </c>
      <c r="D245" s="269" t="s">
        <v>1081</v>
      </c>
      <c r="E245" s="270" t="s">
        <v>4850</v>
      </c>
      <c r="F245" s="271" t="s">
        <v>4851</v>
      </c>
      <c r="G245" s="272" t="s">
        <v>318</v>
      </c>
      <c r="H245" s="273">
        <v>433.882</v>
      </c>
      <c r="I245" s="274">
        <v>36.899999999999999</v>
      </c>
      <c r="J245" s="274">
        <f>ROUND(I245*H245,2)</f>
        <v>16010.25</v>
      </c>
      <c r="K245" s="275"/>
      <c r="L245" s="276"/>
      <c r="M245" s="277" t="s">
        <v>1</v>
      </c>
      <c r="N245" s="278" t="s">
        <v>39</v>
      </c>
      <c r="O245" s="231">
        <v>0</v>
      </c>
      <c r="P245" s="231">
        <f>O245*H245</f>
        <v>0</v>
      </c>
      <c r="Q245" s="231">
        <v>0.00029999999999999997</v>
      </c>
      <c r="R245" s="231">
        <f>Q245*H245</f>
        <v>0.13016459999999999</v>
      </c>
      <c r="S245" s="231">
        <v>0</v>
      </c>
      <c r="T245" s="232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233" t="s">
        <v>703</v>
      </c>
      <c r="AT245" s="233" t="s">
        <v>1081</v>
      </c>
      <c r="AU245" s="233" t="s">
        <v>83</v>
      </c>
      <c r="AY245" s="18" t="s">
        <v>278</v>
      </c>
      <c r="BE245" s="234">
        <f>IF(N245="základní",J245,0)</f>
        <v>16010.25</v>
      </c>
      <c r="BF245" s="234">
        <f>IF(N245="snížená",J245,0)</f>
        <v>0</v>
      </c>
      <c r="BG245" s="234">
        <f>IF(N245="zákl. přenesená",J245,0)</f>
        <v>0</v>
      </c>
      <c r="BH245" s="234">
        <f>IF(N245="sníž. přenesená",J245,0)</f>
        <v>0</v>
      </c>
      <c r="BI245" s="234">
        <f>IF(N245="nulová",J245,0)</f>
        <v>0</v>
      </c>
      <c r="BJ245" s="18" t="s">
        <v>81</v>
      </c>
      <c r="BK245" s="234">
        <f>ROUND(I245*H245,2)</f>
        <v>16010.25</v>
      </c>
      <c r="BL245" s="18" t="s">
        <v>602</v>
      </c>
      <c r="BM245" s="233" t="s">
        <v>4852</v>
      </c>
    </row>
    <row r="246" s="13" customFormat="1">
      <c r="A246" s="13"/>
      <c r="B246" s="235"/>
      <c r="C246" s="236"/>
      <c r="D246" s="237" t="s">
        <v>285</v>
      </c>
      <c r="E246" s="236"/>
      <c r="F246" s="239" t="s">
        <v>4853</v>
      </c>
      <c r="G246" s="236"/>
      <c r="H246" s="240">
        <v>433.882</v>
      </c>
      <c r="I246" s="236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285</v>
      </c>
      <c r="AU246" s="245" t="s">
        <v>83</v>
      </c>
      <c r="AV246" s="13" t="s">
        <v>83</v>
      </c>
      <c r="AW246" s="13" t="s">
        <v>4</v>
      </c>
      <c r="AX246" s="13" t="s">
        <v>81</v>
      </c>
      <c r="AY246" s="245" t="s">
        <v>278</v>
      </c>
    </row>
    <row r="247" s="2" customFormat="1" ht="24.15" customHeight="1">
      <c r="A247" s="33"/>
      <c r="B247" s="34"/>
      <c r="C247" s="222" t="s">
        <v>734</v>
      </c>
      <c r="D247" s="222" t="s">
        <v>280</v>
      </c>
      <c r="E247" s="223" t="s">
        <v>4854</v>
      </c>
      <c r="F247" s="224" t="s">
        <v>4855</v>
      </c>
      <c r="G247" s="225" t="s">
        <v>407</v>
      </c>
      <c r="H247" s="226">
        <v>118.45</v>
      </c>
      <c r="I247" s="227">
        <v>125</v>
      </c>
      <c r="J247" s="227">
        <f>ROUND(I247*H247,2)</f>
        <v>14806.25</v>
      </c>
      <c r="K247" s="228"/>
      <c r="L247" s="39"/>
      <c r="M247" s="229" t="s">
        <v>1</v>
      </c>
      <c r="N247" s="230" t="s">
        <v>39</v>
      </c>
      <c r="O247" s="231">
        <v>0.084000000000000005</v>
      </c>
      <c r="P247" s="231">
        <f>O247*H247</f>
        <v>9.9498000000000015</v>
      </c>
      <c r="Q247" s="231">
        <v>0.00016000000000000001</v>
      </c>
      <c r="R247" s="231">
        <f>Q247*H247</f>
        <v>0.018952000000000004</v>
      </c>
      <c r="S247" s="231">
        <v>0</v>
      </c>
      <c r="T247" s="232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233" t="s">
        <v>602</v>
      </c>
      <c r="AT247" s="233" t="s">
        <v>280</v>
      </c>
      <c r="AU247" s="233" t="s">
        <v>83</v>
      </c>
      <c r="AY247" s="18" t="s">
        <v>278</v>
      </c>
      <c r="BE247" s="234">
        <f>IF(N247="základní",J247,0)</f>
        <v>14806.25</v>
      </c>
      <c r="BF247" s="234">
        <f>IF(N247="snížená",J247,0)</f>
        <v>0</v>
      </c>
      <c r="BG247" s="234">
        <f>IF(N247="zákl. přenesená",J247,0)</f>
        <v>0</v>
      </c>
      <c r="BH247" s="234">
        <f>IF(N247="sníž. přenesená",J247,0)</f>
        <v>0</v>
      </c>
      <c r="BI247" s="234">
        <f>IF(N247="nulová",J247,0)</f>
        <v>0</v>
      </c>
      <c r="BJ247" s="18" t="s">
        <v>81</v>
      </c>
      <c r="BK247" s="234">
        <f>ROUND(I247*H247,2)</f>
        <v>14806.25</v>
      </c>
      <c r="BL247" s="18" t="s">
        <v>602</v>
      </c>
      <c r="BM247" s="233" t="s">
        <v>4856</v>
      </c>
    </row>
    <row r="248" s="2" customFormat="1" ht="33" customHeight="1">
      <c r="A248" s="33"/>
      <c r="B248" s="34"/>
      <c r="C248" s="222" t="s">
        <v>740</v>
      </c>
      <c r="D248" s="222" t="s">
        <v>280</v>
      </c>
      <c r="E248" s="223" t="s">
        <v>1392</v>
      </c>
      <c r="F248" s="224" t="s">
        <v>1393</v>
      </c>
      <c r="G248" s="225" t="s">
        <v>301</v>
      </c>
      <c r="H248" s="226">
        <v>0.16300000000000001</v>
      </c>
      <c r="I248" s="227">
        <v>1270</v>
      </c>
      <c r="J248" s="227">
        <f>ROUND(I248*H248,2)</f>
        <v>207.00999999999999</v>
      </c>
      <c r="K248" s="228"/>
      <c r="L248" s="39"/>
      <c r="M248" s="229" t="s">
        <v>1</v>
      </c>
      <c r="N248" s="230" t="s">
        <v>39</v>
      </c>
      <c r="O248" s="231">
        <v>1.5980000000000001</v>
      </c>
      <c r="P248" s="231">
        <f>O248*H248</f>
        <v>0.26047400000000004</v>
      </c>
      <c r="Q248" s="231">
        <v>0</v>
      </c>
      <c r="R248" s="231">
        <f>Q248*H248</f>
        <v>0</v>
      </c>
      <c r="S248" s="231">
        <v>0</v>
      </c>
      <c r="T248" s="232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233" t="s">
        <v>602</v>
      </c>
      <c r="AT248" s="233" t="s">
        <v>280</v>
      </c>
      <c r="AU248" s="233" t="s">
        <v>83</v>
      </c>
      <c r="AY248" s="18" t="s">
        <v>278</v>
      </c>
      <c r="BE248" s="234">
        <f>IF(N248="základní",J248,0)</f>
        <v>207.00999999999999</v>
      </c>
      <c r="BF248" s="234">
        <f>IF(N248="snížená",J248,0)</f>
        <v>0</v>
      </c>
      <c r="BG248" s="234">
        <f>IF(N248="zákl. přenesená",J248,0)</f>
        <v>0</v>
      </c>
      <c r="BH248" s="234">
        <f>IF(N248="sníž. přenesená",J248,0)</f>
        <v>0</v>
      </c>
      <c r="BI248" s="234">
        <f>IF(N248="nulová",J248,0)</f>
        <v>0</v>
      </c>
      <c r="BJ248" s="18" t="s">
        <v>81</v>
      </c>
      <c r="BK248" s="234">
        <f>ROUND(I248*H248,2)</f>
        <v>207.00999999999999</v>
      </c>
      <c r="BL248" s="18" t="s">
        <v>602</v>
      </c>
      <c r="BM248" s="233" t="s">
        <v>4857</v>
      </c>
    </row>
    <row r="249" s="12" customFormat="1" ht="25.92" customHeight="1">
      <c r="A249" s="12"/>
      <c r="B249" s="207"/>
      <c r="C249" s="208"/>
      <c r="D249" s="209" t="s">
        <v>73</v>
      </c>
      <c r="E249" s="210" t="s">
        <v>1903</v>
      </c>
      <c r="F249" s="210" t="s">
        <v>1904</v>
      </c>
      <c r="G249" s="208"/>
      <c r="H249" s="208"/>
      <c r="I249" s="208"/>
      <c r="J249" s="211">
        <f>BK249</f>
        <v>10000</v>
      </c>
      <c r="K249" s="208"/>
      <c r="L249" s="212"/>
      <c r="M249" s="213"/>
      <c r="N249" s="214"/>
      <c r="O249" s="214"/>
      <c r="P249" s="215">
        <f>P250</f>
        <v>0</v>
      </c>
      <c r="Q249" s="214"/>
      <c r="R249" s="215">
        <f>R250</f>
        <v>0</v>
      </c>
      <c r="S249" s="214"/>
      <c r="T249" s="216">
        <f>T250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7" t="s">
        <v>116</v>
      </c>
      <c r="AT249" s="218" t="s">
        <v>73</v>
      </c>
      <c r="AU249" s="218" t="s">
        <v>74</v>
      </c>
      <c r="AY249" s="217" t="s">
        <v>278</v>
      </c>
      <c r="BK249" s="219">
        <f>BK250</f>
        <v>10000</v>
      </c>
    </row>
    <row r="250" s="2" customFormat="1" ht="21.75" customHeight="1">
      <c r="A250" s="33"/>
      <c r="B250" s="34"/>
      <c r="C250" s="222" t="s">
        <v>746</v>
      </c>
      <c r="D250" s="222" t="s">
        <v>280</v>
      </c>
      <c r="E250" s="223" t="s">
        <v>4858</v>
      </c>
      <c r="F250" s="224" t="s">
        <v>4859</v>
      </c>
      <c r="G250" s="225" t="s">
        <v>4860</v>
      </c>
      <c r="H250" s="226">
        <v>1</v>
      </c>
      <c r="I250" s="227">
        <v>10000</v>
      </c>
      <c r="J250" s="227">
        <f>ROUND(I250*H250,2)</f>
        <v>10000</v>
      </c>
      <c r="K250" s="228"/>
      <c r="L250" s="39"/>
      <c r="M250" s="291" t="s">
        <v>1</v>
      </c>
      <c r="N250" s="292" t="s">
        <v>39</v>
      </c>
      <c r="O250" s="293">
        <v>0</v>
      </c>
      <c r="P250" s="293">
        <f>O250*H250</f>
        <v>0</v>
      </c>
      <c r="Q250" s="293">
        <v>0</v>
      </c>
      <c r="R250" s="293">
        <f>Q250*H250</f>
        <v>0</v>
      </c>
      <c r="S250" s="293">
        <v>0</v>
      </c>
      <c r="T250" s="294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233" t="s">
        <v>116</v>
      </c>
      <c r="AT250" s="233" t="s">
        <v>280</v>
      </c>
      <c r="AU250" s="233" t="s">
        <v>81</v>
      </c>
      <c r="AY250" s="18" t="s">
        <v>278</v>
      </c>
      <c r="BE250" s="234">
        <f>IF(N250="základní",J250,0)</f>
        <v>10000</v>
      </c>
      <c r="BF250" s="234">
        <f>IF(N250="snížená",J250,0)</f>
        <v>0</v>
      </c>
      <c r="BG250" s="234">
        <f>IF(N250="zákl. přenesená",J250,0)</f>
        <v>0</v>
      </c>
      <c r="BH250" s="234">
        <f>IF(N250="sníž. přenesená",J250,0)</f>
        <v>0</v>
      </c>
      <c r="BI250" s="234">
        <f>IF(N250="nulová",J250,0)</f>
        <v>0</v>
      </c>
      <c r="BJ250" s="18" t="s">
        <v>81</v>
      </c>
      <c r="BK250" s="234">
        <f>ROUND(I250*H250,2)</f>
        <v>10000</v>
      </c>
      <c r="BL250" s="18" t="s">
        <v>116</v>
      </c>
      <c r="BM250" s="233" t="s">
        <v>4861</v>
      </c>
    </row>
    <row r="251" s="2" customFormat="1" ht="6.96" customHeight="1">
      <c r="A251" s="33"/>
      <c r="B251" s="60"/>
      <c r="C251" s="61"/>
      <c r="D251" s="61"/>
      <c r="E251" s="61"/>
      <c r="F251" s="61"/>
      <c r="G251" s="61"/>
      <c r="H251" s="61"/>
      <c r="I251" s="61"/>
      <c r="J251" s="61"/>
      <c r="K251" s="61"/>
      <c r="L251" s="39"/>
      <c r="M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</row>
  </sheetData>
  <sheetProtection sheet="1" autoFilter="0" formatColumns="0" formatRows="0" objects="1" scenarios="1" spinCount="100000" saltValue="zaDUSRoMLh/J0+cpRxcK4RnLfGDCOux/dF+Svtpdjm3e9tYUFJ0Oaa1zMSzQyov5PfaFkyU8dy9b+XgLg6SMxA==" hashValue="HUduDTyjag9FX8Zv9W5jmuhEMaqYhBlBVqJwJ9z/jjtMjJ6dQgXEzW8MIYM4+h6Fso77FcY+D3RRk2FowVeHCw==" algorithmName="SHA-512" password="CC35"/>
  <autoFilter ref="C131:K25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83</v>
      </c>
    </row>
    <row r="4" s="1" customFormat="1" ht="24.96" customHeight="1">
      <c r="B4" s="21"/>
      <c r="D4" s="143" t="s">
        <v>230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Cheb - Onkologie a zubní klinika rev.11.02.2025</v>
      </c>
      <c r="F7" s="145"/>
      <c r="G7" s="145"/>
      <c r="H7" s="145"/>
      <c r="L7" s="21"/>
    </row>
    <row r="8">
      <c r="B8" s="21"/>
      <c r="D8" s="145" t="s">
        <v>231</v>
      </c>
      <c r="L8" s="21"/>
    </row>
    <row r="9" s="1" customFormat="1" ht="16.5" customHeight="1">
      <c r="B9" s="21"/>
      <c r="E9" s="146" t="s">
        <v>4862</v>
      </c>
      <c r="F9" s="1"/>
      <c r="G9" s="1"/>
      <c r="H9" s="1"/>
      <c r="L9" s="21"/>
    </row>
    <row r="10" s="1" customFormat="1" ht="12" customHeight="1">
      <c r="B10" s="21"/>
      <c r="D10" s="145" t="s">
        <v>233</v>
      </c>
      <c r="L10" s="21"/>
    </row>
    <row r="11" s="2" customFormat="1" ht="16.5" customHeight="1">
      <c r="A11" s="33"/>
      <c r="B11" s="39"/>
      <c r="C11" s="33"/>
      <c r="D11" s="33"/>
      <c r="E11" s="147" t="s">
        <v>4863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9"/>
      <c r="C12" s="33"/>
      <c r="D12" s="145" t="s">
        <v>235</v>
      </c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6.5" customHeight="1">
      <c r="A13" s="33"/>
      <c r="B13" s="39"/>
      <c r="C13" s="33"/>
      <c r="D13" s="33"/>
      <c r="E13" s="148" t="s">
        <v>4864</v>
      </c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>
      <c r="A14" s="33"/>
      <c r="B14" s="39"/>
      <c r="C14" s="33"/>
      <c r="D14" s="33"/>
      <c r="E14" s="33"/>
      <c r="F14" s="33"/>
      <c r="G14" s="33"/>
      <c r="H14" s="33"/>
      <c r="I14" s="33"/>
      <c r="J14" s="33"/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9"/>
      <c r="C15" s="33"/>
      <c r="D15" s="145" t="s">
        <v>16</v>
      </c>
      <c r="E15" s="33"/>
      <c r="F15" s="135" t="s">
        <v>1</v>
      </c>
      <c r="G15" s="33"/>
      <c r="H15" s="33"/>
      <c r="I15" s="145" t="s">
        <v>17</v>
      </c>
      <c r="J15" s="135" t="s">
        <v>1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18</v>
      </c>
      <c r="E16" s="33"/>
      <c r="F16" s="135" t="s">
        <v>19</v>
      </c>
      <c r="G16" s="33"/>
      <c r="H16" s="33"/>
      <c r="I16" s="145" t="s">
        <v>20</v>
      </c>
      <c r="J16" s="149" t="str">
        <f>'Rekapitulace stavby'!AN8</f>
        <v>10. 12. 2024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0.8" customHeight="1">
      <c r="A17" s="33"/>
      <c r="B17" s="39"/>
      <c r="C17" s="33"/>
      <c r="D17" s="33"/>
      <c r="E17" s="33"/>
      <c r="F17" s="33"/>
      <c r="G17" s="33"/>
      <c r="H17" s="33"/>
      <c r="I17" s="33"/>
      <c r="J17" s="33"/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9"/>
      <c r="C18" s="33"/>
      <c r="D18" s="145" t="s">
        <v>22</v>
      </c>
      <c r="E18" s="33"/>
      <c r="F18" s="33"/>
      <c r="G18" s="33"/>
      <c r="H18" s="33"/>
      <c r="I18" s="145" t="s">
        <v>23</v>
      </c>
      <c r="J18" s="135" t="s">
        <v>1</v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9"/>
      <c r="C19" s="33"/>
      <c r="D19" s="33"/>
      <c r="E19" s="135" t="s">
        <v>4865</v>
      </c>
      <c r="F19" s="33"/>
      <c r="G19" s="33"/>
      <c r="H19" s="33"/>
      <c r="I19" s="145" t="s">
        <v>25</v>
      </c>
      <c r="J19" s="135" t="s">
        <v>1</v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9"/>
      <c r="C20" s="33"/>
      <c r="D20" s="33"/>
      <c r="E20" s="33"/>
      <c r="F20" s="33"/>
      <c r="G20" s="33"/>
      <c r="H20" s="33"/>
      <c r="I20" s="33"/>
      <c r="J20" s="33"/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9"/>
      <c r="C21" s="33"/>
      <c r="D21" s="145" t="s">
        <v>26</v>
      </c>
      <c r="E21" s="33"/>
      <c r="F21" s="33"/>
      <c r="G21" s="33"/>
      <c r="H21" s="33"/>
      <c r="I21" s="145" t="s">
        <v>23</v>
      </c>
      <c r="J21" s="135" t="str">
        <f>'Rekapitulace stavby'!AN13</f>
        <v/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9"/>
      <c r="C22" s="33"/>
      <c r="D22" s="33"/>
      <c r="E22" s="135" t="str">
        <f>'Rekapitulace stavby'!E14</f>
        <v xml:space="preserve"> </v>
      </c>
      <c r="F22" s="135"/>
      <c r="G22" s="135"/>
      <c r="H22" s="135"/>
      <c r="I22" s="145" t="s">
        <v>25</v>
      </c>
      <c r="J22" s="135" t="str">
        <f>'Rekapitulace stavby'!AN14</f>
        <v/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9"/>
      <c r="C23" s="33"/>
      <c r="D23" s="33"/>
      <c r="E23" s="33"/>
      <c r="F23" s="33"/>
      <c r="G23" s="33"/>
      <c r="H23" s="33"/>
      <c r="I23" s="33"/>
      <c r="J23" s="33"/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9"/>
      <c r="C24" s="33"/>
      <c r="D24" s="145" t="s">
        <v>27</v>
      </c>
      <c r="E24" s="33"/>
      <c r="F24" s="33"/>
      <c r="G24" s="33"/>
      <c r="H24" s="33"/>
      <c r="I24" s="145" t="s">
        <v>23</v>
      </c>
      <c r="J24" s="135" t="s">
        <v>28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8" customHeight="1">
      <c r="A25" s="33"/>
      <c r="B25" s="39"/>
      <c r="C25" s="33"/>
      <c r="D25" s="33"/>
      <c r="E25" s="135" t="s">
        <v>29</v>
      </c>
      <c r="F25" s="33"/>
      <c r="G25" s="33"/>
      <c r="H25" s="33"/>
      <c r="I25" s="145" t="s">
        <v>25</v>
      </c>
      <c r="J25" s="135" t="s">
        <v>1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6.96" customHeight="1">
      <c r="A26" s="33"/>
      <c r="B26" s="39"/>
      <c r="C26" s="33"/>
      <c r="D26" s="33"/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12" customHeight="1">
      <c r="A27" s="33"/>
      <c r="B27" s="39"/>
      <c r="C27" s="33"/>
      <c r="D27" s="145" t="s">
        <v>31</v>
      </c>
      <c r="E27" s="33"/>
      <c r="F27" s="33"/>
      <c r="G27" s="33"/>
      <c r="H27" s="33"/>
      <c r="I27" s="145" t="s">
        <v>23</v>
      </c>
      <c r="J27" s="135" t="str">
        <f>IF('Rekapitulace stavby'!AN19="","",'Rekapitulace stavby'!AN19)</f>
        <v/>
      </c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8" customHeight="1">
      <c r="A28" s="33"/>
      <c r="B28" s="39"/>
      <c r="C28" s="33"/>
      <c r="D28" s="33"/>
      <c r="E28" s="135" t="str">
        <f>IF('Rekapitulace stavby'!E20="","",'Rekapitulace stavby'!E20)</f>
        <v xml:space="preserve"> </v>
      </c>
      <c r="F28" s="33"/>
      <c r="G28" s="33"/>
      <c r="H28" s="33"/>
      <c r="I28" s="145" t="s">
        <v>25</v>
      </c>
      <c r="J28" s="135" t="str">
        <f>IF('Rekapitulace stavby'!AN20="","",'Rekapitulace stavby'!AN20)</f>
        <v/>
      </c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9"/>
      <c r="C29" s="33"/>
      <c r="D29" s="33"/>
      <c r="E29" s="33"/>
      <c r="F29" s="33"/>
      <c r="G29" s="33"/>
      <c r="H29" s="33"/>
      <c r="I29" s="33"/>
      <c r="J29" s="33"/>
      <c r="K29" s="3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2" customHeight="1">
      <c r="A30" s="33"/>
      <c r="B30" s="39"/>
      <c r="C30" s="33"/>
      <c r="D30" s="145" t="s">
        <v>32</v>
      </c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8" customFormat="1" ht="16.5" customHeight="1">
      <c r="A31" s="150"/>
      <c r="B31" s="151"/>
      <c r="C31" s="150"/>
      <c r="D31" s="150"/>
      <c r="E31" s="152" t="s">
        <v>1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3"/>
      <c r="B32" s="39"/>
      <c r="C32" s="33"/>
      <c r="D32" s="33"/>
      <c r="E32" s="33"/>
      <c r="F32" s="33"/>
      <c r="G32" s="33"/>
      <c r="H32" s="33"/>
      <c r="I32" s="33"/>
      <c r="J32" s="33"/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4"/>
      <c r="E33" s="154"/>
      <c r="F33" s="154"/>
      <c r="G33" s="154"/>
      <c r="H33" s="154"/>
      <c r="I33" s="154"/>
      <c r="J33" s="154"/>
      <c r="K33" s="154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25.44" customHeight="1">
      <c r="A34" s="33"/>
      <c r="B34" s="39"/>
      <c r="C34" s="33"/>
      <c r="D34" s="155" t="s">
        <v>34</v>
      </c>
      <c r="E34" s="33"/>
      <c r="F34" s="33"/>
      <c r="G34" s="33"/>
      <c r="H34" s="33"/>
      <c r="I34" s="33"/>
      <c r="J34" s="156">
        <f>ROUND(J140, 2)</f>
        <v>3161276.3599999999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6.96" customHeight="1">
      <c r="A35" s="33"/>
      <c r="B35" s="39"/>
      <c r="C35" s="33"/>
      <c r="D35" s="154"/>
      <c r="E35" s="154"/>
      <c r="F35" s="154"/>
      <c r="G35" s="154"/>
      <c r="H35" s="154"/>
      <c r="I35" s="154"/>
      <c r="J35" s="154"/>
      <c r="K35" s="154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33"/>
      <c r="F36" s="157" t="s">
        <v>36</v>
      </c>
      <c r="G36" s="33"/>
      <c r="H36" s="33"/>
      <c r="I36" s="157" t="s">
        <v>35</v>
      </c>
      <c r="J36" s="157" t="s">
        <v>37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14.4" customHeight="1">
      <c r="A37" s="33"/>
      <c r="B37" s="39"/>
      <c r="C37" s="33"/>
      <c r="D37" s="147" t="s">
        <v>38</v>
      </c>
      <c r="E37" s="145" t="s">
        <v>39</v>
      </c>
      <c r="F37" s="158">
        <f>ROUND((SUM(BE140:BE218)),  2)</f>
        <v>3161276.3599999999</v>
      </c>
      <c r="G37" s="33"/>
      <c r="H37" s="33"/>
      <c r="I37" s="159">
        <v>0.20999999999999999</v>
      </c>
      <c r="J37" s="158">
        <f>ROUND(((SUM(BE140:BE218))*I37),  2)</f>
        <v>663868.04000000004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39"/>
      <c r="C38" s="33"/>
      <c r="D38" s="33"/>
      <c r="E38" s="145" t="s">
        <v>40</v>
      </c>
      <c r="F38" s="158">
        <f>ROUND((SUM(BF140:BF218)),  2)</f>
        <v>0</v>
      </c>
      <c r="G38" s="33"/>
      <c r="H38" s="33"/>
      <c r="I38" s="159">
        <v>0.12</v>
      </c>
      <c r="J38" s="158">
        <f>ROUND(((SUM(BF140:BF218))*I38),  2)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41</v>
      </c>
      <c r="F39" s="158">
        <f>ROUND((SUM(BG140:BG218)),  2)</f>
        <v>0</v>
      </c>
      <c r="G39" s="33"/>
      <c r="H39" s="33"/>
      <c r="I39" s="159">
        <v>0.20999999999999999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9"/>
      <c r="C40" s="33"/>
      <c r="D40" s="33"/>
      <c r="E40" s="145" t="s">
        <v>42</v>
      </c>
      <c r="F40" s="158">
        <f>ROUND((SUM(BH140:BH218)),  2)</f>
        <v>0</v>
      </c>
      <c r="G40" s="33"/>
      <c r="H40" s="33"/>
      <c r="I40" s="159">
        <v>0.12</v>
      </c>
      <c r="J40" s="158">
        <f>0</f>
        <v>0</v>
      </c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2" customFormat="1" ht="14.4" customHeight="1">
      <c r="A41" s="33"/>
      <c r="B41" s="39"/>
      <c r="C41" s="33"/>
      <c r="D41" s="33"/>
      <c r="E41" s="145" t="s">
        <v>43</v>
      </c>
      <c r="F41" s="158">
        <f>ROUND((SUM(BI140:BI218)),  2)</f>
        <v>0</v>
      </c>
      <c r="G41" s="33"/>
      <c r="H41" s="33"/>
      <c r="I41" s="159">
        <v>0</v>
      </c>
      <c r="J41" s="158">
        <f>0</f>
        <v>0</v>
      </c>
      <c r="K41" s="33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6.96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5.44" customHeight="1">
      <c r="A43" s="33"/>
      <c r="B43" s="39"/>
      <c r="C43" s="160"/>
      <c r="D43" s="161" t="s">
        <v>44</v>
      </c>
      <c r="E43" s="162"/>
      <c r="F43" s="162"/>
      <c r="G43" s="163" t="s">
        <v>45</v>
      </c>
      <c r="H43" s="164" t="s">
        <v>46</v>
      </c>
      <c r="I43" s="162"/>
      <c r="J43" s="165">
        <f>SUM(J34:J41)</f>
        <v>3825144.3999999999</v>
      </c>
      <c r="K43" s="166"/>
      <c r="L43" s="57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14.4" customHeight="1">
      <c r="A44" s="33"/>
      <c r="B44" s="39"/>
      <c r="C44" s="33"/>
      <c r="D44" s="33"/>
      <c r="E44" s="33"/>
      <c r="F44" s="33"/>
      <c r="G44" s="33"/>
      <c r="H44" s="33"/>
      <c r="I44" s="33"/>
      <c r="J44" s="33"/>
      <c r="K44" s="33"/>
      <c r="L44" s="57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47</v>
      </c>
      <c r="E50" s="168"/>
      <c r="F50" s="168"/>
      <c r="G50" s="167" t="s">
        <v>48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49</v>
      </c>
      <c r="E61" s="170"/>
      <c r="F61" s="171" t="s">
        <v>50</v>
      </c>
      <c r="G61" s="169" t="s">
        <v>49</v>
      </c>
      <c r="H61" s="170"/>
      <c r="I61" s="170"/>
      <c r="J61" s="172" t="s">
        <v>50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51</v>
      </c>
      <c r="E65" s="173"/>
      <c r="F65" s="173"/>
      <c r="G65" s="167" t="s">
        <v>52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49</v>
      </c>
      <c r="E76" s="170"/>
      <c r="F76" s="171" t="s">
        <v>50</v>
      </c>
      <c r="G76" s="169" t="s">
        <v>49</v>
      </c>
      <c r="H76" s="170"/>
      <c r="I76" s="170"/>
      <c r="J76" s="172" t="s">
        <v>50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hidden="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hidden="1" s="2" customFormat="1" ht="24.96" customHeight="1">
      <c r="A82" s="33"/>
      <c r="B82" s="34"/>
      <c r="C82" s="24" t="s">
        <v>238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hidden="1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hidden="1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hidden="1" s="2" customFormat="1" ht="16.5" customHeight="1">
      <c r="A85" s="33"/>
      <c r="B85" s="34"/>
      <c r="C85" s="35"/>
      <c r="D85" s="35"/>
      <c r="E85" s="178" t="str">
        <f>E7</f>
        <v>Cheb - Onkologie a zubní klinika rev.11.02.2025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hidden="1" s="1" customFormat="1" ht="12" customHeight="1">
      <c r="B86" s="22"/>
      <c r="C86" s="30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78" t="s">
        <v>4862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0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3"/>
      <c r="B89" s="34"/>
      <c r="C89" s="35"/>
      <c r="D89" s="35"/>
      <c r="E89" s="179" t="s">
        <v>4863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hidden="1" s="2" customFormat="1" ht="12" customHeight="1">
      <c r="A90" s="33"/>
      <c r="B90" s="34"/>
      <c r="C90" s="30" t="s">
        <v>235</v>
      </c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hidden="1" s="2" customFormat="1" ht="16.5" customHeight="1">
      <c r="A91" s="33"/>
      <c r="B91" s="34"/>
      <c r="C91" s="35"/>
      <c r="D91" s="35"/>
      <c r="E91" s="70" t="str">
        <f>E13</f>
        <v>II.1.1.a - Bourací práce</v>
      </c>
      <c r="F91" s="35"/>
      <c r="G91" s="35"/>
      <c r="H91" s="35"/>
      <c r="I91" s="35"/>
      <c r="J91" s="35"/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hidden="1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hidden="1" s="2" customFormat="1" ht="12" customHeight="1">
      <c r="A93" s="33"/>
      <c r="B93" s="34"/>
      <c r="C93" s="30" t="s">
        <v>18</v>
      </c>
      <c r="D93" s="35"/>
      <c r="E93" s="35"/>
      <c r="F93" s="27" t="str">
        <f>F16</f>
        <v>Cheb</v>
      </c>
      <c r="G93" s="35"/>
      <c r="H93" s="35"/>
      <c r="I93" s="30" t="s">
        <v>20</v>
      </c>
      <c r="J93" s="73" t="str">
        <f>IF(J16="","",J16)</f>
        <v>10. 12. 2024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hidden="1" s="2" customFormat="1" ht="6.96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hidden="1" s="2" customFormat="1" ht="15.15" customHeight="1">
      <c r="A95" s="33"/>
      <c r="B95" s="34"/>
      <c r="C95" s="30" t="s">
        <v>22</v>
      </c>
      <c r="D95" s="35"/>
      <c r="E95" s="35"/>
      <c r="F95" s="27" t="str">
        <f>E19</f>
        <v>Karlovarský kraj</v>
      </c>
      <c r="G95" s="35"/>
      <c r="H95" s="35"/>
      <c r="I95" s="30" t="s">
        <v>27</v>
      </c>
      <c r="J95" s="31" t="str">
        <f>E25</f>
        <v>M Projekt Cheb</v>
      </c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hidden="1" s="2" customFormat="1" ht="15.15" customHeight="1">
      <c r="A96" s="33"/>
      <c r="B96" s="34"/>
      <c r="C96" s="30" t="s">
        <v>26</v>
      </c>
      <c r="D96" s="35"/>
      <c r="E96" s="35"/>
      <c r="F96" s="27" t="str">
        <f>IF(E22="","",E22)</f>
        <v xml:space="preserve"> </v>
      </c>
      <c r="G96" s="35"/>
      <c r="H96" s="35"/>
      <c r="I96" s="30" t="s">
        <v>31</v>
      </c>
      <c r="J96" s="31" t="str">
        <f>E28</f>
        <v xml:space="preserve"> 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hidden="1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hidden="1" s="2" customFormat="1" ht="29.28" customHeight="1">
      <c r="A98" s="33"/>
      <c r="B98" s="34"/>
      <c r="C98" s="180" t="s">
        <v>239</v>
      </c>
      <c r="D98" s="181"/>
      <c r="E98" s="181"/>
      <c r="F98" s="181"/>
      <c r="G98" s="181"/>
      <c r="H98" s="181"/>
      <c r="I98" s="181"/>
      <c r="J98" s="182" t="s">
        <v>240</v>
      </c>
      <c r="K98" s="181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hidden="1" s="2" customFormat="1" ht="10.32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7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hidden="1" s="2" customFormat="1" ht="22.8" customHeight="1">
      <c r="A100" s="33"/>
      <c r="B100" s="34"/>
      <c r="C100" s="183" t="s">
        <v>241</v>
      </c>
      <c r="D100" s="35"/>
      <c r="E100" s="35"/>
      <c r="F100" s="35"/>
      <c r="G100" s="35"/>
      <c r="H100" s="35"/>
      <c r="I100" s="35"/>
      <c r="J100" s="104">
        <f>J140</f>
        <v>3161276.3600000003</v>
      </c>
      <c r="K100" s="35"/>
      <c r="L100" s="57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242</v>
      </c>
    </row>
    <row r="101" hidden="1" s="9" customFormat="1" ht="24.96" customHeight="1">
      <c r="A101" s="9"/>
      <c r="B101" s="184"/>
      <c r="C101" s="185"/>
      <c r="D101" s="186" t="s">
        <v>243</v>
      </c>
      <c r="E101" s="187"/>
      <c r="F101" s="187"/>
      <c r="G101" s="187"/>
      <c r="H101" s="187"/>
      <c r="I101" s="187"/>
      <c r="J101" s="188">
        <f>J141</f>
        <v>2393594.8900000001</v>
      </c>
      <c r="K101" s="185"/>
      <c r="L101" s="18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90"/>
      <c r="C102" s="126"/>
      <c r="D102" s="191" t="s">
        <v>245</v>
      </c>
      <c r="E102" s="192"/>
      <c r="F102" s="192"/>
      <c r="G102" s="192"/>
      <c r="H102" s="192"/>
      <c r="I102" s="192"/>
      <c r="J102" s="193">
        <f>J142</f>
        <v>929615.22999999998</v>
      </c>
      <c r="K102" s="126"/>
      <c r="L102" s="19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0"/>
      <c r="C103" s="126"/>
      <c r="D103" s="191" t="s">
        <v>246</v>
      </c>
      <c r="E103" s="192"/>
      <c r="F103" s="192"/>
      <c r="G103" s="192"/>
      <c r="H103" s="192"/>
      <c r="I103" s="192"/>
      <c r="J103" s="193">
        <f>J162</f>
        <v>1463979.6600000002</v>
      </c>
      <c r="K103" s="126"/>
      <c r="L103" s="19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84"/>
      <c r="C104" s="185"/>
      <c r="D104" s="186" t="s">
        <v>247</v>
      </c>
      <c r="E104" s="187"/>
      <c r="F104" s="187"/>
      <c r="G104" s="187"/>
      <c r="H104" s="187"/>
      <c r="I104" s="187"/>
      <c r="J104" s="188">
        <f>J181</f>
        <v>767681.47000000009</v>
      </c>
      <c r="K104" s="185"/>
      <c r="L104" s="18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90"/>
      <c r="C105" s="126"/>
      <c r="D105" s="191" t="s">
        <v>250</v>
      </c>
      <c r="E105" s="192"/>
      <c r="F105" s="192"/>
      <c r="G105" s="192"/>
      <c r="H105" s="192"/>
      <c r="I105" s="192"/>
      <c r="J105" s="193">
        <f>J182</f>
        <v>36000</v>
      </c>
      <c r="K105" s="126"/>
      <c r="L105" s="19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90"/>
      <c r="C106" s="126"/>
      <c r="D106" s="191" t="s">
        <v>251</v>
      </c>
      <c r="E106" s="192"/>
      <c r="F106" s="192"/>
      <c r="G106" s="192"/>
      <c r="H106" s="192"/>
      <c r="I106" s="192"/>
      <c r="J106" s="193">
        <f>J184</f>
        <v>36000</v>
      </c>
      <c r="K106" s="126"/>
      <c r="L106" s="19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90"/>
      <c r="C107" s="126"/>
      <c r="D107" s="191" t="s">
        <v>252</v>
      </c>
      <c r="E107" s="192"/>
      <c r="F107" s="192"/>
      <c r="G107" s="192"/>
      <c r="H107" s="192"/>
      <c r="I107" s="192"/>
      <c r="J107" s="193">
        <f>J186</f>
        <v>36000</v>
      </c>
      <c r="K107" s="126"/>
      <c r="L107" s="19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90"/>
      <c r="C108" s="126"/>
      <c r="D108" s="191" t="s">
        <v>254</v>
      </c>
      <c r="E108" s="192"/>
      <c r="F108" s="192"/>
      <c r="G108" s="192"/>
      <c r="H108" s="192"/>
      <c r="I108" s="192"/>
      <c r="J108" s="193">
        <f>J188</f>
        <v>72000</v>
      </c>
      <c r="K108" s="126"/>
      <c r="L108" s="19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90"/>
      <c r="C109" s="126"/>
      <c r="D109" s="191" t="s">
        <v>255</v>
      </c>
      <c r="E109" s="192"/>
      <c r="F109" s="192"/>
      <c r="G109" s="192"/>
      <c r="H109" s="192"/>
      <c r="I109" s="192"/>
      <c r="J109" s="193">
        <f>J190</f>
        <v>72000</v>
      </c>
      <c r="K109" s="126"/>
      <c r="L109" s="19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90"/>
      <c r="C110" s="126"/>
      <c r="D110" s="191" t="s">
        <v>256</v>
      </c>
      <c r="E110" s="192"/>
      <c r="F110" s="192"/>
      <c r="G110" s="192"/>
      <c r="H110" s="192"/>
      <c r="I110" s="192"/>
      <c r="J110" s="193">
        <f>J192</f>
        <v>79200</v>
      </c>
      <c r="K110" s="126"/>
      <c r="L110" s="19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90"/>
      <c r="C111" s="126"/>
      <c r="D111" s="191" t="s">
        <v>257</v>
      </c>
      <c r="E111" s="192"/>
      <c r="F111" s="192"/>
      <c r="G111" s="192"/>
      <c r="H111" s="192"/>
      <c r="I111" s="192"/>
      <c r="J111" s="193">
        <f>J197</f>
        <v>43200</v>
      </c>
      <c r="K111" s="126"/>
      <c r="L111" s="19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90"/>
      <c r="C112" s="126"/>
      <c r="D112" s="191" t="s">
        <v>258</v>
      </c>
      <c r="E112" s="192"/>
      <c r="F112" s="192"/>
      <c r="G112" s="192"/>
      <c r="H112" s="192"/>
      <c r="I112" s="192"/>
      <c r="J112" s="193">
        <f>J201</f>
        <v>158744.66</v>
      </c>
      <c r="K112" s="126"/>
      <c r="L112" s="19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90"/>
      <c r="C113" s="126"/>
      <c r="D113" s="191" t="s">
        <v>259</v>
      </c>
      <c r="E113" s="192"/>
      <c r="F113" s="192"/>
      <c r="G113" s="192"/>
      <c r="H113" s="192"/>
      <c r="I113" s="192"/>
      <c r="J113" s="193">
        <f>J203</f>
        <v>6683.3999999999996</v>
      </c>
      <c r="K113" s="126"/>
      <c r="L113" s="19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10" customFormat="1" ht="19.92" customHeight="1">
      <c r="A114" s="10"/>
      <c r="B114" s="190"/>
      <c r="C114" s="126"/>
      <c r="D114" s="191" t="s">
        <v>260</v>
      </c>
      <c r="E114" s="192"/>
      <c r="F114" s="192"/>
      <c r="G114" s="192"/>
      <c r="H114" s="192"/>
      <c r="I114" s="192"/>
      <c r="J114" s="193">
        <f>J208</f>
        <v>23888.310000000001</v>
      </c>
      <c r="K114" s="126"/>
      <c r="L114" s="194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hidden="1" s="10" customFormat="1" ht="19.92" customHeight="1">
      <c r="A115" s="10"/>
      <c r="B115" s="190"/>
      <c r="C115" s="126"/>
      <c r="D115" s="191" t="s">
        <v>261</v>
      </c>
      <c r="E115" s="192"/>
      <c r="F115" s="192"/>
      <c r="G115" s="192"/>
      <c r="H115" s="192"/>
      <c r="I115" s="192"/>
      <c r="J115" s="193">
        <f>J211</f>
        <v>123217.51000000001</v>
      </c>
      <c r="K115" s="126"/>
      <c r="L115" s="194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hidden="1" s="10" customFormat="1" ht="19.92" customHeight="1">
      <c r="A116" s="10"/>
      <c r="B116" s="190"/>
      <c r="C116" s="126"/>
      <c r="D116" s="191" t="s">
        <v>262</v>
      </c>
      <c r="E116" s="192"/>
      <c r="F116" s="192"/>
      <c r="G116" s="192"/>
      <c r="H116" s="192"/>
      <c r="I116" s="192"/>
      <c r="J116" s="193">
        <f>J216</f>
        <v>80747.589999999997</v>
      </c>
      <c r="K116" s="126"/>
      <c r="L116" s="194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hidden="1" s="2" customFormat="1" ht="21.84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hidden="1" s="2" customFormat="1" ht="6.96" customHeight="1">
      <c r="A118" s="33"/>
      <c r="B118" s="60"/>
      <c r="C118" s="61"/>
      <c r="D118" s="61"/>
      <c r="E118" s="61"/>
      <c r="F118" s="61"/>
      <c r="G118" s="61"/>
      <c r="H118" s="61"/>
      <c r="I118" s="61"/>
      <c r="J118" s="61"/>
      <c r="K118" s="61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hidden="1"/>
    <row r="120" hidden="1"/>
    <row r="121" hidden="1"/>
    <row r="122" s="2" customFormat="1" ht="6.96" customHeight="1">
      <c r="A122" s="33"/>
      <c r="B122" s="62"/>
      <c r="C122" s="63"/>
      <c r="D122" s="63"/>
      <c r="E122" s="63"/>
      <c r="F122" s="63"/>
      <c r="G122" s="63"/>
      <c r="H122" s="63"/>
      <c r="I122" s="63"/>
      <c r="J122" s="63"/>
      <c r="K122" s="63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24.96" customHeight="1">
      <c r="A123" s="33"/>
      <c r="B123" s="34"/>
      <c r="C123" s="24" t="s">
        <v>263</v>
      </c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2" customFormat="1" ht="6.96" customHeight="1">
      <c r="A124" s="33"/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57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="2" customFormat="1" ht="12" customHeight="1">
      <c r="A125" s="33"/>
      <c r="B125" s="34"/>
      <c r="C125" s="30" t="s">
        <v>14</v>
      </c>
      <c r="D125" s="35"/>
      <c r="E125" s="35"/>
      <c r="F125" s="35"/>
      <c r="G125" s="35"/>
      <c r="H125" s="35"/>
      <c r="I125" s="35"/>
      <c r="J125" s="35"/>
      <c r="K125" s="35"/>
      <c r="L125" s="57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="2" customFormat="1" ht="16.5" customHeight="1">
      <c r="A126" s="33"/>
      <c r="B126" s="34"/>
      <c r="C126" s="35"/>
      <c r="D126" s="35"/>
      <c r="E126" s="178" t="str">
        <f>E7</f>
        <v>Cheb - Onkologie a zubní klinika rev.11.02.2025</v>
      </c>
      <c r="F126" s="30"/>
      <c r="G126" s="30"/>
      <c r="H126" s="30"/>
      <c r="I126" s="35"/>
      <c r="J126" s="35"/>
      <c r="K126" s="35"/>
      <c r="L126" s="57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="1" customFormat="1" ht="12" customHeight="1">
      <c r="B127" s="22"/>
      <c r="C127" s="30" t="s">
        <v>231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1" customFormat="1" ht="16.5" customHeight="1">
      <c r="B128" s="22"/>
      <c r="C128" s="23"/>
      <c r="D128" s="23"/>
      <c r="E128" s="178" t="s">
        <v>4862</v>
      </c>
      <c r="F128" s="23"/>
      <c r="G128" s="23"/>
      <c r="H128" s="23"/>
      <c r="I128" s="23"/>
      <c r="J128" s="23"/>
      <c r="K128" s="23"/>
      <c r="L128" s="21"/>
    </row>
    <row r="129" s="1" customFormat="1" ht="12" customHeight="1">
      <c r="B129" s="22"/>
      <c r="C129" s="30" t="s">
        <v>233</v>
      </c>
      <c r="D129" s="23"/>
      <c r="E129" s="23"/>
      <c r="F129" s="23"/>
      <c r="G129" s="23"/>
      <c r="H129" s="23"/>
      <c r="I129" s="23"/>
      <c r="J129" s="23"/>
      <c r="K129" s="23"/>
      <c r="L129" s="21"/>
    </row>
    <row r="130" s="2" customFormat="1" ht="16.5" customHeight="1">
      <c r="A130" s="33"/>
      <c r="B130" s="34"/>
      <c r="C130" s="35"/>
      <c r="D130" s="35"/>
      <c r="E130" s="179" t="s">
        <v>4863</v>
      </c>
      <c r="F130" s="35"/>
      <c r="G130" s="35"/>
      <c r="H130" s="35"/>
      <c r="I130" s="35"/>
      <c r="J130" s="35"/>
      <c r="K130" s="35"/>
      <c r="L130" s="57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="2" customFormat="1" ht="12" customHeight="1">
      <c r="A131" s="33"/>
      <c r="B131" s="34"/>
      <c r="C131" s="30" t="s">
        <v>235</v>
      </c>
      <c r="D131" s="35"/>
      <c r="E131" s="35"/>
      <c r="F131" s="35"/>
      <c r="G131" s="35"/>
      <c r="H131" s="35"/>
      <c r="I131" s="35"/>
      <c r="J131" s="35"/>
      <c r="K131" s="35"/>
      <c r="L131" s="57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="2" customFormat="1" ht="16.5" customHeight="1">
      <c r="A132" s="33"/>
      <c r="B132" s="34"/>
      <c r="C132" s="35"/>
      <c r="D132" s="35"/>
      <c r="E132" s="70" t="str">
        <f>E13</f>
        <v>II.1.1.a - Bourací práce</v>
      </c>
      <c r="F132" s="35"/>
      <c r="G132" s="35"/>
      <c r="H132" s="35"/>
      <c r="I132" s="35"/>
      <c r="J132" s="35"/>
      <c r="K132" s="35"/>
      <c r="L132" s="57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="2" customFormat="1" ht="6.96" customHeight="1">
      <c r="A133" s="33"/>
      <c r="B133" s="34"/>
      <c r="C133" s="35"/>
      <c r="D133" s="35"/>
      <c r="E133" s="35"/>
      <c r="F133" s="35"/>
      <c r="G133" s="35"/>
      <c r="H133" s="35"/>
      <c r="I133" s="35"/>
      <c r="J133" s="35"/>
      <c r="K133" s="35"/>
      <c r="L133" s="57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="2" customFormat="1" ht="12" customHeight="1">
      <c r="A134" s="33"/>
      <c r="B134" s="34"/>
      <c r="C134" s="30" t="s">
        <v>18</v>
      </c>
      <c r="D134" s="35"/>
      <c r="E134" s="35"/>
      <c r="F134" s="27" t="str">
        <f>F16</f>
        <v>Cheb</v>
      </c>
      <c r="G134" s="35"/>
      <c r="H134" s="35"/>
      <c r="I134" s="30" t="s">
        <v>20</v>
      </c>
      <c r="J134" s="73" t="str">
        <f>IF(J16="","",J16)</f>
        <v>10. 12. 2024</v>
      </c>
      <c r="K134" s="35"/>
      <c r="L134" s="57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="2" customFormat="1" ht="6.96" customHeight="1">
      <c r="A135" s="33"/>
      <c r="B135" s="34"/>
      <c r="C135" s="35"/>
      <c r="D135" s="35"/>
      <c r="E135" s="35"/>
      <c r="F135" s="35"/>
      <c r="G135" s="35"/>
      <c r="H135" s="35"/>
      <c r="I135" s="35"/>
      <c r="J135" s="35"/>
      <c r="K135" s="35"/>
      <c r="L135" s="57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="2" customFormat="1" ht="15.15" customHeight="1">
      <c r="A136" s="33"/>
      <c r="B136" s="34"/>
      <c r="C136" s="30" t="s">
        <v>22</v>
      </c>
      <c r="D136" s="35"/>
      <c r="E136" s="35"/>
      <c r="F136" s="27" t="str">
        <f>E19</f>
        <v>Karlovarský kraj</v>
      </c>
      <c r="G136" s="35"/>
      <c r="H136" s="35"/>
      <c r="I136" s="30" t="s">
        <v>27</v>
      </c>
      <c r="J136" s="31" t="str">
        <f>E25</f>
        <v>M Projekt Cheb</v>
      </c>
      <c r="K136" s="35"/>
      <c r="L136" s="57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="2" customFormat="1" ht="15.15" customHeight="1">
      <c r="A137" s="33"/>
      <c r="B137" s="34"/>
      <c r="C137" s="30" t="s">
        <v>26</v>
      </c>
      <c r="D137" s="35"/>
      <c r="E137" s="35"/>
      <c r="F137" s="27" t="str">
        <f>IF(E22="","",E22)</f>
        <v xml:space="preserve"> </v>
      </c>
      <c r="G137" s="35"/>
      <c r="H137" s="35"/>
      <c r="I137" s="30" t="s">
        <v>31</v>
      </c>
      <c r="J137" s="31" t="str">
        <f>E28</f>
        <v xml:space="preserve"> </v>
      </c>
      <c r="K137" s="35"/>
      <c r="L137" s="57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="2" customFormat="1" ht="10.32" customHeight="1">
      <c r="A138" s="33"/>
      <c r="B138" s="34"/>
      <c r="C138" s="35"/>
      <c r="D138" s="35"/>
      <c r="E138" s="35"/>
      <c r="F138" s="35"/>
      <c r="G138" s="35"/>
      <c r="H138" s="35"/>
      <c r="I138" s="35"/>
      <c r="J138" s="35"/>
      <c r="K138" s="35"/>
      <c r="L138" s="57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="11" customFormat="1" ht="29.28" customHeight="1">
      <c r="A139" s="195"/>
      <c r="B139" s="196"/>
      <c r="C139" s="197" t="s">
        <v>264</v>
      </c>
      <c r="D139" s="198" t="s">
        <v>59</v>
      </c>
      <c r="E139" s="198" t="s">
        <v>55</v>
      </c>
      <c r="F139" s="198" t="s">
        <v>56</v>
      </c>
      <c r="G139" s="198" t="s">
        <v>265</v>
      </c>
      <c r="H139" s="198" t="s">
        <v>266</v>
      </c>
      <c r="I139" s="198" t="s">
        <v>267</v>
      </c>
      <c r="J139" s="199" t="s">
        <v>240</v>
      </c>
      <c r="K139" s="200" t="s">
        <v>268</v>
      </c>
      <c r="L139" s="201"/>
      <c r="M139" s="94" t="s">
        <v>1</v>
      </c>
      <c r="N139" s="95" t="s">
        <v>38</v>
      </c>
      <c r="O139" s="95" t="s">
        <v>269</v>
      </c>
      <c r="P139" s="95" t="s">
        <v>270</v>
      </c>
      <c r="Q139" s="95" t="s">
        <v>271</v>
      </c>
      <c r="R139" s="95" t="s">
        <v>272</v>
      </c>
      <c r="S139" s="95" t="s">
        <v>273</v>
      </c>
      <c r="T139" s="96" t="s">
        <v>274</v>
      </c>
      <c r="U139" s="195"/>
      <c r="V139" s="195"/>
      <c r="W139" s="195"/>
      <c r="X139" s="195"/>
      <c r="Y139" s="195"/>
      <c r="Z139" s="195"/>
      <c r="AA139" s="195"/>
      <c r="AB139" s="195"/>
      <c r="AC139" s="195"/>
      <c r="AD139" s="195"/>
      <c r="AE139" s="195"/>
    </row>
    <row r="140" s="2" customFormat="1" ht="22.8" customHeight="1">
      <c r="A140" s="33"/>
      <c r="B140" s="34"/>
      <c r="C140" s="101" t="s">
        <v>275</v>
      </c>
      <c r="D140" s="35"/>
      <c r="E140" s="35"/>
      <c r="F140" s="35"/>
      <c r="G140" s="35"/>
      <c r="H140" s="35"/>
      <c r="I140" s="35"/>
      <c r="J140" s="202">
        <f>BK140</f>
        <v>3161276.3600000003</v>
      </c>
      <c r="K140" s="35"/>
      <c r="L140" s="39"/>
      <c r="M140" s="97"/>
      <c r="N140" s="203"/>
      <c r="O140" s="98"/>
      <c r="P140" s="204">
        <f>P141+P181</f>
        <v>4378.4490579999992</v>
      </c>
      <c r="Q140" s="98"/>
      <c r="R140" s="204">
        <f>R141+R181</f>
        <v>0</v>
      </c>
      <c r="S140" s="98"/>
      <c r="T140" s="205">
        <f>T141+T181</f>
        <v>432.15379420000005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8" t="s">
        <v>73</v>
      </c>
      <c r="AU140" s="18" t="s">
        <v>242</v>
      </c>
      <c r="BK140" s="206">
        <f>BK141+BK181</f>
        <v>3161276.3600000003</v>
      </c>
    </row>
    <row r="141" s="12" customFormat="1" ht="25.92" customHeight="1">
      <c r="A141" s="12"/>
      <c r="B141" s="207"/>
      <c r="C141" s="208"/>
      <c r="D141" s="209" t="s">
        <v>73</v>
      </c>
      <c r="E141" s="210" t="s">
        <v>276</v>
      </c>
      <c r="F141" s="210" t="s">
        <v>277</v>
      </c>
      <c r="G141" s="208"/>
      <c r="H141" s="208"/>
      <c r="I141" s="208"/>
      <c r="J141" s="211">
        <f>BK141</f>
        <v>2393594.8900000001</v>
      </c>
      <c r="K141" s="208"/>
      <c r="L141" s="212"/>
      <c r="M141" s="213"/>
      <c r="N141" s="214"/>
      <c r="O141" s="214"/>
      <c r="P141" s="215">
        <f>P142+P162</f>
        <v>3596.4759889999996</v>
      </c>
      <c r="Q141" s="214"/>
      <c r="R141" s="215">
        <f>R142+R162</f>
        <v>0</v>
      </c>
      <c r="S141" s="214"/>
      <c r="T141" s="216">
        <f>T142+T162</f>
        <v>363.38439600000004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7" t="s">
        <v>81</v>
      </c>
      <c r="AT141" s="218" t="s">
        <v>73</v>
      </c>
      <c r="AU141" s="218" t="s">
        <v>74</v>
      </c>
      <c r="AY141" s="217" t="s">
        <v>278</v>
      </c>
      <c r="BK141" s="219">
        <f>BK142+BK162</f>
        <v>2393594.8900000001</v>
      </c>
    </row>
    <row r="142" s="12" customFormat="1" ht="22.8" customHeight="1">
      <c r="A142" s="12"/>
      <c r="B142" s="207"/>
      <c r="C142" s="208"/>
      <c r="D142" s="209" t="s">
        <v>73</v>
      </c>
      <c r="E142" s="220" t="s">
        <v>308</v>
      </c>
      <c r="F142" s="220" t="s">
        <v>309</v>
      </c>
      <c r="G142" s="208"/>
      <c r="H142" s="208"/>
      <c r="I142" s="208"/>
      <c r="J142" s="221">
        <f>BK142</f>
        <v>929615.22999999998</v>
      </c>
      <c r="K142" s="208"/>
      <c r="L142" s="212"/>
      <c r="M142" s="213"/>
      <c r="N142" s="214"/>
      <c r="O142" s="214"/>
      <c r="P142" s="215">
        <f>SUM(P143:P161)</f>
        <v>2116.9745239999997</v>
      </c>
      <c r="Q142" s="214"/>
      <c r="R142" s="215">
        <f>SUM(R143:R161)</f>
        <v>0</v>
      </c>
      <c r="S142" s="214"/>
      <c r="T142" s="216">
        <f>SUM(T143:T161)</f>
        <v>363.38439600000004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7" t="s">
        <v>81</v>
      </c>
      <c r="AT142" s="218" t="s">
        <v>73</v>
      </c>
      <c r="AU142" s="218" t="s">
        <v>81</v>
      </c>
      <c r="AY142" s="217" t="s">
        <v>278</v>
      </c>
      <c r="BK142" s="219">
        <f>SUM(BK143:BK161)</f>
        <v>929615.22999999998</v>
      </c>
    </row>
    <row r="143" s="2" customFormat="1" ht="21.75" customHeight="1">
      <c r="A143" s="33"/>
      <c r="B143" s="34"/>
      <c r="C143" s="222" t="s">
        <v>81</v>
      </c>
      <c r="D143" s="222" t="s">
        <v>280</v>
      </c>
      <c r="E143" s="223" t="s">
        <v>316</v>
      </c>
      <c r="F143" s="224" t="s">
        <v>317</v>
      </c>
      <c r="G143" s="225" t="s">
        <v>318</v>
      </c>
      <c r="H143" s="226">
        <v>71.686000000000007</v>
      </c>
      <c r="I143" s="227">
        <v>150</v>
      </c>
      <c r="J143" s="227">
        <f>ROUND(I143*H143,2)</f>
        <v>10752.9</v>
      </c>
      <c r="K143" s="228"/>
      <c r="L143" s="39"/>
      <c r="M143" s="229" t="s">
        <v>1</v>
      </c>
      <c r="N143" s="230" t="s">
        <v>39</v>
      </c>
      <c r="O143" s="231">
        <v>0.28399999999999997</v>
      </c>
      <c r="P143" s="231">
        <f>O143*H143</f>
        <v>20.358823999999998</v>
      </c>
      <c r="Q143" s="231">
        <v>0</v>
      </c>
      <c r="R143" s="231">
        <f>Q143*H143</f>
        <v>0</v>
      </c>
      <c r="S143" s="231">
        <v>0.26100000000000001</v>
      </c>
      <c r="T143" s="232">
        <f>S143*H143</f>
        <v>18.710046000000002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33" t="s">
        <v>116</v>
      </c>
      <c r="AT143" s="233" t="s">
        <v>280</v>
      </c>
      <c r="AU143" s="233" t="s">
        <v>83</v>
      </c>
      <c r="AY143" s="18" t="s">
        <v>278</v>
      </c>
      <c r="BE143" s="234">
        <f>IF(N143="základní",J143,0)</f>
        <v>10752.9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8" t="s">
        <v>81</v>
      </c>
      <c r="BK143" s="234">
        <f>ROUND(I143*H143,2)</f>
        <v>10752.9</v>
      </c>
      <c r="BL143" s="18" t="s">
        <v>116</v>
      </c>
      <c r="BM143" s="233" t="s">
        <v>4866</v>
      </c>
    </row>
    <row r="144" s="13" customFormat="1">
      <c r="A144" s="13"/>
      <c r="B144" s="235"/>
      <c r="C144" s="236"/>
      <c r="D144" s="237" t="s">
        <v>285</v>
      </c>
      <c r="E144" s="238" t="s">
        <v>1</v>
      </c>
      <c r="F144" s="239" t="s">
        <v>320</v>
      </c>
      <c r="G144" s="236"/>
      <c r="H144" s="240">
        <v>71.686000000000007</v>
      </c>
      <c r="I144" s="236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285</v>
      </c>
      <c r="AU144" s="245" t="s">
        <v>83</v>
      </c>
      <c r="AV144" s="13" t="s">
        <v>83</v>
      </c>
      <c r="AW144" s="13" t="s">
        <v>30</v>
      </c>
      <c r="AX144" s="13" t="s">
        <v>74</v>
      </c>
      <c r="AY144" s="245" t="s">
        <v>278</v>
      </c>
    </row>
    <row r="145" s="14" customFormat="1">
      <c r="A145" s="14"/>
      <c r="B145" s="246"/>
      <c r="C145" s="247"/>
      <c r="D145" s="237" t="s">
        <v>285</v>
      </c>
      <c r="E145" s="248" t="s">
        <v>1</v>
      </c>
      <c r="F145" s="249" t="s">
        <v>287</v>
      </c>
      <c r="G145" s="247"/>
      <c r="H145" s="250">
        <v>71.686000000000007</v>
      </c>
      <c r="I145" s="247"/>
      <c r="J145" s="247"/>
      <c r="K145" s="247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285</v>
      </c>
      <c r="AU145" s="255" t="s">
        <v>83</v>
      </c>
      <c r="AV145" s="14" t="s">
        <v>116</v>
      </c>
      <c r="AW145" s="14" t="s">
        <v>30</v>
      </c>
      <c r="AX145" s="14" t="s">
        <v>81</v>
      </c>
      <c r="AY145" s="255" t="s">
        <v>278</v>
      </c>
    </row>
    <row r="146" s="2" customFormat="1" ht="24.15" customHeight="1">
      <c r="A146" s="33"/>
      <c r="B146" s="34"/>
      <c r="C146" s="222" t="s">
        <v>83</v>
      </c>
      <c r="D146" s="222" t="s">
        <v>280</v>
      </c>
      <c r="E146" s="223" t="s">
        <v>321</v>
      </c>
      <c r="F146" s="224" t="s">
        <v>322</v>
      </c>
      <c r="G146" s="225" t="s">
        <v>283</v>
      </c>
      <c r="H146" s="226">
        <v>13.583</v>
      </c>
      <c r="I146" s="227">
        <v>922</v>
      </c>
      <c r="J146" s="227">
        <f>ROUND(I146*H146,2)</f>
        <v>12523.530000000001</v>
      </c>
      <c r="K146" s="228"/>
      <c r="L146" s="39"/>
      <c r="M146" s="229" t="s">
        <v>1</v>
      </c>
      <c r="N146" s="230" t="s">
        <v>39</v>
      </c>
      <c r="O146" s="231">
        <v>1.52</v>
      </c>
      <c r="P146" s="231">
        <f>O146*H146</f>
        <v>20.646160000000002</v>
      </c>
      <c r="Q146" s="231">
        <v>0</v>
      </c>
      <c r="R146" s="231">
        <f>Q146*H146</f>
        <v>0</v>
      </c>
      <c r="S146" s="231">
        <v>1.8</v>
      </c>
      <c r="T146" s="232">
        <f>S146*H146</f>
        <v>24.449400000000001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33" t="s">
        <v>116</v>
      </c>
      <c r="AT146" s="233" t="s">
        <v>280</v>
      </c>
      <c r="AU146" s="233" t="s">
        <v>83</v>
      </c>
      <c r="AY146" s="18" t="s">
        <v>278</v>
      </c>
      <c r="BE146" s="234">
        <f>IF(N146="základní",J146,0)</f>
        <v>12523.530000000001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8" t="s">
        <v>81</v>
      </c>
      <c r="BK146" s="234">
        <f>ROUND(I146*H146,2)</f>
        <v>12523.530000000001</v>
      </c>
      <c r="BL146" s="18" t="s">
        <v>116</v>
      </c>
      <c r="BM146" s="233" t="s">
        <v>4867</v>
      </c>
    </row>
    <row r="147" s="13" customFormat="1">
      <c r="A147" s="13"/>
      <c r="B147" s="235"/>
      <c r="C147" s="236"/>
      <c r="D147" s="237" t="s">
        <v>285</v>
      </c>
      <c r="E147" s="238" t="s">
        <v>1</v>
      </c>
      <c r="F147" s="239" t="s">
        <v>324</v>
      </c>
      <c r="G147" s="236"/>
      <c r="H147" s="240">
        <v>13.583</v>
      </c>
      <c r="I147" s="236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285</v>
      </c>
      <c r="AU147" s="245" t="s">
        <v>83</v>
      </c>
      <c r="AV147" s="13" t="s">
        <v>83</v>
      </c>
      <c r="AW147" s="13" t="s">
        <v>30</v>
      </c>
      <c r="AX147" s="13" t="s">
        <v>74</v>
      </c>
      <c r="AY147" s="245" t="s">
        <v>278</v>
      </c>
    </row>
    <row r="148" s="14" customFormat="1">
      <c r="A148" s="14"/>
      <c r="B148" s="246"/>
      <c r="C148" s="247"/>
      <c r="D148" s="237" t="s">
        <v>285</v>
      </c>
      <c r="E148" s="248" t="s">
        <v>1</v>
      </c>
      <c r="F148" s="249" t="s">
        <v>287</v>
      </c>
      <c r="G148" s="247"/>
      <c r="H148" s="250">
        <v>13.583</v>
      </c>
      <c r="I148" s="247"/>
      <c r="J148" s="247"/>
      <c r="K148" s="247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285</v>
      </c>
      <c r="AU148" s="255" t="s">
        <v>83</v>
      </c>
      <c r="AV148" s="14" t="s">
        <v>116</v>
      </c>
      <c r="AW148" s="14" t="s">
        <v>30</v>
      </c>
      <c r="AX148" s="14" t="s">
        <v>81</v>
      </c>
      <c r="AY148" s="255" t="s">
        <v>278</v>
      </c>
    </row>
    <row r="149" s="2" customFormat="1" ht="21.75" customHeight="1">
      <c r="A149" s="33"/>
      <c r="B149" s="34"/>
      <c r="C149" s="222" t="s">
        <v>91</v>
      </c>
      <c r="D149" s="222" t="s">
        <v>280</v>
      </c>
      <c r="E149" s="223" t="s">
        <v>373</v>
      </c>
      <c r="F149" s="224" t="s">
        <v>374</v>
      </c>
      <c r="G149" s="225" t="s">
        <v>318</v>
      </c>
      <c r="H149" s="226">
        <v>123.133</v>
      </c>
      <c r="I149" s="227">
        <v>262</v>
      </c>
      <c r="J149" s="227">
        <f>ROUND(I149*H149,2)</f>
        <v>32260.849999999999</v>
      </c>
      <c r="K149" s="228"/>
      <c r="L149" s="39"/>
      <c r="M149" s="229" t="s">
        <v>1</v>
      </c>
      <c r="N149" s="230" t="s">
        <v>39</v>
      </c>
      <c r="O149" s="231">
        <v>0.61599999999999999</v>
      </c>
      <c r="P149" s="231">
        <f>O149*H149</f>
        <v>75.849927999999991</v>
      </c>
      <c r="Q149" s="231">
        <v>0</v>
      </c>
      <c r="R149" s="231">
        <f>Q149*H149</f>
        <v>0</v>
      </c>
      <c r="S149" s="231">
        <v>0.087999999999999995</v>
      </c>
      <c r="T149" s="232">
        <f>S149*H149</f>
        <v>10.835704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33" t="s">
        <v>116</v>
      </c>
      <c r="AT149" s="233" t="s">
        <v>280</v>
      </c>
      <c r="AU149" s="233" t="s">
        <v>83</v>
      </c>
      <c r="AY149" s="18" t="s">
        <v>278</v>
      </c>
      <c r="BE149" s="234">
        <f>IF(N149="základní",J149,0)</f>
        <v>32260.849999999999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8" t="s">
        <v>81</v>
      </c>
      <c r="BK149" s="234">
        <f>ROUND(I149*H149,2)</f>
        <v>32260.849999999999</v>
      </c>
      <c r="BL149" s="18" t="s">
        <v>116</v>
      </c>
      <c r="BM149" s="233" t="s">
        <v>4868</v>
      </c>
    </row>
    <row r="150" s="13" customFormat="1">
      <c r="A150" s="13"/>
      <c r="B150" s="235"/>
      <c r="C150" s="236"/>
      <c r="D150" s="237" t="s">
        <v>285</v>
      </c>
      <c r="E150" s="238" t="s">
        <v>1</v>
      </c>
      <c r="F150" s="239" t="s">
        <v>4869</v>
      </c>
      <c r="G150" s="236"/>
      <c r="H150" s="240">
        <v>123.133</v>
      </c>
      <c r="I150" s="236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285</v>
      </c>
      <c r="AU150" s="245" t="s">
        <v>83</v>
      </c>
      <c r="AV150" s="13" t="s">
        <v>83</v>
      </c>
      <c r="AW150" s="13" t="s">
        <v>30</v>
      </c>
      <c r="AX150" s="13" t="s">
        <v>74</v>
      </c>
      <c r="AY150" s="245" t="s">
        <v>278</v>
      </c>
    </row>
    <row r="151" s="14" customFormat="1">
      <c r="A151" s="14"/>
      <c r="B151" s="246"/>
      <c r="C151" s="247"/>
      <c r="D151" s="237" t="s">
        <v>285</v>
      </c>
      <c r="E151" s="248" t="s">
        <v>1</v>
      </c>
      <c r="F151" s="249" t="s">
        <v>287</v>
      </c>
      <c r="G151" s="247"/>
      <c r="H151" s="250">
        <v>123.133</v>
      </c>
      <c r="I151" s="247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285</v>
      </c>
      <c r="AU151" s="255" t="s">
        <v>83</v>
      </c>
      <c r="AV151" s="14" t="s">
        <v>116</v>
      </c>
      <c r="AW151" s="14" t="s">
        <v>30</v>
      </c>
      <c r="AX151" s="14" t="s">
        <v>81</v>
      </c>
      <c r="AY151" s="255" t="s">
        <v>278</v>
      </c>
    </row>
    <row r="152" s="2" customFormat="1" ht="21.75" customHeight="1">
      <c r="A152" s="33"/>
      <c r="B152" s="34"/>
      <c r="C152" s="222" t="s">
        <v>116</v>
      </c>
      <c r="D152" s="222" t="s">
        <v>280</v>
      </c>
      <c r="E152" s="223" t="s">
        <v>390</v>
      </c>
      <c r="F152" s="224" t="s">
        <v>391</v>
      </c>
      <c r="G152" s="225" t="s">
        <v>318</v>
      </c>
      <c r="H152" s="226">
        <v>158.84200000000001</v>
      </c>
      <c r="I152" s="227">
        <v>245</v>
      </c>
      <c r="J152" s="227">
        <f>ROUND(I152*H152,2)</f>
        <v>38916.290000000001</v>
      </c>
      <c r="K152" s="228"/>
      <c r="L152" s="39"/>
      <c r="M152" s="229" t="s">
        <v>1</v>
      </c>
      <c r="N152" s="230" t="s">
        <v>39</v>
      </c>
      <c r="O152" s="231">
        <v>0.57599999999999996</v>
      </c>
      <c r="P152" s="231">
        <f>O152*H152</f>
        <v>91.492992000000001</v>
      </c>
      <c r="Q152" s="231">
        <v>0</v>
      </c>
      <c r="R152" s="231">
        <f>Q152*H152</f>
        <v>0</v>
      </c>
      <c r="S152" s="231">
        <v>0.067000000000000004</v>
      </c>
      <c r="T152" s="232">
        <f>S152*H152</f>
        <v>10.642414000000002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33" t="s">
        <v>116</v>
      </c>
      <c r="AT152" s="233" t="s">
        <v>280</v>
      </c>
      <c r="AU152" s="233" t="s">
        <v>83</v>
      </c>
      <c r="AY152" s="18" t="s">
        <v>278</v>
      </c>
      <c r="BE152" s="234">
        <f>IF(N152="základní",J152,0)</f>
        <v>38916.290000000001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8" t="s">
        <v>81</v>
      </c>
      <c r="BK152" s="234">
        <f>ROUND(I152*H152,2)</f>
        <v>38916.290000000001</v>
      </c>
      <c r="BL152" s="18" t="s">
        <v>116</v>
      </c>
      <c r="BM152" s="233" t="s">
        <v>4870</v>
      </c>
    </row>
    <row r="153" s="13" customFormat="1">
      <c r="A153" s="13"/>
      <c r="B153" s="235"/>
      <c r="C153" s="236"/>
      <c r="D153" s="237" t="s">
        <v>285</v>
      </c>
      <c r="E153" s="238" t="s">
        <v>1</v>
      </c>
      <c r="F153" s="239" t="s">
        <v>4871</v>
      </c>
      <c r="G153" s="236"/>
      <c r="H153" s="240">
        <v>158.84200000000001</v>
      </c>
      <c r="I153" s="236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285</v>
      </c>
      <c r="AU153" s="245" t="s">
        <v>83</v>
      </c>
      <c r="AV153" s="13" t="s">
        <v>83</v>
      </c>
      <c r="AW153" s="13" t="s">
        <v>30</v>
      </c>
      <c r="AX153" s="13" t="s">
        <v>74</v>
      </c>
      <c r="AY153" s="245" t="s">
        <v>278</v>
      </c>
    </row>
    <row r="154" s="14" customFormat="1">
      <c r="A154" s="14"/>
      <c r="B154" s="246"/>
      <c r="C154" s="247"/>
      <c r="D154" s="237" t="s">
        <v>285</v>
      </c>
      <c r="E154" s="248" t="s">
        <v>1</v>
      </c>
      <c r="F154" s="249" t="s">
        <v>287</v>
      </c>
      <c r="G154" s="247"/>
      <c r="H154" s="250">
        <v>158.84200000000001</v>
      </c>
      <c r="I154" s="247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285</v>
      </c>
      <c r="AU154" s="255" t="s">
        <v>83</v>
      </c>
      <c r="AV154" s="14" t="s">
        <v>116</v>
      </c>
      <c r="AW154" s="14" t="s">
        <v>30</v>
      </c>
      <c r="AX154" s="14" t="s">
        <v>81</v>
      </c>
      <c r="AY154" s="255" t="s">
        <v>278</v>
      </c>
    </row>
    <row r="155" s="2" customFormat="1" ht="24.15" customHeight="1">
      <c r="A155" s="33"/>
      <c r="B155" s="34"/>
      <c r="C155" s="222" t="s">
        <v>298</v>
      </c>
      <c r="D155" s="222" t="s">
        <v>280</v>
      </c>
      <c r="E155" s="223" t="s">
        <v>405</v>
      </c>
      <c r="F155" s="224" t="s">
        <v>406</v>
      </c>
      <c r="G155" s="225" t="s">
        <v>407</v>
      </c>
      <c r="H155" s="226">
        <v>372</v>
      </c>
      <c r="I155" s="227">
        <v>220</v>
      </c>
      <c r="J155" s="227">
        <f>ROUND(I155*H155,2)</f>
        <v>81840</v>
      </c>
      <c r="K155" s="228"/>
      <c r="L155" s="39"/>
      <c r="M155" s="229" t="s">
        <v>1</v>
      </c>
      <c r="N155" s="230" t="s">
        <v>39</v>
      </c>
      <c r="O155" s="231">
        <v>0.378</v>
      </c>
      <c r="P155" s="231">
        <f>O155*H155</f>
        <v>140.61600000000001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33" t="s">
        <v>116</v>
      </c>
      <c r="AT155" s="233" t="s">
        <v>280</v>
      </c>
      <c r="AU155" s="233" t="s">
        <v>83</v>
      </c>
      <c r="AY155" s="18" t="s">
        <v>278</v>
      </c>
      <c r="BE155" s="234">
        <f>IF(N155="základní",J155,0)</f>
        <v>81840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8" t="s">
        <v>81</v>
      </c>
      <c r="BK155" s="234">
        <f>ROUND(I155*H155,2)</f>
        <v>81840</v>
      </c>
      <c r="BL155" s="18" t="s">
        <v>116</v>
      </c>
      <c r="BM155" s="233" t="s">
        <v>4872</v>
      </c>
    </row>
    <row r="156" s="13" customFormat="1">
      <c r="A156" s="13"/>
      <c r="B156" s="235"/>
      <c r="C156" s="236"/>
      <c r="D156" s="237" t="s">
        <v>285</v>
      </c>
      <c r="E156" s="238" t="s">
        <v>1</v>
      </c>
      <c r="F156" s="239" t="s">
        <v>4873</v>
      </c>
      <c r="G156" s="236"/>
      <c r="H156" s="240">
        <v>372</v>
      </c>
      <c r="I156" s="236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285</v>
      </c>
      <c r="AU156" s="245" t="s">
        <v>83</v>
      </c>
      <c r="AV156" s="13" t="s">
        <v>83</v>
      </c>
      <c r="AW156" s="13" t="s">
        <v>30</v>
      </c>
      <c r="AX156" s="13" t="s">
        <v>81</v>
      </c>
      <c r="AY156" s="245" t="s">
        <v>278</v>
      </c>
    </row>
    <row r="157" s="2" customFormat="1" ht="37.8" customHeight="1">
      <c r="A157" s="33"/>
      <c r="B157" s="34"/>
      <c r="C157" s="222" t="s">
        <v>304</v>
      </c>
      <c r="D157" s="222" t="s">
        <v>280</v>
      </c>
      <c r="E157" s="223" t="s">
        <v>411</v>
      </c>
      <c r="F157" s="224" t="s">
        <v>412</v>
      </c>
      <c r="G157" s="225" t="s">
        <v>318</v>
      </c>
      <c r="H157" s="226">
        <v>1676.29</v>
      </c>
      <c r="I157" s="227">
        <v>140</v>
      </c>
      <c r="J157" s="227">
        <f>ROUND(I157*H157,2)</f>
        <v>234680.60000000001</v>
      </c>
      <c r="K157" s="228"/>
      <c r="L157" s="39"/>
      <c r="M157" s="229" t="s">
        <v>1</v>
      </c>
      <c r="N157" s="230" t="s">
        <v>39</v>
      </c>
      <c r="O157" s="231">
        <v>0.33000000000000002</v>
      </c>
      <c r="P157" s="231">
        <f>O157*H157</f>
        <v>553.17570000000001</v>
      </c>
      <c r="Q157" s="231">
        <v>0</v>
      </c>
      <c r="R157" s="231">
        <f>Q157*H157</f>
        <v>0</v>
      </c>
      <c r="S157" s="231">
        <v>0.050000000000000003</v>
      </c>
      <c r="T157" s="232">
        <f>S157*H157</f>
        <v>83.81450000000001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33" t="s">
        <v>116</v>
      </c>
      <c r="AT157" s="233" t="s">
        <v>280</v>
      </c>
      <c r="AU157" s="233" t="s">
        <v>83</v>
      </c>
      <c r="AY157" s="18" t="s">
        <v>278</v>
      </c>
      <c r="BE157" s="234">
        <f>IF(N157="základní",J157,0)</f>
        <v>234680.60000000001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8" t="s">
        <v>81</v>
      </c>
      <c r="BK157" s="234">
        <f>ROUND(I157*H157,2)</f>
        <v>234680.60000000001</v>
      </c>
      <c r="BL157" s="18" t="s">
        <v>116</v>
      </c>
      <c r="BM157" s="233" t="s">
        <v>4874</v>
      </c>
    </row>
    <row r="158" s="13" customFormat="1">
      <c r="A158" s="13"/>
      <c r="B158" s="235"/>
      <c r="C158" s="236"/>
      <c r="D158" s="237" t="s">
        <v>285</v>
      </c>
      <c r="E158" s="238" t="s">
        <v>1</v>
      </c>
      <c r="F158" s="239" t="s">
        <v>4875</v>
      </c>
      <c r="G158" s="236"/>
      <c r="H158" s="240">
        <v>1676.29</v>
      </c>
      <c r="I158" s="236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285</v>
      </c>
      <c r="AU158" s="245" t="s">
        <v>83</v>
      </c>
      <c r="AV158" s="13" t="s">
        <v>83</v>
      </c>
      <c r="AW158" s="13" t="s">
        <v>30</v>
      </c>
      <c r="AX158" s="13" t="s">
        <v>74</v>
      </c>
      <c r="AY158" s="245" t="s">
        <v>278</v>
      </c>
    </row>
    <row r="159" s="14" customFormat="1">
      <c r="A159" s="14"/>
      <c r="B159" s="246"/>
      <c r="C159" s="247"/>
      <c r="D159" s="237" t="s">
        <v>285</v>
      </c>
      <c r="E159" s="248" t="s">
        <v>1</v>
      </c>
      <c r="F159" s="249" t="s">
        <v>287</v>
      </c>
      <c r="G159" s="247"/>
      <c r="H159" s="250">
        <v>1676.29</v>
      </c>
      <c r="I159" s="247"/>
      <c r="J159" s="247"/>
      <c r="K159" s="247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285</v>
      </c>
      <c r="AU159" s="255" t="s">
        <v>83</v>
      </c>
      <c r="AV159" s="14" t="s">
        <v>116</v>
      </c>
      <c r="AW159" s="14" t="s">
        <v>30</v>
      </c>
      <c r="AX159" s="14" t="s">
        <v>81</v>
      </c>
      <c r="AY159" s="255" t="s">
        <v>278</v>
      </c>
    </row>
    <row r="160" s="2" customFormat="1" ht="37.8" customHeight="1">
      <c r="A160" s="33"/>
      <c r="B160" s="34"/>
      <c r="C160" s="222" t="s">
        <v>310</v>
      </c>
      <c r="D160" s="222" t="s">
        <v>280</v>
      </c>
      <c r="E160" s="223" t="s">
        <v>416</v>
      </c>
      <c r="F160" s="224" t="s">
        <v>417</v>
      </c>
      <c r="G160" s="225" t="s">
        <v>318</v>
      </c>
      <c r="H160" s="226">
        <v>4672.442</v>
      </c>
      <c r="I160" s="227">
        <v>111</v>
      </c>
      <c r="J160" s="227">
        <f>ROUND(I160*H160,2)</f>
        <v>518641.06</v>
      </c>
      <c r="K160" s="228"/>
      <c r="L160" s="39"/>
      <c r="M160" s="229" t="s">
        <v>1</v>
      </c>
      <c r="N160" s="230" t="s">
        <v>39</v>
      </c>
      <c r="O160" s="231">
        <v>0.26000000000000001</v>
      </c>
      <c r="P160" s="231">
        <f>O160*H160</f>
        <v>1214.83492</v>
      </c>
      <c r="Q160" s="231">
        <v>0</v>
      </c>
      <c r="R160" s="231">
        <f>Q160*H160</f>
        <v>0</v>
      </c>
      <c r="S160" s="231">
        <v>0.045999999999999999</v>
      </c>
      <c r="T160" s="232">
        <f>S160*H160</f>
        <v>214.932332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33" t="s">
        <v>116</v>
      </c>
      <c r="AT160" s="233" t="s">
        <v>280</v>
      </c>
      <c r="AU160" s="233" t="s">
        <v>83</v>
      </c>
      <c r="AY160" s="18" t="s">
        <v>278</v>
      </c>
      <c r="BE160" s="234">
        <f>IF(N160="základní",J160,0)</f>
        <v>518641.06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8" t="s">
        <v>81</v>
      </c>
      <c r="BK160" s="234">
        <f>ROUND(I160*H160,2)</f>
        <v>518641.06</v>
      </c>
      <c r="BL160" s="18" t="s">
        <v>116</v>
      </c>
      <c r="BM160" s="233" t="s">
        <v>4876</v>
      </c>
    </row>
    <row r="161" s="13" customFormat="1">
      <c r="A161" s="13"/>
      <c r="B161" s="235"/>
      <c r="C161" s="236"/>
      <c r="D161" s="237" t="s">
        <v>285</v>
      </c>
      <c r="E161" s="238" t="s">
        <v>1</v>
      </c>
      <c r="F161" s="239" t="s">
        <v>4877</v>
      </c>
      <c r="G161" s="236"/>
      <c r="H161" s="240">
        <v>4672.442</v>
      </c>
      <c r="I161" s="236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285</v>
      </c>
      <c r="AU161" s="245" t="s">
        <v>83</v>
      </c>
      <c r="AV161" s="13" t="s">
        <v>83</v>
      </c>
      <c r="AW161" s="13" t="s">
        <v>30</v>
      </c>
      <c r="AX161" s="13" t="s">
        <v>81</v>
      </c>
      <c r="AY161" s="245" t="s">
        <v>278</v>
      </c>
    </row>
    <row r="162" s="12" customFormat="1" ht="22.8" customHeight="1">
      <c r="A162" s="12"/>
      <c r="B162" s="207"/>
      <c r="C162" s="208"/>
      <c r="D162" s="209" t="s">
        <v>73</v>
      </c>
      <c r="E162" s="220" t="s">
        <v>600</v>
      </c>
      <c r="F162" s="220" t="s">
        <v>601</v>
      </c>
      <c r="G162" s="208"/>
      <c r="H162" s="208"/>
      <c r="I162" s="208"/>
      <c r="J162" s="221">
        <f>BK162</f>
        <v>1463979.6600000002</v>
      </c>
      <c r="K162" s="208"/>
      <c r="L162" s="212"/>
      <c r="M162" s="213"/>
      <c r="N162" s="214"/>
      <c r="O162" s="214"/>
      <c r="P162" s="215">
        <f>SUM(P163:P180)</f>
        <v>1479.5014650000001</v>
      </c>
      <c r="Q162" s="214"/>
      <c r="R162" s="215">
        <f>SUM(R163:R180)</f>
        <v>0</v>
      </c>
      <c r="S162" s="214"/>
      <c r="T162" s="216">
        <f>SUM(T163:T180)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7" t="s">
        <v>81</v>
      </c>
      <c r="AT162" s="218" t="s">
        <v>73</v>
      </c>
      <c r="AU162" s="218" t="s">
        <v>81</v>
      </c>
      <c r="AY162" s="217" t="s">
        <v>278</v>
      </c>
      <c r="BK162" s="219">
        <f>SUM(BK163:BK180)</f>
        <v>1463979.6600000002</v>
      </c>
    </row>
    <row r="163" s="2" customFormat="1" ht="33" customHeight="1">
      <c r="A163" s="33"/>
      <c r="B163" s="34"/>
      <c r="C163" s="222" t="s">
        <v>315</v>
      </c>
      <c r="D163" s="222" t="s">
        <v>280</v>
      </c>
      <c r="E163" s="223" t="s">
        <v>603</v>
      </c>
      <c r="F163" s="224" t="s">
        <v>604</v>
      </c>
      <c r="G163" s="225" t="s">
        <v>301</v>
      </c>
      <c r="H163" s="226">
        <v>463.41500000000002</v>
      </c>
      <c r="I163" s="227">
        <v>1300</v>
      </c>
      <c r="J163" s="227">
        <f>ROUND(I163*H163,2)</f>
        <v>602439.5</v>
      </c>
      <c r="K163" s="228"/>
      <c r="L163" s="39"/>
      <c r="M163" s="229" t="s">
        <v>1</v>
      </c>
      <c r="N163" s="230" t="s">
        <v>39</v>
      </c>
      <c r="O163" s="231">
        <v>3.0099999999999998</v>
      </c>
      <c r="P163" s="231">
        <f>O163*H163</f>
        <v>1394.87915</v>
      </c>
      <c r="Q163" s="231">
        <v>0</v>
      </c>
      <c r="R163" s="231">
        <f>Q163*H163</f>
        <v>0</v>
      </c>
      <c r="S163" s="231">
        <v>0</v>
      </c>
      <c r="T163" s="232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33" t="s">
        <v>116</v>
      </c>
      <c r="AT163" s="233" t="s">
        <v>280</v>
      </c>
      <c r="AU163" s="233" t="s">
        <v>83</v>
      </c>
      <c r="AY163" s="18" t="s">
        <v>278</v>
      </c>
      <c r="BE163" s="234">
        <f>IF(N163="základní",J163,0)</f>
        <v>602439.5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8" t="s">
        <v>81</v>
      </c>
      <c r="BK163" s="234">
        <f>ROUND(I163*H163,2)</f>
        <v>602439.5</v>
      </c>
      <c r="BL163" s="18" t="s">
        <v>116</v>
      </c>
      <c r="BM163" s="233" t="s">
        <v>4878</v>
      </c>
    </row>
    <row r="164" s="2" customFormat="1" ht="16.5" customHeight="1">
      <c r="A164" s="33"/>
      <c r="B164" s="34"/>
      <c r="C164" s="222" t="s">
        <v>308</v>
      </c>
      <c r="D164" s="222" t="s">
        <v>280</v>
      </c>
      <c r="E164" s="223" t="s">
        <v>608</v>
      </c>
      <c r="F164" s="224" t="s">
        <v>609</v>
      </c>
      <c r="G164" s="225" t="s">
        <v>407</v>
      </c>
      <c r="H164" s="226">
        <v>7.5</v>
      </c>
      <c r="I164" s="227">
        <v>635</v>
      </c>
      <c r="J164" s="227">
        <f>ROUND(I164*H164,2)</f>
        <v>4762.5</v>
      </c>
      <c r="K164" s="228"/>
      <c r="L164" s="39"/>
      <c r="M164" s="229" t="s">
        <v>1</v>
      </c>
      <c r="N164" s="230" t="s">
        <v>39</v>
      </c>
      <c r="O164" s="231">
        <v>1.335</v>
      </c>
      <c r="P164" s="231">
        <f>O164*H164</f>
        <v>10.012499999999999</v>
      </c>
      <c r="Q164" s="231">
        <v>0</v>
      </c>
      <c r="R164" s="231">
        <f>Q164*H164</f>
        <v>0</v>
      </c>
      <c r="S164" s="231">
        <v>0</v>
      </c>
      <c r="T164" s="232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33" t="s">
        <v>116</v>
      </c>
      <c r="AT164" s="233" t="s">
        <v>280</v>
      </c>
      <c r="AU164" s="233" t="s">
        <v>83</v>
      </c>
      <c r="AY164" s="18" t="s">
        <v>278</v>
      </c>
      <c r="BE164" s="234">
        <f>IF(N164="základní",J164,0)</f>
        <v>4762.5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8" t="s">
        <v>81</v>
      </c>
      <c r="BK164" s="234">
        <f>ROUND(I164*H164,2)</f>
        <v>4762.5</v>
      </c>
      <c r="BL164" s="18" t="s">
        <v>116</v>
      </c>
      <c r="BM164" s="233" t="s">
        <v>4879</v>
      </c>
    </row>
    <row r="165" s="2" customFormat="1" ht="24.15" customHeight="1">
      <c r="A165" s="33"/>
      <c r="B165" s="34"/>
      <c r="C165" s="222" t="s">
        <v>325</v>
      </c>
      <c r="D165" s="222" t="s">
        <v>280</v>
      </c>
      <c r="E165" s="223" t="s">
        <v>612</v>
      </c>
      <c r="F165" s="224" t="s">
        <v>613</v>
      </c>
      <c r="G165" s="225" t="s">
        <v>407</v>
      </c>
      <c r="H165" s="226">
        <v>450</v>
      </c>
      <c r="I165" s="227">
        <v>52.100000000000001</v>
      </c>
      <c r="J165" s="227">
        <f>ROUND(I165*H165,2)</f>
        <v>23445</v>
      </c>
      <c r="K165" s="228"/>
      <c r="L165" s="39"/>
      <c r="M165" s="229" t="s">
        <v>1</v>
      </c>
      <c r="N165" s="230" t="s">
        <v>39</v>
      </c>
      <c r="O165" s="231">
        <v>0</v>
      </c>
      <c r="P165" s="231">
        <f>O165*H165</f>
        <v>0</v>
      </c>
      <c r="Q165" s="231">
        <v>0</v>
      </c>
      <c r="R165" s="231">
        <f>Q165*H165</f>
        <v>0</v>
      </c>
      <c r="S165" s="231">
        <v>0</v>
      </c>
      <c r="T165" s="232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33" t="s">
        <v>116</v>
      </c>
      <c r="AT165" s="233" t="s">
        <v>280</v>
      </c>
      <c r="AU165" s="233" t="s">
        <v>83</v>
      </c>
      <c r="AY165" s="18" t="s">
        <v>278</v>
      </c>
      <c r="BE165" s="234">
        <f>IF(N165="základní",J165,0)</f>
        <v>23445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8" t="s">
        <v>81</v>
      </c>
      <c r="BK165" s="234">
        <f>ROUND(I165*H165,2)</f>
        <v>23445</v>
      </c>
      <c r="BL165" s="18" t="s">
        <v>116</v>
      </c>
      <c r="BM165" s="233" t="s">
        <v>4880</v>
      </c>
    </row>
    <row r="166" s="13" customFormat="1">
      <c r="A166" s="13"/>
      <c r="B166" s="235"/>
      <c r="C166" s="236"/>
      <c r="D166" s="237" t="s">
        <v>285</v>
      </c>
      <c r="E166" s="238" t="s">
        <v>1</v>
      </c>
      <c r="F166" s="239" t="s">
        <v>615</v>
      </c>
      <c r="G166" s="236"/>
      <c r="H166" s="240">
        <v>450</v>
      </c>
      <c r="I166" s="236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285</v>
      </c>
      <c r="AU166" s="245" t="s">
        <v>83</v>
      </c>
      <c r="AV166" s="13" t="s">
        <v>83</v>
      </c>
      <c r="AW166" s="13" t="s">
        <v>30</v>
      </c>
      <c r="AX166" s="13" t="s">
        <v>81</v>
      </c>
      <c r="AY166" s="245" t="s">
        <v>278</v>
      </c>
    </row>
    <row r="167" s="2" customFormat="1" ht="24.15" customHeight="1">
      <c r="A167" s="33"/>
      <c r="B167" s="34"/>
      <c r="C167" s="222" t="s">
        <v>372</v>
      </c>
      <c r="D167" s="222" t="s">
        <v>280</v>
      </c>
      <c r="E167" s="223" t="s">
        <v>617</v>
      </c>
      <c r="F167" s="224" t="s">
        <v>618</v>
      </c>
      <c r="G167" s="225" t="s">
        <v>301</v>
      </c>
      <c r="H167" s="226">
        <v>463.41500000000002</v>
      </c>
      <c r="I167" s="227">
        <v>288</v>
      </c>
      <c r="J167" s="227">
        <f>ROUND(I167*H167,2)</f>
        <v>133463.51999999999</v>
      </c>
      <c r="K167" s="228"/>
      <c r="L167" s="39"/>
      <c r="M167" s="229" t="s">
        <v>1</v>
      </c>
      <c r="N167" s="230" t="s">
        <v>39</v>
      </c>
      <c r="O167" s="231">
        <v>0.125</v>
      </c>
      <c r="P167" s="231">
        <f>O167*H167</f>
        <v>57.926875000000003</v>
      </c>
      <c r="Q167" s="231">
        <v>0</v>
      </c>
      <c r="R167" s="231">
        <f>Q167*H167</f>
        <v>0</v>
      </c>
      <c r="S167" s="231">
        <v>0</v>
      </c>
      <c r="T167" s="23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33" t="s">
        <v>116</v>
      </c>
      <c r="AT167" s="233" t="s">
        <v>280</v>
      </c>
      <c r="AU167" s="233" t="s">
        <v>83</v>
      </c>
      <c r="AY167" s="18" t="s">
        <v>278</v>
      </c>
      <c r="BE167" s="234">
        <f>IF(N167="základní",J167,0)</f>
        <v>133463.51999999999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8" t="s">
        <v>81</v>
      </c>
      <c r="BK167" s="234">
        <f>ROUND(I167*H167,2)</f>
        <v>133463.51999999999</v>
      </c>
      <c r="BL167" s="18" t="s">
        <v>116</v>
      </c>
      <c r="BM167" s="233" t="s">
        <v>4881</v>
      </c>
    </row>
    <row r="168" s="2" customFormat="1" ht="24.15" customHeight="1">
      <c r="A168" s="33"/>
      <c r="B168" s="34"/>
      <c r="C168" s="222" t="s">
        <v>8</v>
      </c>
      <c r="D168" s="222" t="s">
        <v>280</v>
      </c>
      <c r="E168" s="223" t="s">
        <v>622</v>
      </c>
      <c r="F168" s="224" t="s">
        <v>623</v>
      </c>
      <c r="G168" s="225" t="s">
        <v>301</v>
      </c>
      <c r="H168" s="226">
        <v>2780.4899999999998</v>
      </c>
      <c r="I168" s="227">
        <v>12.5</v>
      </c>
      <c r="J168" s="227">
        <f>ROUND(I168*H168,2)</f>
        <v>34756.129999999997</v>
      </c>
      <c r="K168" s="228"/>
      <c r="L168" s="39"/>
      <c r="M168" s="229" t="s">
        <v>1</v>
      </c>
      <c r="N168" s="230" t="s">
        <v>39</v>
      </c>
      <c r="O168" s="231">
        <v>0.0060000000000000001</v>
      </c>
      <c r="P168" s="231">
        <f>O168*H168</f>
        <v>16.682939999999999</v>
      </c>
      <c r="Q168" s="231">
        <v>0</v>
      </c>
      <c r="R168" s="231">
        <f>Q168*H168</f>
        <v>0</v>
      </c>
      <c r="S168" s="231">
        <v>0</v>
      </c>
      <c r="T168" s="23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33" t="s">
        <v>116</v>
      </c>
      <c r="AT168" s="233" t="s">
        <v>280</v>
      </c>
      <c r="AU168" s="233" t="s">
        <v>83</v>
      </c>
      <c r="AY168" s="18" t="s">
        <v>278</v>
      </c>
      <c r="BE168" s="234">
        <f>IF(N168="základní",J168,0)</f>
        <v>34756.129999999997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8" t="s">
        <v>81</v>
      </c>
      <c r="BK168" s="234">
        <f>ROUND(I168*H168,2)</f>
        <v>34756.129999999997</v>
      </c>
      <c r="BL168" s="18" t="s">
        <v>116</v>
      </c>
      <c r="BM168" s="233" t="s">
        <v>4882</v>
      </c>
    </row>
    <row r="169" s="13" customFormat="1">
      <c r="A169" s="13"/>
      <c r="B169" s="235"/>
      <c r="C169" s="236"/>
      <c r="D169" s="237" t="s">
        <v>285</v>
      </c>
      <c r="E169" s="238" t="s">
        <v>1</v>
      </c>
      <c r="F169" s="239" t="s">
        <v>4883</v>
      </c>
      <c r="G169" s="236"/>
      <c r="H169" s="240">
        <v>2780.4899999999998</v>
      </c>
      <c r="I169" s="236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285</v>
      </c>
      <c r="AU169" s="245" t="s">
        <v>83</v>
      </c>
      <c r="AV169" s="13" t="s">
        <v>83</v>
      </c>
      <c r="AW169" s="13" t="s">
        <v>30</v>
      </c>
      <c r="AX169" s="13" t="s">
        <v>74</v>
      </c>
      <c r="AY169" s="245" t="s">
        <v>278</v>
      </c>
    </row>
    <row r="170" s="14" customFormat="1">
      <c r="A170" s="14"/>
      <c r="B170" s="246"/>
      <c r="C170" s="247"/>
      <c r="D170" s="237" t="s">
        <v>285</v>
      </c>
      <c r="E170" s="248" t="s">
        <v>1</v>
      </c>
      <c r="F170" s="249" t="s">
        <v>287</v>
      </c>
      <c r="G170" s="247"/>
      <c r="H170" s="250">
        <v>2780.4899999999998</v>
      </c>
      <c r="I170" s="247"/>
      <c r="J170" s="247"/>
      <c r="K170" s="247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285</v>
      </c>
      <c r="AU170" s="255" t="s">
        <v>83</v>
      </c>
      <c r="AV170" s="14" t="s">
        <v>116</v>
      </c>
      <c r="AW170" s="14" t="s">
        <v>30</v>
      </c>
      <c r="AX170" s="14" t="s">
        <v>81</v>
      </c>
      <c r="AY170" s="255" t="s">
        <v>278</v>
      </c>
    </row>
    <row r="171" s="2" customFormat="1" ht="33" customHeight="1">
      <c r="A171" s="33"/>
      <c r="B171" s="34"/>
      <c r="C171" s="222" t="s">
        <v>404</v>
      </c>
      <c r="D171" s="222" t="s">
        <v>280</v>
      </c>
      <c r="E171" s="223" t="s">
        <v>626</v>
      </c>
      <c r="F171" s="224" t="s">
        <v>627</v>
      </c>
      <c r="G171" s="225" t="s">
        <v>301</v>
      </c>
      <c r="H171" s="226">
        <v>143.13399999999999</v>
      </c>
      <c r="I171" s="227">
        <v>352</v>
      </c>
      <c r="J171" s="227">
        <f>ROUND(I171*H171,2)</f>
        <v>50383.169999999998</v>
      </c>
      <c r="K171" s="228"/>
      <c r="L171" s="39"/>
      <c r="M171" s="229" t="s">
        <v>1</v>
      </c>
      <c r="N171" s="230" t="s">
        <v>39</v>
      </c>
      <c r="O171" s="231">
        <v>0</v>
      </c>
      <c r="P171" s="231">
        <f>O171*H171</f>
        <v>0</v>
      </c>
      <c r="Q171" s="231">
        <v>0</v>
      </c>
      <c r="R171" s="231">
        <f>Q171*H171</f>
        <v>0</v>
      </c>
      <c r="S171" s="231">
        <v>0</v>
      </c>
      <c r="T171" s="232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33" t="s">
        <v>116</v>
      </c>
      <c r="AT171" s="233" t="s">
        <v>280</v>
      </c>
      <c r="AU171" s="233" t="s">
        <v>83</v>
      </c>
      <c r="AY171" s="18" t="s">
        <v>278</v>
      </c>
      <c r="BE171" s="234">
        <f>IF(N171="základní",J171,0)</f>
        <v>50383.169999999998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8" t="s">
        <v>81</v>
      </c>
      <c r="BK171" s="234">
        <f>ROUND(I171*H171,2)</f>
        <v>50383.169999999998</v>
      </c>
      <c r="BL171" s="18" t="s">
        <v>116</v>
      </c>
      <c r="BM171" s="233" t="s">
        <v>4884</v>
      </c>
    </row>
    <row r="172" s="13" customFormat="1">
      <c r="A172" s="13"/>
      <c r="B172" s="235"/>
      <c r="C172" s="236"/>
      <c r="D172" s="237" t="s">
        <v>285</v>
      </c>
      <c r="E172" s="238" t="s">
        <v>1</v>
      </c>
      <c r="F172" s="239" t="s">
        <v>629</v>
      </c>
      <c r="G172" s="236"/>
      <c r="H172" s="240">
        <v>143.13399999999999</v>
      </c>
      <c r="I172" s="236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285</v>
      </c>
      <c r="AU172" s="245" t="s">
        <v>83</v>
      </c>
      <c r="AV172" s="13" t="s">
        <v>83</v>
      </c>
      <c r="AW172" s="13" t="s">
        <v>30</v>
      </c>
      <c r="AX172" s="13" t="s">
        <v>81</v>
      </c>
      <c r="AY172" s="245" t="s">
        <v>278</v>
      </c>
    </row>
    <row r="173" s="2" customFormat="1" ht="37.8" customHeight="1">
      <c r="A173" s="33"/>
      <c r="B173" s="34"/>
      <c r="C173" s="222" t="s">
        <v>410</v>
      </c>
      <c r="D173" s="222" t="s">
        <v>280</v>
      </c>
      <c r="E173" s="223" t="s">
        <v>631</v>
      </c>
      <c r="F173" s="224" t="s">
        <v>632</v>
      </c>
      <c r="G173" s="225" t="s">
        <v>301</v>
      </c>
      <c r="H173" s="226">
        <v>35.712000000000003</v>
      </c>
      <c r="I173" s="227">
        <v>352</v>
      </c>
      <c r="J173" s="227">
        <f>ROUND(I173*H173,2)</f>
        <v>12570.620000000001</v>
      </c>
      <c r="K173" s="228"/>
      <c r="L173" s="39"/>
      <c r="M173" s="229" t="s">
        <v>1</v>
      </c>
      <c r="N173" s="230" t="s">
        <v>39</v>
      </c>
      <c r="O173" s="231">
        <v>0</v>
      </c>
      <c r="P173" s="231">
        <f>O173*H173</f>
        <v>0</v>
      </c>
      <c r="Q173" s="231">
        <v>0</v>
      </c>
      <c r="R173" s="231">
        <f>Q173*H173</f>
        <v>0</v>
      </c>
      <c r="S173" s="231">
        <v>0</v>
      </c>
      <c r="T173" s="232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33" t="s">
        <v>116</v>
      </c>
      <c r="AT173" s="233" t="s">
        <v>280</v>
      </c>
      <c r="AU173" s="233" t="s">
        <v>83</v>
      </c>
      <c r="AY173" s="18" t="s">
        <v>278</v>
      </c>
      <c r="BE173" s="234">
        <f>IF(N173="základní",J173,0)</f>
        <v>12570.620000000001</v>
      </c>
      <c r="BF173" s="234">
        <f>IF(N173="snížená",J173,0)</f>
        <v>0</v>
      </c>
      <c r="BG173" s="234">
        <f>IF(N173="zákl. přenesená",J173,0)</f>
        <v>0</v>
      </c>
      <c r="BH173" s="234">
        <f>IF(N173="sníž. přenesená",J173,0)</f>
        <v>0</v>
      </c>
      <c r="BI173" s="234">
        <f>IF(N173="nulová",J173,0)</f>
        <v>0</v>
      </c>
      <c r="BJ173" s="18" t="s">
        <v>81</v>
      </c>
      <c r="BK173" s="234">
        <f>ROUND(I173*H173,2)</f>
        <v>12570.620000000001</v>
      </c>
      <c r="BL173" s="18" t="s">
        <v>116</v>
      </c>
      <c r="BM173" s="233" t="s">
        <v>4885</v>
      </c>
    </row>
    <row r="174" s="13" customFormat="1">
      <c r="A174" s="13"/>
      <c r="B174" s="235"/>
      <c r="C174" s="236"/>
      <c r="D174" s="237" t="s">
        <v>285</v>
      </c>
      <c r="E174" s="238" t="s">
        <v>1</v>
      </c>
      <c r="F174" s="239" t="s">
        <v>634</v>
      </c>
      <c r="G174" s="236"/>
      <c r="H174" s="240">
        <v>35.712000000000003</v>
      </c>
      <c r="I174" s="236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285</v>
      </c>
      <c r="AU174" s="245" t="s">
        <v>83</v>
      </c>
      <c r="AV174" s="13" t="s">
        <v>83</v>
      </c>
      <c r="AW174" s="13" t="s">
        <v>30</v>
      </c>
      <c r="AX174" s="13" t="s">
        <v>81</v>
      </c>
      <c r="AY174" s="245" t="s">
        <v>278</v>
      </c>
    </row>
    <row r="175" s="2" customFormat="1" ht="33" customHeight="1">
      <c r="A175" s="33"/>
      <c r="B175" s="34"/>
      <c r="C175" s="222" t="s">
        <v>415</v>
      </c>
      <c r="D175" s="222" t="s">
        <v>280</v>
      </c>
      <c r="E175" s="223" t="s">
        <v>636</v>
      </c>
      <c r="F175" s="224" t="s">
        <v>637</v>
      </c>
      <c r="G175" s="225" t="s">
        <v>301</v>
      </c>
      <c r="H175" s="226">
        <v>43.158999999999999</v>
      </c>
      <c r="I175" s="227">
        <v>341</v>
      </c>
      <c r="J175" s="227">
        <f>ROUND(I175*H175,2)</f>
        <v>14717.219999999999</v>
      </c>
      <c r="K175" s="228"/>
      <c r="L175" s="39"/>
      <c r="M175" s="229" t="s">
        <v>1</v>
      </c>
      <c r="N175" s="230" t="s">
        <v>39</v>
      </c>
      <c r="O175" s="231">
        <v>0</v>
      </c>
      <c r="P175" s="231">
        <f>O175*H175</f>
        <v>0</v>
      </c>
      <c r="Q175" s="231">
        <v>0</v>
      </c>
      <c r="R175" s="231">
        <f>Q175*H175</f>
        <v>0</v>
      </c>
      <c r="S175" s="231">
        <v>0</v>
      </c>
      <c r="T175" s="232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33" t="s">
        <v>116</v>
      </c>
      <c r="AT175" s="233" t="s">
        <v>280</v>
      </c>
      <c r="AU175" s="233" t="s">
        <v>83</v>
      </c>
      <c r="AY175" s="18" t="s">
        <v>278</v>
      </c>
      <c r="BE175" s="234">
        <f>IF(N175="základní",J175,0)</f>
        <v>14717.219999999999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8" t="s">
        <v>81</v>
      </c>
      <c r="BK175" s="234">
        <f>ROUND(I175*H175,2)</f>
        <v>14717.219999999999</v>
      </c>
      <c r="BL175" s="18" t="s">
        <v>116</v>
      </c>
      <c r="BM175" s="233" t="s">
        <v>4886</v>
      </c>
    </row>
    <row r="176" s="13" customFormat="1">
      <c r="A176" s="13"/>
      <c r="B176" s="235"/>
      <c r="C176" s="236"/>
      <c r="D176" s="237" t="s">
        <v>285</v>
      </c>
      <c r="E176" s="238" t="s">
        <v>1</v>
      </c>
      <c r="F176" s="239" t="s">
        <v>639</v>
      </c>
      <c r="G176" s="236"/>
      <c r="H176" s="240">
        <v>43.158999999999999</v>
      </c>
      <c r="I176" s="236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285</v>
      </c>
      <c r="AU176" s="245" t="s">
        <v>83</v>
      </c>
      <c r="AV176" s="13" t="s">
        <v>83</v>
      </c>
      <c r="AW176" s="13" t="s">
        <v>30</v>
      </c>
      <c r="AX176" s="13" t="s">
        <v>74</v>
      </c>
      <c r="AY176" s="245" t="s">
        <v>278</v>
      </c>
    </row>
    <row r="177" s="14" customFormat="1">
      <c r="A177" s="14"/>
      <c r="B177" s="246"/>
      <c r="C177" s="247"/>
      <c r="D177" s="237" t="s">
        <v>285</v>
      </c>
      <c r="E177" s="248" t="s">
        <v>1</v>
      </c>
      <c r="F177" s="249" t="s">
        <v>287</v>
      </c>
      <c r="G177" s="247"/>
      <c r="H177" s="250">
        <v>43.158999999999999</v>
      </c>
      <c r="I177" s="247"/>
      <c r="J177" s="247"/>
      <c r="K177" s="247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285</v>
      </c>
      <c r="AU177" s="255" t="s">
        <v>83</v>
      </c>
      <c r="AV177" s="14" t="s">
        <v>116</v>
      </c>
      <c r="AW177" s="14" t="s">
        <v>30</v>
      </c>
      <c r="AX177" s="14" t="s">
        <v>81</v>
      </c>
      <c r="AY177" s="255" t="s">
        <v>278</v>
      </c>
    </row>
    <row r="178" s="2" customFormat="1" ht="33" customHeight="1">
      <c r="A178" s="33"/>
      <c r="B178" s="34"/>
      <c r="C178" s="222" t="s">
        <v>602</v>
      </c>
      <c r="D178" s="222" t="s">
        <v>280</v>
      </c>
      <c r="E178" s="223" t="s">
        <v>641</v>
      </c>
      <c r="F178" s="224" t="s">
        <v>642</v>
      </c>
      <c r="G178" s="225" t="s">
        <v>301</v>
      </c>
      <c r="H178" s="226">
        <v>309.18000000000001</v>
      </c>
      <c r="I178" s="227">
        <v>1900</v>
      </c>
      <c r="J178" s="227">
        <f>ROUND(I178*H178,2)</f>
        <v>587442</v>
      </c>
      <c r="K178" s="228"/>
      <c r="L178" s="39"/>
      <c r="M178" s="229" t="s">
        <v>1</v>
      </c>
      <c r="N178" s="230" t="s">
        <v>39</v>
      </c>
      <c r="O178" s="231">
        <v>0</v>
      </c>
      <c r="P178" s="231">
        <f>O178*H178</f>
        <v>0</v>
      </c>
      <c r="Q178" s="231">
        <v>0</v>
      </c>
      <c r="R178" s="231">
        <f>Q178*H178</f>
        <v>0</v>
      </c>
      <c r="S178" s="231">
        <v>0</v>
      </c>
      <c r="T178" s="232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33" t="s">
        <v>116</v>
      </c>
      <c r="AT178" s="233" t="s">
        <v>280</v>
      </c>
      <c r="AU178" s="233" t="s">
        <v>83</v>
      </c>
      <c r="AY178" s="18" t="s">
        <v>278</v>
      </c>
      <c r="BE178" s="234">
        <f>IF(N178="základní",J178,0)</f>
        <v>587442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8" t="s">
        <v>81</v>
      </c>
      <c r="BK178" s="234">
        <f>ROUND(I178*H178,2)</f>
        <v>587442</v>
      </c>
      <c r="BL178" s="18" t="s">
        <v>116</v>
      </c>
      <c r="BM178" s="233" t="s">
        <v>4887</v>
      </c>
    </row>
    <row r="179" s="13" customFormat="1">
      <c r="A179" s="13"/>
      <c r="B179" s="235"/>
      <c r="C179" s="236"/>
      <c r="D179" s="237" t="s">
        <v>285</v>
      </c>
      <c r="E179" s="238" t="s">
        <v>1</v>
      </c>
      <c r="F179" s="239" t="s">
        <v>644</v>
      </c>
      <c r="G179" s="236"/>
      <c r="H179" s="240">
        <v>309.18000000000001</v>
      </c>
      <c r="I179" s="236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285</v>
      </c>
      <c r="AU179" s="245" t="s">
        <v>83</v>
      </c>
      <c r="AV179" s="13" t="s">
        <v>83</v>
      </c>
      <c r="AW179" s="13" t="s">
        <v>30</v>
      </c>
      <c r="AX179" s="13" t="s">
        <v>74</v>
      </c>
      <c r="AY179" s="245" t="s">
        <v>278</v>
      </c>
    </row>
    <row r="180" s="14" customFormat="1">
      <c r="A180" s="14"/>
      <c r="B180" s="246"/>
      <c r="C180" s="247"/>
      <c r="D180" s="237" t="s">
        <v>285</v>
      </c>
      <c r="E180" s="248" t="s">
        <v>1</v>
      </c>
      <c r="F180" s="249" t="s">
        <v>287</v>
      </c>
      <c r="G180" s="247"/>
      <c r="H180" s="250">
        <v>309.18000000000001</v>
      </c>
      <c r="I180" s="247"/>
      <c r="J180" s="247"/>
      <c r="K180" s="247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285</v>
      </c>
      <c r="AU180" s="255" t="s">
        <v>83</v>
      </c>
      <c r="AV180" s="14" t="s">
        <v>116</v>
      </c>
      <c r="AW180" s="14" t="s">
        <v>30</v>
      </c>
      <c r="AX180" s="14" t="s">
        <v>81</v>
      </c>
      <c r="AY180" s="255" t="s">
        <v>278</v>
      </c>
    </row>
    <row r="181" s="12" customFormat="1" ht="25.92" customHeight="1">
      <c r="A181" s="12"/>
      <c r="B181" s="207"/>
      <c r="C181" s="208"/>
      <c r="D181" s="209" t="s">
        <v>73</v>
      </c>
      <c r="E181" s="210" t="s">
        <v>655</v>
      </c>
      <c r="F181" s="210" t="s">
        <v>656</v>
      </c>
      <c r="G181" s="208"/>
      <c r="H181" s="208"/>
      <c r="I181" s="208"/>
      <c r="J181" s="211">
        <f>BK181</f>
        <v>767681.47000000009</v>
      </c>
      <c r="K181" s="208"/>
      <c r="L181" s="212"/>
      <c r="M181" s="213"/>
      <c r="N181" s="214"/>
      <c r="O181" s="214"/>
      <c r="P181" s="215">
        <f>P182+P184+P186+P188+P190+P192+P197+P201+P203+P208+P211+P216</f>
        <v>781.9730689999999</v>
      </c>
      <c r="Q181" s="214"/>
      <c r="R181" s="215">
        <f>R182+R184+R186+R188+R190+R192+R197+R201+R203+R208+R211+R216</f>
        <v>0</v>
      </c>
      <c r="S181" s="214"/>
      <c r="T181" s="216">
        <f>T182+T184+T186+T188+T190+T192+T197+T201+T203+T208+T211+T216</f>
        <v>68.769398199999998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7" t="s">
        <v>83</v>
      </c>
      <c r="AT181" s="218" t="s">
        <v>73</v>
      </c>
      <c r="AU181" s="218" t="s">
        <v>74</v>
      </c>
      <c r="AY181" s="217" t="s">
        <v>278</v>
      </c>
      <c r="BK181" s="219">
        <f>BK182+BK184+BK186+BK188+BK190+BK192+BK197+BK201+BK203+BK208+BK211+BK216</f>
        <v>767681.47000000009</v>
      </c>
    </row>
    <row r="182" s="12" customFormat="1" ht="22.8" customHeight="1">
      <c r="A182" s="12"/>
      <c r="B182" s="207"/>
      <c r="C182" s="208"/>
      <c r="D182" s="209" t="s">
        <v>73</v>
      </c>
      <c r="E182" s="220" t="s">
        <v>670</v>
      </c>
      <c r="F182" s="220" t="s">
        <v>671</v>
      </c>
      <c r="G182" s="208"/>
      <c r="H182" s="208"/>
      <c r="I182" s="208"/>
      <c r="J182" s="221">
        <f>BK182</f>
        <v>36000</v>
      </c>
      <c r="K182" s="208"/>
      <c r="L182" s="212"/>
      <c r="M182" s="213"/>
      <c r="N182" s="214"/>
      <c r="O182" s="214"/>
      <c r="P182" s="215">
        <f>P183</f>
        <v>0</v>
      </c>
      <c r="Q182" s="214"/>
      <c r="R182" s="215">
        <f>R183</f>
        <v>0</v>
      </c>
      <c r="S182" s="214"/>
      <c r="T182" s="216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7" t="s">
        <v>83</v>
      </c>
      <c r="AT182" s="218" t="s">
        <v>73</v>
      </c>
      <c r="AU182" s="218" t="s">
        <v>81</v>
      </c>
      <c r="AY182" s="217" t="s">
        <v>278</v>
      </c>
      <c r="BK182" s="219">
        <f>BK183</f>
        <v>36000</v>
      </c>
    </row>
    <row r="183" s="2" customFormat="1" ht="24.15" customHeight="1">
      <c r="A183" s="33"/>
      <c r="B183" s="34"/>
      <c r="C183" s="222" t="s">
        <v>607</v>
      </c>
      <c r="D183" s="222" t="s">
        <v>280</v>
      </c>
      <c r="E183" s="223" t="s">
        <v>673</v>
      </c>
      <c r="F183" s="224" t="s">
        <v>674</v>
      </c>
      <c r="G183" s="225" t="s">
        <v>675</v>
      </c>
      <c r="H183" s="226">
        <v>80</v>
      </c>
      <c r="I183" s="227">
        <v>450</v>
      </c>
      <c r="J183" s="227">
        <f>ROUND(I183*H183,2)</f>
        <v>36000</v>
      </c>
      <c r="K183" s="228"/>
      <c r="L183" s="39"/>
      <c r="M183" s="229" t="s">
        <v>1</v>
      </c>
      <c r="N183" s="230" t="s">
        <v>39</v>
      </c>
      <c r="O183" s="231">
        <v>0</v>
      </c>
      <c r="P183" s="231">
        <f>O183*H183</f>
        <v>0</v>
      </c>
      <c r="Q183" s="231">
        <v>0</v>
      </c>
      <c r="R183" s="231">
        <f>Q183*H183</f>
        <v>0</v>
      </c>
      <c r="S183" s="231">
        <v>0</v>
      </c>
      <c r="T183" s="232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33" t="s">
        <v>602</v>
      </c>
      <c r="AT183" s="233" t="s">
        <v>280</v>
      </c>
      <c r="AU183" s="233" t="s">
        <v>83</v>
      </c>
      <c r="AY183" s="18" t="s">
        <v>278</v>
      </c>
      <c r="BE183" s="234">
        <f>IF(N183="základní",J183,0)</f>
        <v>36000</v>
      </c>
      <c r="BF183" s="234">
        <f>IF(N183="snížená",J183,0)</f>
        <v>0</v>
      </c>
      <c r="BG183" s="234">
        <f>IF(N183="zákl. přenesená",J183,0)</f>
        <v>0</v>
      </c>
      <c r="BH183" s="234">
        <f>IF(N183="sníž. přenesená",J183,0)</f>
        <v>0</v>
      </c>
      <c r="BI183" s="234">
        <f>IF(N183="nulová",J183,0)</f>
        <v>0</v>
      </c>
      <c r="BJ183" s="18" t="s">
        <v>81</v>
      </c>
      <c r="BK183" s="234">
        <f>ROUND(I183*H183,2)</f>
        <v>36000</v>
      </c>
      <c r="BL183" s="18" t="s">
        <v>602</v>
      </c>
      <c r="BM183" s="233" t="s">
        <v>4888</v>
      </c>
    </row>
    <row r="184" s="12" customFormat="1" ht="22.8" customHeight="1">
      <c r="A184" s="12"/>
      <c r="B184" s="207"/>
      <c r="C184" s="208"/>
      <c r="D184" s="209" t="s">
        <v>73</v>
      </c>
      <c r="E184" s="220" t="s">
        <v>677</v>
      </c>
      <c r="F184" s="220" t="s">
        <v>678</v>
      </c>
      <c r="G184" s="208"/>
      <c r="H184" s="208"/>
      <c r="I184" s="208"/>
      <c r="J184" s="221">
        <f>BK184</f>
        <v>36000</v>
      </c>
      <c r="K184" s="208"/>
      <c r="L184" s="212"/>
      <c r="M184" s="213"/>
      <c r="N184" s="214"/>
      <c r="O184" s="214"/>
      <c r="P184" s="215">
        <f>P185</f>
        <v>0</v>
      </c>
      <c r="Q184" s="214"/>
      <c r="R184" s="215">
        <f>R185</f>
        <v>0</v>
      </c>
      <c r="S184" s="214"/>
      <c r="T184" s="216">
        <f>T185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7" t="s">
        <v>83</v>
      </c>
      <c r="AT184" s="218" t="s">
        <v>73</v>
      </c>
      <c r="AU184" s="218" t="s">
        <v>81</v>
      </c>
      <c r="AY184" s="217" t="s">
        <v>278</v>
      </c>
      <c r="BK184" s="219">
        <f>BK185</f>
        <v>36000</v>
      </c>
    </row>
    <row r="185" s="2" customFormat="1" ht="24.15" customHeight="1">
      <c r="A185" s="33"/>
      <c r="B185" s="34"/>
      <c r="C185" s="222" t="s">
        <v>611</v>
      </c>
      <c r="D185" s="222" t="s">
        <v>280</v>
      </c>
      <c r="E185" s="223" t="s">
        <v>680</v>
      </c>
      <c r="F185" s="224" t="s">
        <v>681</v>
      </c>
      <c r="G185" s="225" t="s">
        <v>675</v>
      </c>
      <c r="H185" s="226">
        <v>80</v>
      </c>
      <c r="I185" s="227">
        <v>450</v>
      </c>
      <c r="J185" s="227">
        <f>ROUND(I185*H185,2)</f>
        <v>36000</v>
      </c>
      <c r="K185" s="228"/>
      <c r="L185" s="39"/>
      <c r="M185" s="229" t="s">
        <v>1</v>
      </c>
      <c r="N185" s="230" t="s">
        <v>39</v>
      </c>
      <c r="O185" s="231">
        <v>0</v>
      </c>
      <c r="P185" s="231">
        <f>O185*H185</f>
        <v>0</v>
      </c>
      <c r="Q185" s="231">
        <v>0</v>
      </c>
      <c r="R185" s="231">
        <f>Q185*H185</f>
        <v>0</v>
      </c>
      <c r="S185" s="231">
        <v>0</v>
      </c>
      <c r="T185" s="232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33" t="s">
        <v>602</v>
      </c>
      <c r="AT185" s="233" t="s">
        <v>280</v>
      </c>
      <c r="AU185" s="233" t="s">
        <v>83</v>
      </c>
      <c r="AY185" s="18" t="s">
        <v>278</v>
      </c>
      <c r="BE185" s="234">
        <f>IF(N185="základní",J185,0)</f>
        <v>36000</v>
      </c>
      <c r="BF185" s="234">
        <f>IF(N185="snížená",J185,0)</f>
        <v>0</v>
      </c>
      <c r="BG185" s="234">
        <f>IF(N185="zákl. přenesená",J185,0)</f>
        <v>0</v>
      </c>
      <c r="BH185" s="234">
        <f>IF(N185="sníž. přenesená",J185,0)</f>
        <v>0</v>
      </c>
      <c r="BI185" s="234">
        <f>IF(N185="nulová",J185,0)</f>
        <v>0</v>
      </c>
      <c r="BJ185" s="18" t="s">
        <v>81</v>
      </c>
      <c r="BK185" s="234">
        <f>ROUND(I185*H185,2)</f>
        <v>36000</v>
      </c>
      <c r="BL185" s="18" t="s">
        <v>602</v>
      </c>
      <c r="BM185" s="233" t="s">
        <v>4889</v>
      </c>
    </row>
    <row r="186" s="12" customFormat="1" ht="22.8" customHeight="1">
      <c r="A186" s="12"/>
      <c r="B186" s="207"/>
      <c r="C186" s="208"/>
      <c r="D186" s="209" t="s">
        <v>73</v>
      </c>
      <c r="E186" s="220" t="s">
        <v>683</v>
      </c>
      <c r="F186" s="220" t="s">
        <v>684</v>
      </c>
      <c r="G186" s="208"/>
      <c r="H186" s="208"/>
      <c r="I186" s="208"/>
      <c r="J186" s="221">
        <f>BK186</f>
        <v>36000</v>
      </c>
      <c r="K186" s="208"/>
      <c r="L186" s="212"/>
      <c r="M186" s="213"/>
      <c r="N186" s="214"/>
      <c r="O186" s="214"/>
      <c r="P186" s="215">
        <f>P187</f>
        <v>0</v>
      </c>
      <c r="Q186" s="214"/>
      <c r="R186" s="215">
        <f>R187</f>
        <v>0</v>
      </c>
      <c r="S186" s="214"/>
      <c r="T186" s="216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7" t="s">
        <v>83</v>
      </c>
      <c r="AT186" s="218" t="s">
        <v>73</v>
      </c>
      <c r="AU186" s="218" t="s">
        <v>81</v>
      </c>
      <c r="AY186" s="217" t="s">
        <v>278</v>
      </c>
      <c r="BK186" s="219">
        <f>BK187</f>
        <v>36000</v>
      </c>
    </row>
    <row r="187" s="2" customFormat="1" ht="24.15" customHeight="1">
      <c r="A187" s="33"/>
      <c r="B187" s="34"/>
      <c r="C187" s="222" t="s">
        <v>616</v>
      </c>
      <c r="D187" s="222" t="s">
        <v>280</v>
      </c>
      <c r="E187" s="223" t="s">
        <v>686</v>
      </c>
      <c r="F187" s="224" t="s">
        <v>687</v>
      </c>
      <c r="G187" s="225" t="s">
        <v>675</v>
      </c>
      <c r="H187" s="226">
        <v>80</v>
      </c>
      <c r="I187" s="227">
        <v>450</v>
      </c>
      <c r="J187" s="227">
        <f>ROUND(I187*H187,2)</f>
        <v>36000</v>
      </c>
      <c r="K187" s="228"/>
      <c r="L187" s="39"/>
      <c r="M187" s="229" t="s">
        <v>1</v>
      </c>
      <c r="N187" s="230" t="s">
        <v>39</v>
      </c>
      <c r="O187" s="231">
        <v>0</v>
      </c>
      <c r="P187" s="231">
        <f>O187*H187</f>
        <v>0</v>
      </c>
      <c r="Q187" s="231">
        <v>0</v>
      </c>
      <c r="R187" s="231">
        <f>Q187*H187</f>
        <v>0</v>
      </c>
      <c r="S187" s="231">
        <v>0</v>
      </c>
      <c r="T187" s="232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33" t="s">
        <v>602</v>
      </c>
      <c r="AT187" s="233" t="s">
        <v>280</v>
      </c>
      <c r="AU187" s="233" t="s">
        <v>83</v>
      </c>
      <c r="AY187" s="18" t="s">
        <v>278</v>
      </c>
      <c r="BE187" s="234">
        <f>IF(N187="základní",J187,0)</f>
        <v>36000</v>
      </c>
      <c r="BF187" s="234">
        <f>IF(N187="snížená",J187,0)</f>
        <v>0</v>
      </c>
      <c r="BG187" s="234">
        <f>IF(N187="zákl. přenesená",J187,0)</f>
        <v>0</v>
      </c>
      <c r="BH187" s="234">
        <f>IF(N187="sníž. přenesená",J187,0)</f>
        <v>0</v>
      </c>
      <c r="BI187" s="234">
        <f>IF(N187="nulová",J187,0)</f>
        <v>0</v>
      </c>
      <c r="BJ187" s="18" t="s">
        <v>81</v>
      </c>
      <c r="BK187" s="234">
        <f>ROUND(I187*H187,2)</f>
        <v>36000</v>
      </c>
      <c r="BL187" s="18" t="s">
        <v>602</v>
      </c>
      <c r="BM187" s="233" t="s">
        <v>4890</v>
      </c>
    </row>
    <row r="188" s="12" customFormat="1" ht="22.8" customHeight="1">
      <c r="A188" s="12"/>
      <c r="B188" s="207"/>
      <c r="C188" s="208"/>
      <c r="D188" s="209" t="s">
        <v>73</v>
      </c>
      <c r="E188" s="220" t="s">
        <v>695</v>
      </c>
      <c r="F188" s="220" t="s">
        <v>696</v>
      </c>
      <c r="G188" s="208"/>
      <c r="H188" s="208"/>
      <c r="I188" s="208"/>
      <c r="J188" s="221">
        <f>BK188</f>
        <v>72000</v>
      </c>
      <c r="K188" s="208"/>
      <c r="L188" s="212"/>
      <c r="M188" s="213"/>
      <c r="N188" s="214"/>
      <c r="O188" s="214"/>
      <c r="P188" s="215">
        <f>P189</f>
        <v>0</v>
      </c>
      <c r="Q188" s="214"/>
      <c r="R188" s="215">
        <f>R189</f>
        <v>0</v>
      </c>
      <c r="S188" s="214"/>
      <c r="T188" s="216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7" t="s">
        <v>83</v>
      </c>
      <c r="AT188" s="218" t="s">
        <v>73</v>
      </c>
      <c r="AU188" s="218" t="s">
        <v>81</v>
      </c>
      <c r="AY188" s="217" t="s">
        <v>278</v>
      </c>
      <c r="BK188" s="219">
        <f>BK189</f>
        <v>72000</v>
      </c>
    </row>
    <row r="189" s="2" customFormat="1" ht="24.15" customHeight="1">
      <c r="A189" s="33"/>
      <c r="B189" s="34"/>
      <c r="C189" s="222" t="s">
        <v>621</v>
      </c>
      <c r="D189" s="222" t="s">
        <v>280</v>
      </c>
      <c r="E189" s="223" t="s">
        <v>698</v>
      </c>
      <c r="F189" s="224" t="s">
        <v>699</v>
      </c>
      <c r="G189" s="225" t="s">
        <v>675</v>
      </c>
      <c r="H189" s="226">
        <v>160</v>
      </c>
      <c r="I189" s="227">
        <v>450</v>
      </c>
      <c r="J189" s="227">
        <f>ROUND(I189*H189,2)</f>
        <v>72000</v>
      </c>
      <c r="K189" s="228"/>
      <c r="L189" s="39"/>
      <c r="M189" s="229" t="s">
        <v>1</v>
      </c>
      <c r="N189" s="230" t="s">
        <v>39</v>
      </c>
      <c r="O189" s="231">
        <v>0</v>
      </c>
      <c r="P189" s="231">
        <f>O189*H189</f>
        <v>0</v>
      </c>
      <c r="Q189" s="231">
        <v>0</v>
      </c>
      <c r="R189" s="231">
        <f>Q189*H189</f>
        <v>0</v>
      </c>
      <c r="S189" s="231">
        <v>0</v>
      </c>
      <c r="T189" s="232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33" t="s">
        <v>602</v>
      </c>
      <c r="AT189" s="233" t="s">
        <v>280</v>
      </c>
      <c r="AU189" s="233" t="s">
        <v>83</v>
      </c>
      <c r="AY189" s="18" t="s">
        <v>278</v>
      </c>
      <c r="BE189" s="234">
        <f>IF(N189="základní",J189,0)</f>
        <v>72000</v>
      </c>
      <c r="BF189" s="234">
        <f>IF(N189="snížená",J189,0)</f>
        <v>0</v>
      </c>
      <c r="BG189" s="234">
        <f>IF(N189="zákl. přenesená",J189,0)</f>
        <v>0</v>
      </c>
      <c r="BH189" s="234">
        <f>IF(N189="sníž. přenesená",J189,0)</f>
        <v>0</v>
      </c>
      <c r="BI189" s="234">
        <f>IF(N189="nulová",J189,0)</f>
        <v>0</v>
      </c>
      <c r="BJ189" s="18" t="s">
        <v>81</v>
      </c>
      <c r="BK189" s="234">
        <f>ROUND(I189*H189,2)</f>
        <v>72000</v>
      </c>
      <c r="BL189" s="18" t="s">
        <v>602</v>
      </c>
      <c r="BM189" s="233" t="s">
        <v>4891</v>
      </c>
    </row>
    <row r="190" s="12" customFormat="1" ht="22.8" customHeight="1">
      <c r="A190" s="12"/>
      <c r="B190" s="207"/>
      <c r="C190" s="208"/>
      <c r="D190" s="209" t="s">
        <v>73</v>
      </c>
      <c r="E190" s="220" t="s">
        <v>701</v>
      </c>
      <c r="F190" s="220" t="s">
        <v>702</v>
      </c>
      <c r="G190" s="208"/>
      <c r="H190" s="208"/>
      <c r="I190" s="208"/>
      <c r="J190" s="221">
        <f>BK190</f>
        <v>72000</v>
      </c>
      <c r="K190" s="208"/>
      <c r="L190" s="212"/>
      <c r="M190" s="213"/>
      <c r="N190" s="214"/>
      <c r="O190" s="214"/>
      <c r="P190" s="215">
        <f>P191</f>
        <v>0</v>
      </c>
      <c r="Q190" s="214"/>
      <c r="R190" s="215">
        <f>R191</f>
        <v>0</v>
      </c>
      <c r="S190" s="214"/>
      <c r="T190" s="216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7" t="s">
        <v>83</v>
      </c>
      <c r="AT190" s="218" t="s">
        <v>73</v>
      </c>
      <c r="AU190" s="218" t="s">
        <v>81</v>
      </c>
      <c r="AY190" s="217" t="s">
        <v>278</v>
      </c>
      <c r="BK190" s="219">
        <f>BK191</f>
        <v>72000</v>
      </c>
    </row>
    <row r="191" s="2" customFormat="1" ht="24.15" customHeight="1">
      <c r="A191" s="33"/>
      <c r="B191" s="34"/>
      <c r="C191" s="222" t="s">
        <v>7</v>
      </c>
      <c r="D191" s="222" t="s">
        <v>280</v>
      </c>
      <c r="E191" s="223" t="s">
        <v>704</v>
      </c>
      <c r="F191" s="224" t="s">
        <v>705</v>
      </c>
      <c r="G191" s="225" t="s">
        <v>675</v>
      </c>
      <c r="H191" s="226">
        <v>160</v>
      </c>
      <c r="I191" s="227">
        <v>450</v>
      </c>
      <c r="J191" s="227">
        <f>ROUND(I191*H191,2)</f>
        <v>72000</v>
      </c>
      <c r="K191" s="228"/>
      <c r="L191" s="39"/>
      <c r="M191" s="229" t="s">
        <v>1</v>
      </c>
      <c r="N191" s="230" t="s">
        <v>39</v>
      </c>
      <c r="O191" s="231">
        <v>0</v>
      </c>
      <c r="P191" s="231">
        <f>O191*H191</f>
        <v>0</v>
      </c>
      <c r="Q191" s="231">
        <v>0</v>
      </c>
      <c r="R191" s="231">
        <f>Q191*H191</f>
        <v>0</v>
      </c>
      <c r="S191" s="231">
        <v>0</v>
      </c>
      <c r="T191" s="232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33" t="s">
        <v>602</v>
      </c>
      <c r="AT191" s="233" t="s">
        <v>280</v>
      </c>
      <c r="AU191" s="233" t="s">
        <v>83</v>
      </c>
      <c r="AY191" s="18" t="s">
        <v>278</v>
      </c>
      <c r="BE191" s="234">
        <f>IF(N191="základní",J191,0)</f>
        <v>72000</v>
      </c>
      <c r="BF191" s="234">
        <f>IF(N191="snížená",J191,0)</f>
        <v>0</v>
      </c>
      <c r="BG191" s="234">
        <f>IF(N191="zákl. přenesená",J191,0)</f>
        <v>0</v>
      </c>
      <c r="BH191" s="234">
        <f>IF(N191="sníž. přenesená",J191,0)</f>
        <v>0</v>
      </c>
      <c r="BI191" s="234">
        <f>IF(N191="nulová",J191,0)</f>
        <v>0</v>
      </c>
      <c r="BJ191" s="18" t="s">
        <v>81</v>
      </c>
      <c r="BK191" s="234">
        <f>ROUND(I191*H191,2)</f>
        <v>72000</v>
      </c>
      <c r="BL191" s="18" t="s">
        <v>602</v>
      </c>
      <c r="BM191" s="233" t="s">
        <v>4892</v>
      </c>
    </row>
    <row r="192" s="12" customFormat="1" ht="22.8" customHeight="1">
      <c r="A192" s="12"/>
      <c r="B192" s="207"/>
      <c r="C192" s="208"/>
      <c r="D192" s="209" t="s">
        <v>73</v>
      </c>
      <c r="E192" s="220" t="s">
        <v>707</v>
      </c>
      <c r="F192" s="220" t="s">
        <v>708</v>
      </c>
      <c r="G192" s="208"/>
      <c r="H192" s="208"/>
      <c r="I192" s="208"/>
      <c r="J192" s="221">
        <f>BK192</f>
        <v>79200</v>
      </c>
      <c r="K192" s="208"/>
      <c r="L192" s="212"/>
      <c r="M192" s="213"/>
      <c r="N192" s="214"/>
      <c r="O192" s="214"/>
      <c r="P192" s="215">
        <f>SUM(P193:P196)</f>
        <v>0</v>
      </c>
      <c r="Q192" s="214"/>
      <c r="R192" s="215">
        <f>SUM(R193:R196)</f>
        <v>0</v>
      </c>
      <c r="S192" s="214"/>
      <c r="T192" s="216">
        <f>SUM(T193:T196)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7" t="s">
        <v>83</v>
      </c>
      <c r="AT192" s="218" t="s">
        <v>73</v>
      </c>
      <c r="AU192" s="218" t="s">
        <v>81</v>
      </c>
      <c r="AY192" s="217" t="s">
        <v>278</v>
      </c>
      <c r="BK192" s="219">
        <f>SUM(BK193:BK196)</f>
        <v>79200</v>
      </c>
    </row>
    <row r="193" s="2" customFormat="1" ht="24.15" customHeight="1">
      <c r="A193" s="33"/>
      <c r="B193" s="34"/>
      <c r="C193" s="222" t="s">
        <v>630</v>
      </c>
      <c r="D193" s="222" t="s">
        <v>280</v>
      </c>
      <c r="E193" s="223" t="s">
        <v>710</v>
      </c>
      <c r="F193" s="224" t="s">
        <v>711</v>
      </c>
      <c r="G193" s="225" t="s">
        <v>675</v>
      </c>
      <c r="H193" s="226">
        <v>80</v>
      </c>
      <c r="I193" s="227">
        <v>450</v>
      </c>
      <c r="J193" s="227">
        <f>ROUND(I193*H193,2)</f>
        <v>36000</v>
      </c>
      <c r="K193" s="228"/>
      <c r="L193" s="39"/>
      <c r="M193" s="229" t="s">
        <v>1</v>
      </c>
      <c r="N193" s="230" t="s">
        <v>39</v>
      </c>
      <c r="O193" s="231">
        <v>0</v>
      </c>
      <c r="P193" s="231">
        <f>O193*H193</f>
        <v>0</v>
      </c>
      <c r="Q193" s="231">
        <v>0</v>
      </c>
      <c r="R193" s="231">
        <f>Q193*H193</f>
        <v>0</v>
      </c>
      <c r="S193" s="231">
        <v>0</v>
      </c>
      <c r="T193" s="232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33" t="s">
        <v>602</v>
      </c>
      <c r="AT193" s="233" t="s">
        <v>280</v>
      </c>
      <c r="AU193" s="233" t="s">
        <v>83</v>
      </c>
      <c r="AY193" s="18" t="s">
        <v>278</v>
      </c>
      <c r="BE193" s="234">
        <f>IF(N193="základní",J193,0)</f>
        <v>36000</v>
      </c>
      <c r="BF193" s="234">
        <f>IF(N193="snížená",J193,0)</f>
        <v>0</v>
      </c>
      <c r="BG193" s="234">
        <f>IF(N193="zákl. přenesená",J193,0)</f>
        <v>0</v>
      </c>
      <c r="BH193" s="234">
        <f>IF(N193="sníž. přenesená",J193,0)</f>
        <v>0</v>
      </c>
      <c r="BI193" s="234">
        <f>IF(N193="nulová",J193,0)</f>
        <v>0</v>
      </c>
      <c r="BJ193" s="18" t="s">
        <v>81</v>
      </c>
      <c r="BK193" s="234">
        <f>ROUND(I193*H193,2)</f>
        <v>36000</v>
      </c>
      <c r="BL193" s="18" t="s">
        <v>602</v>
      </c>
      <c r="BM193" s="233" t="s">
        <v>4893</v>
      </c>
    </row>
    <row r="194" s="2" customFormat="1" ht="24.15" customHeight="1">
      <c r="A194" s="33"/>
      <c r="B194" s="34"/>
      <c r="C194" s="222" t="s">
        <v>635</v>
      </c>
      <c r="D194" s="222" t="s">
        <v>280</v>
      </c>
      <c r="E194" s="223" t="s">
        <v>714</v>
      </c>
      <c r="F194" s="224" t="s">
        <v>715</v>
      </c>
      <c r="G194" s="225" t="s">
        <v>675</v>
      </c>
      <c r="H194" s="226">
        <v>32</v>
      </c>
      <c r="I194" s="227">
        <v>450</v>
      </c>
      <c r="J194" s="227">
        <f>ROUND(I194*H194,2)</f>
        <v>14400</v>
      </c>
      <c r="K194" s="228"/>
      <c r="L194" s="39"/>
      <c r="M194" s="229" t="s">
        <v>1</v>
      </c>
      <c r="N194" s="230" t="s">
        <v>39</v>
      </c>
      <c r="O194" s="231">
        <v>0</v>
      </c>
      <c r="P194" s="231">
        <f>O194*H194</f>
        <v>0</v>
      </c>
      <c r="Q194" s="231">
        <v>0</v>
      </c>
      <c r="R194" s="231">
        <f>Q194*H194</f>
        <v>0</v>
      </c>
      <c r="S194" s="231">
        <v>0</v>
      </c>
      <c r="T194" s="232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33" t="s">
        <v>602</v>
      </c>
      <c r="AT194" s="233" t="s">
        <v>280</v>
      </c>
      <c r="AU194" s="233" t="s">
        <v>83</v>
      </c>
      <c r="AY194" s="18" t="s">
        <v>278</v>
      </c>
      <c r="BE194" s="234">
        <f>IF(N194="základní",J194,0)</f>
        <v>14400</v>
      </c>
      <c r="BF194" s="234">
        <f>IF(N194="snížená",J194,0)</f>
        <v>0</v>
      </c>
      <c r="BG194" s="234">
        <f>IF(N194="zákl. přenesená",J194,0)</f>
        <v>0</v>
      </c>
      <c r="BH194" s="234">
        <f>IF(N194="sníž. přenesená",J194,0)</f>
        <v>0</v>
      </c>
      <c r="BI194" s="234">
        <f>IF(N194="nulová",J194,0)</f>
        <v>0</v>
      </c>
      <c r="BJ194" s="18" t="s">
        <v>81</v>
      </c>
      <c r="BK194" s="234">
        <f>ROUND(I194*H194,2)</f>
        <v>14400</v>
      </c>
      <c r="BL194" s="18" t="s">
        <v>602</v>
      </c>
      <c r="BM194" s="233" t="s">
        <v>4894</v>
      </c>
    </row>
    <row r="195" s="2" customFormat="1" ht="24.15" customHeight="1">
      <c r="A195" s="33"/>
      <c r="B195" s="34"/>
      <c r="C195" s="222" t="s">
        <v>640</v>
      </c>
      <c r="D195" s="222" t="s">
        <v>280</v>
      </c>
      <c r="E195" s="223" t="s">
        <v>718</v>
      </c>
      <c r="F195" s="224" t="s">
        <v>719</v>
      </c>
      <c r="G195" s="225" t="s">
        <v>675</v>
      </c>
      <c r="H195" s="226">
        <v>32</v>
      </c>
      <c r="I195" s="227">
        <v>450</v>
      </c>
      <c r="J195" s="227">
        <f>ROUND(I195*H195,2)</f>
        <v>14400</v>
      </c>
      <c r="K195" s="228"/>
      <c r="L195" s="39"/>
      <c r="M195" s="229" t="s">
        <v>1</v>
      </c>
      <c r="N195" s="230" t="s">
        <v>39</v>
      </c>
      <c r="O195" s="231">
        <v>0</v>
      </c>
      <c r="P195" s="231">
        <f>O195*H195</f>
        <v>0</v>
      </c>
      <c r="Q195" s="231">
        <v>0</v>
      </c>
      <c r="R195" s="231">
        <f>Q195*H195</f>
        <v>0</v>
      </c>
      <c r="S195" s="231">
        <v>0</v>
      </c>
      <c r="T195" s="232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33" t="s">
        <v>602</v>
      </c>
      <c r="AT195" s="233" t="s">
        <v>280</v>
      </c>
      <c r="AU195" s="233" t="s">
        <v>83</v>
      </c>
      <c r="AY195" s="18" t="s">
        <v>278</v>
      </c>
      <c r="BE195" s="234">
        <f>IF(N195="základní",J195,0)</f>
        <v>14400</v>
      </c>
      <c r="BF195" s="234">
        <f>IF(N195="snížená",J195,0)</f>
        <v>0</v>
      </c>
      <c r="BG195" s="234">
        <f>IF(N195="zákl. přenesená",J195,0)</f>
        <v>0</v>
      </c>
      <c r="BH195" s="234">
        <f>IF(N195="sníž. přenesená",J195,0)</f>
        <v>0</v>
      </c>
      <c r="BI195" s="234">
        <f>IF(N195="nulová",J195,0)</f>
        <v>0</v>
      </c>
      <c r="BJ195" s="18" t="s">
        <v>81</v>
      </c>
      <c r="BK195" s="234">
        <f>ROUND(I195*H195,2)</f>
        <v>14400</v>
      </c>
      <c r="BL195" s="18" t="s">
        <v>602</v>
      </c>
      <c r="BM195" s="233" t="s">
        <v>4895</v>
      </c>
    </row>
    <row r="196" s="2" customFormat="1" ht="24.15" customHeight="1">
      <c r="A196" s="33"/>
      <c r="B196" s="34"/>
      <c r="C196" s="222" t="s">
        <v>650</v>
      </c>
      <c r="D196" s="222" t="s">
        <v>280</v>
      </c>
      <c r="E196" s="223" t="s">
        <v>722</v>
      </c>
      <c r="F196" s="224" t="s">
        <v>723</v>
      </c>
      <c r="G196" s="225" t="s">
        <v>675</v>
      </c>
      <c r="H196" s="226">
        <v>32</v>
      </c>
      <c r="I196" s="227">
        <v>450</v>
      </c>
      <c r="J196" s="227">
        <f>ROUND(I196*H196,2)</f>
        <v>14400</v>
      </c>
      <c r="K196" s="228"/>
      <c r="L196" s="39"/>
      <c r="M196" s="229" t="s">
        <v>1</v>
      </c>
      <c r="N196" s="230" t="s">
        <v>39</v>
      </c>
      <c r="O196" s="231">
        <v>0</v>
      </c>
      <c r="P196" s="231">
        <f>O196*H196</f>
        <v>0</v>
      </c>
      <c r="Q196" s="231">
        <v>0</v>
      </c>
      <c r="R196" s="231">
        <f>Q196*H196</f>
        <v>0</v>
      </c>
      <c r="S196" s="231">
        <v>0</v>
      </c>
      <c r="T196" s="232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33" t="s">
        <v>602</v>
      </c>
      <c r="AT196" s="233" t="s">
        <v>280</v>
      </c>
      <c r="AU196" s="233" t="s">
        <v>83</v>
      </c>
      <c r="AY196" s="18" t="s">
        <v>278</v>
      </c>
      <c r="BE196" s="234">
        <f>IF(N196="základní",J196,0)</f>
        <v>14400</v>
      </c>
      <c r="BF196" s="234">
        <f>IF(N196="snížená",J196,0)</f>
        <v>0</v>
      </c>
      <c r="BG196" s="234">
        <f>IF(N196="zákl. přenesená",J196,0)</f>
        <v>0</v>
      </c>
      <c r="BH196" s="234">
        <f>IF(N196="sníž. přenesená",J196,0)</f>
        <v>0</v>
      </c>
      <c r="BI196" s="234">
        <f>IF(N196="nulová",J196,0)</f>
        <v>0</v>
      </c>
      <c r="BJ196" s="18" t="s">
        <v>81</v>
      </c>
      <c r="BK196" s="234">
        <f>ROUND(I196*H196,2)</f>
        <v>14400</v>
      </c>
      <c r="BL196" s="18" t="s">
        <v>602</v>
      </c>
      <c r="BM196" s="233" t="s">
        <v>4896</v>
      </c>
    </row>
    <row r="197" s="12" customFormat="1" ht="22.8" customHeight="1">
      <c r="A197" s="12"/>
      <c r="B197" s="207"/>
      <c r="C197" s="208"/>
      <c r="D197" s="209" t="s">
        <v>73</v>
      </c>
      <c r="E197" s="220" t="s">
        <v>725</v>
      </c>
      <c r="F197" s="220" t="s">
        <v>106</v>
      </c>
      <c r="G197" s="208"/>
      <c r="H197" s="208"/>
      <c r="I197" s="208"/>
      <c r="J197" s="221">
        <f>BK197</f>
        <v>43200</v>
      </c>
      <c r="K197" s="208"/>
      <c r="L197" s="212"/>
      <c r="M197" s="213"/>
      <c r="N197" s="214"/>
      <c r="O197" s="214"/>
      <c r="P197" s="215">
        <f>SUM(P198:P200)</f>
        <v>0</v>
      </c>
      <c r="Q197" s="214"/>
      <c r="R197" s="215">
        <f>SUM(R198:R200)</f>
        <v>0</v>
      </c>
      <c r="S197" s="214"/>
      <c r="T197" s="216">
        <f>SUM(T198:T200)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7" t="s">
        <v>83</v>
      </c>
      <c r="AT197" s="218" t="s">
        <v>73</v>
      </c>
      <c r="AU197" s="218" t="s">
        <v>81</v>
      </c>
      <c r="AY197" s="217" t="s">
        <v>278</v>
      </c>
      <c r="BK197" s="219">
        <f>SUM(BK198:BK200)</f>
        <v>43200</v>
      </c>
    </row>
    <row r="198" s="2" customFormat="1" ht="24.15" customHeight="1">
      <c r="A198" s="33"/>
      <c r="B198" s="34"/>
      <c r="C198" s="222" t="s">
        <v>666</v>
      </c>
      <c r="D198" s="222" t="s">
        <v>280</v>
      </c>
      <c r="E198" s="223" t="s">
        <v>727</v>
      </c>
      <c r="F198" s="224" t="s">
        <v>728</v>
      </c>
      <c r="G198" s="225" t="s">
        <v>675</v>
      </c>
      <c r="H198" s="226">
        <v>32</v>
      </c>
      <c r="I198" s="227">
        <v>450</v>
      </c>
      <c r="J198" s="227">
        <f>ROUND(I198*H198,2)</f>
        <v>14400</v>
      </c>
      <c r="K198" s="228"/>
      <c r="L198" s="39"/>
      <c r="M198" s="229" t="s">
        <v>1</v>
      </c>
      <c r="N198" s="230" t="s">
        <v>39</v>
      </c>
      <c r="O198" s="231">
        <v>0</v>
      </c>
      <c r="P198" s="231">
        <f>O198*H198</f>
        <v>0</v>
      </c>
      <c r="Q198" s="231">
        <v>0</v>
      </c>
      <c r="R198" s="231">
        <f>Q198*H198</f>
        <v>0</v>
      </c>
      <c r="S198" s="231">
        <v>0</v>
      </c>
      <c r="T198" s="232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33" t="s">
        <v>602</v>
      </c>
      <c r="AT198" s="233" t="s">
        <v>280</v>
      </c>
      <c r="AU198" s="233" t="s">
        <v>83</v>
      </c>
      <c r="AY198" s="18" t="s">
        <v>278</v>
      </c>
      <c r="BE198" s="234">
        <f>IF(N198="základní",J198,0)</f>
        <v>14400</v>
      </c>
      <c r="BF198" s="234">
        <f>IF(N198="snížená",J198,0)</f>
        <v>0</v>
      </c>
      <c r="BG198" s="234">
        <f>IF(N198="zákl. přenesená",J198,0)</f>
        <v>0</v>
      </c>
      <c r="BH198" s="234">
        <f>IF(N198="sníž. přenesená",J198,0)</f>
        <v>0</v>
      </c>
      <c r="BI198" s="234">
        <f>IF(N198="nulová",J198,0)</f>
        <v>0</v>
      </c>
      <c r="BJ198" s="18" t="s">
        <v>81</v>
      </c>
      <c r="BK198" s="234">
        <f>ROUND(I198*H198,2)</f>
        <v>14400</v>
      </c>
      <c r="BL198" s="18" t="s">
        <v>602</v>
      </c>
      <c r="BM198" s="233" t="s">
        <v>4897</v>
      </c>
    </row>
    <row r="199" s="2" customFormat="1" ht="24.15" customHeight="1">
      <c r="A199" s="33"/>
      <c r="B199" s="34"/>
      <c r="C199" s="222" t="s">
        <v>672</v>
      </c>
      <c r="D199" s="222" t="s">
        <v>280</v>
      </c>
      <c r="E199" s="223" t="s">
        <v>731</v>
      </c>
      <c r="F199" s="224" t="s">
        <v>732</v>
      </c>
      <c r="G199" s="225" t="s">
        <v>675</v>
      </c>
      <c r="H199" s="226">
        <v>32</v>
      </c>
      <c r="I199" s="227">
        <v>450</v>
      </c>
      <c r="J199" s="227">
        <f>ROUND(I199*H199,2)</f>
        <v>14400</v>
      </c>
      <c r="K199" s="228"/>
      <c r="L199" s="39"/>
      <c r="M199" s="229" t="s">
        <v>1</v>
      </c>
      <c r="N199" s="230" t="s">
        <v>39</v>
      </c>
      <c r="O199" s="231">
        <v>0</v>
      </c>
      <c r="P199" s="231">
        <f>O199*H199</f>
        <v>0</v>
      </c>
      <c r="Q199" s="231">
        <v>0</v>
      </c>
      <c r="R199" s="231">
        <f>Q199*H199</f>
        <v>0</v>
      </c>
      <c r="S199" s="231">
        <v>0</v>
      </c>
      <c r="T199" s="232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33" t="s">
        <v>602</v>
      </c>
      <c r="AT199" s="233" t="s">
        <v>280</v>
      </c>
      <c r="AU199" s="233" t="s">
        <v>83</v>
      </c>
      <c r="AY199" s="18" t="s">
        <v>278</v>
      </c>
      <c r="BE199" s="234">
        <f>IF(N199="základní",J199,0)</f>
        <v>14400</v>
      </c>
      <c r="BF199" s="234">
        <f>IF(N199="snížená",J199,0)</f>
        <v>0</v>
      </c>
      <c r="BG199" s="234">
        <f>IF(N199="zákl. přenesená",J199,0)</f>
        <v>0</v>
      </c>
      <c r="BH199" s="234">
        <f>IF(N199="sníž. přenesená",J199,0)</f>
        <v>0</v>
      </c>
      <c r="BI199" s="234">
        <f>IF(N199="nulová",J199,0)</f>
        <v>0</v>
      </c>
      <c r="BJ199" s="18" t="s">
        <v>81</v>
      </c>
      <c r="BK199" s="234">
        <f>ROUND(I199*H199,2)</f>
        <v>14400</v>
      </c>
      <c r="BL199" s="18" t="s">
        <v>602</v>
      </c>
      <c r="BM199" s="233" t="s">
        <v>4898</v>
      </c>
    </row>
    <row r="200" s="2" customFormat="1" ht="24.15" customHeight="1">
      <c r="A200" s="33"/>
      <c r="B200" s="34"/>
      <c r="C200" s="222" t="s">
        <v>679</v>
      </c>
      <c r="D200" s="222" t="s">
        <v>280</v>
      </c>
      <c r="E200" s="223" t="s">
        <v>735</v>
      </c>
      <c r="F200" s="224" t="s">
        <v>736</v>
      </c>
      <c r="G200" s="225" t="s">
        <v>675</v>
      </c>
      <c r="H200" s="226">
        <v>32</v>
      </c>
      <c r="I200" s="227">
        <v>450</v>
      </c>
      <c r="J200" s="227">
        <f>ROUND(I200*H200,2)</f>
        <v>14400</v>
      </c>
      <c r="K200" s="228"/>
      <c r="L200" s="39"/>
      <c r="M200" s="229" t="s">
        <v>1</v>
      </c>
      <c r="N200" s="230" t="s">
        <v>39</v>
      </c>
      <c r="O200" s="231">
        <v>0</v>
      </c>
      <c r="P200" s="231">
        <f>O200*H200</f>
        <v>0</v>
      </c>
      <c r="Q200" s="231">
        <v>0</v>
      </c>
      <c r="R200" s="231">
        <f>Q200*H200</f>
        <v>0</v>
      </c>
      <c r="S200" s="231">
        <v>0</v>
      </c>
      <c r="T200" s="232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233" t="s">
        <v>602</v>
      </c>
      <c r="AT200" s="233" t="s">
        <v>280</v>
      </c>
      <c r="AU200" s="233" t="s">
        <v>83</v>
      </c>
      <c r="AY200" s="18" t="s">
        <v>278</v>
      </c>
      <c r="BE200" s="234">
        <f>IF(N200="základní",J200,0)</f>
        <v>14400</v>
      </c>
      <c r="BF200" s="234">
        <f>IF(N200="snížená",J200,0)</f>
        <v>0</v>
      </c>
      <c r="BG200" s="234">
        <f>IF(N200="zákl. přenesená",J200,0)</f>
        <v>0</v>
      </c>
      <c r="BH200" s="234">
        <f>IF(N200="sníž. přenesená",J200,0)</f>
        <v>0</v>
      </c>
      <c r="BI200" s="234">
        <f>IF(N200="nulová",J200,0)</f>
        <v>0</v>
      </c>
      <c r="BJ200" s="18" t="s">
        <v>81</v>
      </c>
      <c r="BK200" s="234">
        <f>ROUND(I200*H200,2)</f>
        <v>14400</v>
      </c>
      <c r="BL200" s="18" t="s">
        <v>602</v>
      </c>
      <c r="BM200" s="233" t="s">
        <v>4899</v>
      </c>
    </row>
    <row r="201" s="12" customFormat="1" ht="22.8" customHeight="1">
      <c r="A201" s="12"/>
      <c r="B201" s="207"/>
      <c r="C201" s="208"/>
      <c r="D201" s="209" t="s">
        <v>73</v>
      </c>
      <c r="E201" s="220" t="s">
        <v>738</v>
      </c>
      <c r="F201" s="220" t="s">
        <v>739</v>
      </c>
      <c r="G201" s="208"/>
      <c r="H201" s="208"/>
      <c r="I201" s="208"/>
      <c r="J201" s="221">
        <f>BK201</f>
        <v>158744.66</v>
      </c>
      <c r="K201" s="208"/>
      <c r="L201" s="212"/>
      <c r="M201" s="213"/>
      <c r="N201" s="214"/>
      <c r="O201" s="214"/>
      <c r="P201" s="215">
        <f>P202</f>
        <v>341.96315999999996</v>
      </c>
      <c r="Q201" s="214"/>
      <c r="R201" s="215">
        <f>R202</f>
        <v>0</v>
      </c>
      <c r="S201" s="214"/>
      <c r="T201" s="216">
        <f>T202</f>
        <v>28.848950899999998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7" t="s">
        <v>83</v>
      </c>
      <c r="AT201" s="218" t="s">
        <v>73</v>
      </c>
      <c r="AU201" s="218" t="s">
        <v>81</v>
      </c>
      <c r="AY201" s="217" t="s">
        <v>278</v>
      </c>
      <c r="BK201" s="219">
        <f>BK202</f>
        <v>158744.66</v>
      </c>
    </row>
    <row r="202" s="2" customFormat="1" ht="24.15" customHeight="1">
      <c r="A202" s="33"/>
      <c r="B202" s="34"/>
      <c r="C202" s="222" t="s">
        <v>685</v>
      </c>
      <c r="D202" s="222" t="s">
        <v>280</v>
      </c>
      <c r="E202" s="223" t="s">
        <v>741</v>
      </c>
      <c r="F202" s="224" t="s">
        <v>742</v>
      </c>
      <c r="G202" s="225" t="s">
        <v>318</v>
      </c>
      <c r="H202" s="226">
        <v>1676.29</v>
      </c>
      <c r="I202" s="227">
        <v>94.700000000000003</v>
      </c>
      <c r="J202" s="227">
        <f>ROUND(I202*H202,2)</f>
        <v>158744.66</v>
      </c>
      <c r="K202" s="228"/>
      <c r="L202" s="39"/>
      <c r="M202" s="229" t="s">
        <v>1</v>
      </c>
      <c r="N202" s="230" t="s">
        <v>39</v>
      </c>
      <c r="O202" s="231">
        <v>0.20399999999999999</v>
      </c>
      <c r="P202" s="231">
        <f>O202*H202</f>
        <v>341.96315999999996</v>
      </c>
      <c r="Q202" s="231">
        <v>0</v>
      </c>
      <c r="R202" s="231">
        <f>Q202*H202</f>
        <v>0</v>
      </c>
      <c r="S202" s="231">
        <v>0.01721</v>
      </c>
      <c r="T202" s="232">
        <f>S202*H202</f>
        <v>28.848950899999998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33" t="s">
        <v>602</v>
      </c>
      <c r="AT202" s="233" t="s">
        <v>280</v>
      </c>
      <c r="AU202" s="233" t="s">
        <v>83</v>
      </c>
      <c r="AY202" s="18" t="s">
        <v>278</v>
      </c>
      <c r="BE202" s="234">
        <f>IF(N202="základní",J202,0)</f>
        <v>158744.66</v>
      </c>
      <c r="BF202" s="234">
        <f>IF(N202="snížená",J202,0)</f>
        <v>0</v>
      </c>
      <c r="BG202" s="234">
        <f>IF(N202="zákl. přenesená",J202,0)</f>
        <v>0</v>
      </c>
      <c r="BH202" s="234">
        <f>IF(N202="sníž. přenesená",J202,0)</f>
        <v>0</v>
      </c>
      <c r="BI202" s="234">
        <f>IF(N202="nulová",J202,0)</f>
        <v>0</v>
      </c>
      <c r="BJ202" s="18" t="s">
        <v>81</v>
      </c>
      <c r="BK202" s="234">
        <f>ROUND(I202*H202,2)</f>
        <v>158744.66</v>
      </c>
      <c r="BL202" s="18" t="s">
        <v>602</v>
      </c>
      <c r="BM202" s="233" t="s">
        <v>4900</v>
      </c>
    </row>
    <row r="203" s="12" customFormat="1" ht="22.8" customHeight="1">
      <c r="A203" s="12"/>
      <c r="B203" s="207"/>
      <c r="C203" s="208"/>
      <c r="D203" s="209" t="s">
        <v>73</v>
      </c>
      <c r="E203" s="220" t="s">
        <v>744</v>
      </c>
      <c r="F203" s="220" t="s">
        <v>745</v>
      </c>
      <c r="G203" s="208"/>
      <c r="H203" s="208"/>
      <c r="I203" s="208"/>
      <c r="J203" s="221">
        <f>BK203</f>
        <v>6683.3999999999996</v>
      </c>
      <c r="K203" s="208"/>
      <c r="L203" s="212"/>
      <c r="M203" s="213"/>
      <c r="N203" s="214"/>
      <c r="O203" s="214"/>
      <c r="P203" s="215">
        <f>SUM(P204:P207)</f>
        <v>9.4900000000000002</v>
      </c>
      <c r="Q203" s="214"/>
      <c r="R203" s="215">
        <f>SUM(R204:R207)</f>
        <v>0</v>
      </c>
      <c r="S203" s="214"/>
      <c r="T203" s="216">
        <f>SUM(T204:T207)</f>
        <v>3.6280000000000001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7" t="s">
        <v>83</v>
      </c>
      <c r="AT203" s="218" t="s">
        <v>73</v>
      </c>
      <c r="AU203" s="218" t="s">
        <v>81</v>
      </c>
      <c r="AY203" s="217" t="s">
        <v>278</v>
      </c>
      <c r="BK203" s="219">
        <f>SUM(BK204:BK207)</f>
        <v>6683.3999999999996</v>
      </c>
    </row>
    <row r="204" s="2" customFormat="1" ht="24.15" customHeight="1">
      <c r="A204" s="33"/>
      <c r="B204" s="34"/>
      <c r="C204" s="222" t="s">
        <v>691</v>
      </c>
      <c r="D204" s="222" t="s">
        <v>280</v>
      </c>
      <c r="E204" s="223" t="s">
        <v>747</v>
      </c>
      <c r="F204" s="224" t="s">
        <v>748</v>
      </c>
      <c r="G204" s="225" t="s">
        <v>749</v>
      </c>
      <c r="H204" s="226">
        <v>80</v>
      </c>
      <c r="I204" s="227">
        <v>35.200000000000003</v>
      </c>
      <c r="J204" s="227">
        <f>ROUND(I204*H204,2)</f>
        <v>2816</v>
      </c>
      <c r="K204" s="228"/>
      <c r="L204" s="39"/>
      <c r="M204" s="229" t="s">
        <v>1</v>
      </c>
      <c r="N204" s="230" t="s">
        <v>39</v>
      </c>
      <c r="O204" s="231">
        <v>0.050000000000000003</v>
      </c>
      <c r="P204" s="231">
        <f>O204*H204</f>
        <v>4</v>
      </c>
      <c r="Q204" s="231">
        <v>0</v>
      </c>
      <c r="R204" s="231">
        <f>Q204*H204</f>
        <v>0</v>
      </c>
      <c r="S204" s="231">
        <v>0.024</v>
      </c>
      <c r="T204" s="232">
        <f>S204*H204</f>
        <v>1.9199999999999999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33" t="s">
        <v>602</v>
      </c>
      <c r="AT204" s="233" t="s">
        <v>280</v>
      </c>
      <c r="AU204" s="233" t="s">
        <v>83</v>
      </c>
      <c r="AY204" s="18" t="s">
        <v>278</v>
      </c>
      <c r="BE204" s="234">
        <f>IF(N204="základní",J204,0)</f>
        <v>2816</v>
      </c>
      <c r="BF204" s="234">
        <f>IF(N204="snížená",J204,0)</f>
        <v>0</v>
      </c>
      <c r="BG204" s="234">
        <f>IF(N204="zákl. přenesená",J204,0)</f>
        <v>0</v>
      </c>
      <c r="BH204" s="234">
        <f>IF(N204="sníž. přenesená",J204,0)</f>
        <v>0</v>
      </c>
      <c r="BI204" s="234">
        <f>IF(N204="nulová",J204,0)</f>
        <v>0</v>
      </c>
      <c r="BJ204" s="18" t="s">
        <v>81</v>
      </c>
      <c r="BK204" s="234">
        <f>ROUND(I204*H204,2)</f>
        <v>2816</v>
      </c>
      <c r="BL204" s="18" t="s">
        <v>602</v>
      </c>
      <c r="BM204" s="233" t="s">
        <v>4901</v>
      </c>
    </row>
    <row r="205" s="13" customFormat="1">
      <c r="A205" s="13"/>
      <c r="B205" s="235"/>
      <c r="C205" s="236"/>
      <c r="D205" s="237" t="s">
        <v>285</v>
      </c>
      <c r="E205" s="238" t="s">
        <v>1</v>
      </c>
      <c r="F205" s="239" t="s">
        <v>1557</v>
      </c>
      <c r="G205" s="236"/>
      <c r="H205" s="240">
        <v>80</v>
      </c>
      <c r="I205" s="236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285</v>
      </c>
      <c r="AU205" s="245" t="s">
        <v>83</v>
      </c>
      <c r="AV205" s="13" t="s">
        <v>83</v>
      </c>
      <c r="AW205" s="13" t="s">
        <v>30</v>
      </c>
      <c r="AX205" s="13" t="s">
        <v>81</v>
      </c>
      <c r="AY205" s="245" t="s">
        <v>278</v>
      </c>
    </row>
    <row r="206" s="2" customFormat="1" ht="24.15" customHeight="1">
      <c r="A206" s="33"/>
      <c r="B206" s="34"/>
      <c r="C206" s="222" t="s">
        <v>697</v>
      </c>
      <c r="D206" s="222" t="s">
        <v>280</v>
      </c>
      <c r="E206" s="223" t="s">
        <v>766</v>
      </c>
      <c r="F206" s="224" t="s">
        <v>767</v>
      </c>
      <c r="G206" s="225" t="s">
        <v>749</v>
      </c>
      <c r="H206" s="226">
        <v>61</v>
      </c>
      <c r="I206" s="227">
        <v>63.399999999999999</v>
      </c>
      <c r="J206" s="227">
        <f>ROUND(I206*H206,2)</f>
        <v>3867.4000000000001</v>
      </c>
      <c r="K206" s="228"/>
      <c r="L206" s="39"/>
      <c r="M206" s="229" t="s">
        <v>1</v>
      </c>
      <c r="N206" s="230" t="s">
        <v>39</v>
      </c>
      <c r="O206" s="231">
        <v>0.089999999999999997</v>
      </c>
      <c r="P206" s="231">
        <f>O206*H206</f>
        <v>5.4900000000000002</v>
      </c>
      <c r="Q206" s="231">
        <v>0</v>
      </c>
      <c r="R206" s="231">
        <f>Q206*H206</f>
        <v>0</v>
      </c>
      <c r="S206" s="231">
        <v>0.028000000000000001</v>
      </c>
      <c r="T206" s="232">
        <f>S206*H206</f>
        <v>1.708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233" t="s">
        <v>602</v>
      </c>
      <c r="AT206" s="233" t="s">
        <v>280</v>
      </c>
      <c r="AU206" s="233" t="s">
        <v>83</v>
      </c>
      <c r="AY206" s="18" t="s">
        <v>278</v>
      </c>
      <c r="BE206" s="234">
        <f>IF(N206="základní",J206,0)</f>
        <v>3867.4000000000001</v>
      </c>
      <c r="BF206" s="234">
        <f>IF(N206="snížená",J206,0)</f>
        <v>0</v>
      </c>
      <c r="BG206" s="234">
        <f>IF(N206="zákl. přenesená",J206,0)</f>
        <v>0</v>
      </c>
      <c r="BH206" s="234">
        <f>IF(N206="sníž. přenesená",J206,0)</f>
        <v>0</v>
      </c>
      <c r="BI206" s="234">
        <f>IF(N206="nulová",J206,0)</f>
        <v>0</v>
      </c>
      <c r="BJ206" s="18" t="s">
        <v>81</v>
      </c>
      <c r="BK206" s="234">
        <f>ROUND(I206*H206,2)</f>
        <v>3867.4000000000001</v>
      </c>
      <c r="BL206" s="18" t="s">
        <v>602</v>
      </c>
      <c r="BM206" s="233" t="s">
        <v>4902</v>
      </c>
    </row>
    <row r="207" s="13" customFormat="1">
      <c r="A207" s="13"/>
      <c r="B207" s="235"/>
      <c r="C207" s="236"/>
      <c r="D207" s="237" t="s">
        <v>285</v>
      </c>
      <c r="E207" s="238" t="s">
        <v>1</v>
      </c>
      <c r="F207" s="239" t="s">
        <v>1477</v>
      </c>
      <c r="G207" s="236"/>
      <c r="H207" s="240">
        <v>61</v>
      </c>
      <c r="I207" s="236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285</v>
      </c>
      <c r="AU207" s="245" t="s">
        <v>83</v>
      </c>
      <c r="AV207" s="13" t="s">
        <v>83</v>
      </c>
      <c r="AW207" s="13" t="s">
        <v>30</v>
      </c>
      <c r="AX207" s="13" t="s">
        <v>81</v>
      </c>
      <c r="AY207" s="245" t="s">
        <v>278</v>
      </c>
    </row>
    <row r="208" s="12" customFormat="1" ht="22.8" customHeight="1">
      <c r="A208" s="12"/>
      <c r="B208" s="207"/>
      <c r="C208" s="208"/>
      <c r="D208" s="209" t="s">
        <v>73</v>
      </c>
      <c r="E208" s="220" t="s">
        <v>780</v>
      </c>
      <c r="F208" s="220" t="s">
        <v>781</v>
      </c>
      <c r="G208" s="208"/>
      <c r="H208" s="208"/>
      <c r="I208" s="208"/>
      <c r="J208" s="221">
        <f>BK208</f>
        <v>23888.310000000001</v>
      </c>
      <c r="K208" s="208"/>
      <c r="L208" s="212"/>
      <c r="M208" s="213"/>
      <c r="N208" s="214"/>
      <c r="O208" s="214"/>
      <c r="P208" s="215">
        <f>SUM(P209:P210)</f>
        <v>51.435189999999999</v>
      </c>
      <c r="Q208" s="214"/>
      <c r="R208" s="215">
        <f>SUM(R209:R210)</f>
        <v>0</v>
      </c>
      <c r="S208" s="214"/>
      <c r="T208" s="216">
        <f>SUM(T209:T210)</f>
        <v>7.5969129999999998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7" t="s">
        <v>83</v>
      </c>
      <c r="AT208" s="218" t="s">
        <v>73</v>
      </c>
      <c r="AU208" s="218" t="s">
        <v>81</v>
      </c>
      <c r="AY208" s="217" t="s">
        <v>278</v>
      </c>
      <c r="BK208" s="219">
        <f>SUM(BK209:BK210)</f>
        <v>23888.310000000001</v>
      </c>
    </row>
    <row r="209" s="2" customFormat="1" ht="16.5" customHeight="1">
      <c r="A209" s="33"/>
      <c r="B209" s="34"/>
      <c r="C209" s="222" t="s">
        <v>703</v>
      </c>
      <c r="D209" s="222" t="s">
        <v>280</v>
      </c>
      <c r="E209" s="223" t="s">
        <v>783</v>
      </c>
      <c r="F209" s="224" t="s">
        <v>784</v>
      </c>
      <c r="G209" s="225" t="s">
        <v>318</v>
      </c>
      <c r="H209" s="226">
        <v>215.21000000000001</v>
      </c>
      <c r="I209" s="227">
        <v>111</v>
      </c>
      <c r="J209" s="227">
        <f>ROUND(I209*H209,2)</f>
        <v>23888.310000000001</v>
      </c>
      <c r="K209" s="228"/>
      <c r="L209" s="39"/>
      <c r="M209" s="229" t="s">
        <v>1</v>
      </c>
      <c r="N209" s="230" t="s">
        <v>39</v>
      </c>
      <c r="O209" s="231">
        <v>0.23899999999999999</v>
      </c>
      <c r="P209" s="231">
        <f>O209*H209</f>
        <v>51.435189999999999</v>
      </c>
      <c r="Q209" s="231">
        <v>0</v>
      </c>
      <c r="R209" s="231">
        <f>Q209*H209</f>
        <v>0</v>
      </c>
      <c r="S209" s="231">
        <v>0.035299999999999998</v>
      </c>
      <c r="T209" s="232">
        <f>S209*H209</f>
        <v>7.5969129999999998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33" t="s">
        <v>602</v>
      </c>
      <c r="AT209" s="233" t="s">
        <v>280</v>
      </c>
      <c r="AU209" s="233" t="s">
        <v>83</v>
      </c>
      <c r="AY209" s="18" t="s">
        <v>278</v>
      </c>
      <c r="BE209" s="234">
        <f>IF(N209="základní",J209,0)</f>
        <v>23888.310000000001</v>
      </c>
      <c r="BF209" s="234">
        <f>IF(N209="snížená",J209,0)</f>
        <v>0</v>
      </c>
      <c r="BG209" s="234">
        <f>IF(N209="zákl. přenesená",J209,0)</f>
        <v>0</v>
      </c>
      <c r="BH209" s="234">
        <f>IF(N209="sníž. přenesená",J209,0)</f>
        <v>0</v>
      </c>
      <c r="BI209" s="234">
        <f>IF(N209="nulová",J209,0)</f>
        <v>0</v>
      </c>
      <c r="BJ209" s="18" t="s">
        <v>81</v>
      </c>
      <c r="BK209" s="234">
        <f>ROUND(I209*H209,2)</f>
        <v>23888.310000000001</v>
      </c>
      <c r="BL209" s="18" t="s">
        <v>602</v>
      </c>
      <c r="BM209" s="233" t="s">
        <v>4903</v>
      </c>
    </row>
    <row r="210" s="13" customFormat="1">
      <c r="A210" s="13"/>
      <c r="B210" s="235"/>
      <c r="C210" s="236"/>
      <c r="D210" s="237" t="s">
        <v>285</v>
      </c>
      <c r="E210" s="238" t="s">
        <v>1</v>
      </c>
      <c r="F210" s="239" t="s">
        <v>4904</v>
      </c>
      <c r="G210" s="236"/>
      <c r="H210" s="240">
        <v>215.21000000000001</v>
      </c>
      <c r="I210" s="236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285</v>
      </c>
      <c r="AU210" s="245" t="s">
        <v>83</v>
      </c>
      <c r="AV210" s="13" t="s">
        <v>83</v>
      </c>
      <c r="AW210" s="13" t="s">
        <v>30</v>
      </c>
      <c r="AX210" s="13" t="s">
        <v>81</v>
      </c>
      <c r="AY210" s="245" t="s">
        <v>278</v>
      </c>
    </row>
    <row r="211" s="12" customFormat="1" ht="22.8" customHeight="1">
      <c r="A211" s="12"/>
      <c r="B211" s="207"/>
      <c r="C211" s="208"/>
      <c r="D211" s="209" t="s">
        <v>73</v>
      </c>
      <c r="E211" s="220" t="s">
        <v>825</v>
      </c>
      <c r="F211" s="220" t="s">
        <v>826</v>
      </c>
      <c r="G211" s="208"/>
      <c r="H211" s="208"/>
      <c r="I211" s="208"/>
      <c r="J211" s="221">
        <f>BK211</f>
        <v>123217.51000000001</v>
      </c>
      <c r="K211" s="208"/>
      <c r="L211" s="212"/>
      <c r="M211" s="213"/>
      <c r="N211" s="214"/>
      <c r="O211" s="214"/>
      <c r="P211" s="215">
        <f>SUM(P212:P215)</f>
        <v>205.278255</v>
      </c>
      <c r="Q211" s="214"/>
      <c r="R211" s="215">
        <f>SUM(R212:R215)</f>
        <v>0</v>
      </c>
      <c r="S211" s="214"/>
      <c r="T211" s="216">
        <f>SUM(T212:T215)</f>
        <v>4.0729519000000005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7" t="s">
        <v>83</v>
      </c>
      <c r="AT211" s="218" t="s">
        <v>73</v>
      </c>
      <c r="AU211" s="218" t="s">
        <v>81</v>
      </c>
      <c r="AY211" s="217" t="s">
        <v>278</v>
      </c>
      <c r="BK211" s="219">
        <f>SUM(BK212:BK215)</f>
        <v>123217.51000000001</v>
      </c>
    </row>
    <row r="212" s="2" customFormat="1" ht="24.15" customHeight="1">
      <c r="A212" s="33"/>
      <c r="B212" s="34"/>
      <c r="C212" s="222" t="s">
        <v>709</v>
      </c>
      <c r="D212" s="222" t="s">
        <v>280</v>
      </c>
      <c r="E212" s="223" t="s">
        <v>828</v>
      </c>
      <c r="F212" s="224" t="s">
        <v>829</v>
      </c>
      <c r="G212" s="225" t="s">
        <v>318</v>
      </c>
      <c r="H212" s="226">
        <v>1445.8900000000001</v>
      </c>
      <c r="I212" s="227">
        <v>68</v>
      </c>
      <c r="J212" s="227">
        <f>ROUND(I212*H212,2)</f>
        <v>98320.520000000004</v>
      </c>
      <c r="K212" s="228"/>
      <c r="L212" s="39"/>
      <c r="M212" s="229" t="s">
        <v>1</v>
      </c>
      <c r="N212" s="230" t="s">
        <v>39</v>
      </c>
      <c r="O212" s="231">
        <v>0.105</v>
      </c>
      <c r="P212" s="231">
        <f>O212*H212</f>
        <v>151.81845000000001</v>
      </c>
      <c r="Q212" s="231">
        <v>0</v>
      </c>
      <c r="R212" s="231">
        <f>Q212*H212</f>
        <v>0</v>
      </c>
      <c r="S212" s="231">
        <v>0.0025000000000000001</v>
      </c>
      <c r="T212" s="232">
        <f>S212*H212</f>
        <v>3.6147250000000004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33" t="s">
        <v>602</v>
      </c>
      <c r="AT212" s="233" t="s">
        <v>280</v>
      </c>
      <c r="AU212" s="233" t="s">
        <v>83</v>
      </c>
      <c r="AY212" s="18" t="s">
        <v>278</v>
      </c>
      <c r="BE212" s="234">
        <f>IF(N212="základní",J212,0)</f>
        <v>98320.520000000004</v>
      </c>
      <c r="BF212" s="234">
        <f>IF(N212="snížená",J212,0)</f>
        <v>0</v>
      </c>
      <c r="BG212" s="234">
        <f>IF(N212="zákl. přenesená",J212,0)</f>
        <v>0</v>
      </c>
      <c r="BH212" s="234">
        <f>IF(N212="sníž. přenesená",J212,0)</f>
        <v>0</v>
      </c>
      <c r="BI212" s="234">
        <f>IF(N212="nulová",J212,0)</f>
        <v>0</v>
      </c>
      <c r="BJ212" s="18" t="s">
        <v>81</v>
      </c>
      <c r="BK212" s="234">
        <f>ROUND(I212*H212,2)</f>
        <v>98320.520000000004</v>
      </c>
      <c r="BL212" s="18" t="s">
        <v>602</v>
      </c>
      <c r="BM212" s="233" t="s">
        <v>4905</v>
      </c>
    </row>
    <row r="213" s="13" customFormat="1">
      <c r="A213" s="13"/>
      <c r="B213" s="235"/>
      <c r="C213" s="236"/>
      <c r="D213" s="237" t="s">
        <v>285</v>
      </c>
      <c r="E213" s="238" t="s">
        <v>1</v>
      </c>
      <c r="F213" s="239" t="s">
        <v>4906</v>
      </c>
      <c r="G213" s="236"/>
      <c r="H213" s="240">
        <v>1445.8900000000001</v>
      </c>
      <c r="I213" s="236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285</v>
      </c>
      <c r="AU213" s="245" t="s">
        <v>83</v>
      </c>
      <c r="AV213" s="13" t="s">
        <v>83</v>
      </c>
      <c r="AW213" s="13" t="s">
        <v>30</v>
      </c>
      <c r="AX213" s="13" t="s">
        <v>81</v>
      </c>
      <c r="AY213" s="245" t="s">
        <v>278</v>
      </c>
    </row>
    <row r="214" s="2" customFormat="1" ht="21.75" customHeight="1">
      <c r="A214" s="33"/>
      <c r="B214" s="34"/>
      <c r="C214" s="222" t="s">
        <v>713</v>
      </c>
      <c r="D214" s="222" t="s">
        <v>280</v>
      </c>
      <c r="E214" s="223" t="s">
        <v>914</v>
      </c>
      <c r="F214" s="224" t="s">
        <v>915</v>
      </c>
      <c r="G214" s="225" t="s">
        <v>407</v>
      </c>
      <c r="H214" s="226">
        <v>1527.423</v>
      </c>
      <c r="I214" s="227">
        <v>16.300000000000001</v>
      </c>
      <c r="J214" s="227">
        <f>ROUND(I214*H214,2)</f>
        <v>24896.990000000002</v>
      </c>
      <c r="K214" s="228"/>
      <c r="L214" s="39"/>
      <c r="M214" s="229" t="s">
        <v>1</v>
      </c>
      <c r="N214" s="230" t="s">
        <v>39</v>
      </c>
      <c r="O214" s="231">
        <v>0.035000000000000003</v>
      </c>
      <c r="P214" s="231">
        <f>O214*H214</f>
        <v>53.459805000000003</v>
      </c>
      <c r="Q214" s="231">
        <v>0</v>
      </c>
      <c r="R214" s="231">
        <f>Q214*H214</f>
        <v>0</v>
      </c>
      <c r="S214" s="231">
        <v>0.00029999999999999997</v>
      </c>
      <c r="T214" s="232">
        <f>S214*H214</f>
        <v>0.45822689999999994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233" t="s">
        <v>602</v>
      </c>
      <c r="AT214" s="233" t="s">
        <v>280</v>
      </c>
      <c r="AU214" s="233" t="s">
        <v>83</v>
      </c>
      <c r="AY214" s="18" t="s">
        <v>278</v>
      </c>
      <c r="BE214" s="234">
        <f>IF(N214="základní",J214,0)</f>
        <v>24896.990000000002</v>
      </c>
      <c r="BF214" s="234">
        <f>IF(N214="snížená",J214,0)</f>
        <v>0</v>
      </c>
      <c r="BG214" s="234">
        <f>IF(N214="zákl. přenesená",J214,0)</f>
        <v>0</v>
      </c>
      <c r="BH214" s="234">
        <f>IF(N214="sníž. přenesená",J214,0)</f>
        <v>0</v>
      </c>
      <c r="BI214" s="234">
        <f>IF(N214="nulová",J214,0)</f>
        <v>0</v>
      </c>
      <c r="BJ214" s="18" t="s">
        <v>81</v>
      </c>
      <c r="BK214" s="234">
        <f>ROUND(I214*H214,2)</f>
        <v>24896.990000000002</v>
      </c>
      <c r="BL214" s="18" t="s">
        <v>602</v>
      </c>
      <c r="BM214" s="233" t="s">
        <v>4907</v>
      </c>
    </row>
    <row r="215" s="13" customFormat="1">
      <c r="A215" s="13"/>
      <c r="B215" s="235"/>
      <c r="C215" s="236"/>
      <c r="D215" s="237" t="s">
        <v>285</v>
      </c>
      <c r="E215" s="238" t="s">
        <v>1</v>
      </c>
      <c r="F215" s="239" t="s">
        <v>4908</v>
      </c>
      <c r="G215" s="236"/>
      <c r="H215" s="240">
        <v>1527.423</v>
      </c>
      <c r="I215" s="236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285</v>
      </c>
      <c r="AU215" s="245" t="s">
        <v>83</v>
      </c>
      <c r="AV215" s="13" t="s">
        <v>83</v>
      </c>
      <c r="AW215" s="13" t="s">
        <v>30</v>
      </c>
      <c r="AX215" s="13" t="s">
        <v>81</v>
      </c>
      <c r="AY215" s="245" t="s">
        <v>278</v>
      </c>
    </row>
    <row r="216" s="12" customFormat="1" ht="22.8" customHeight="1">
      <c r="A216" s="12"/>
      <c r="B216" s="207"/>
      <c r="C216" s="208"/>
      <c r="D216" s="209" t="s">
        <v>73</v>
      </c>
      <c r="E216" s="220" t="s">
        <v>999</v>
      </c>
      <c r="F216" s="220" t="s">
        <v>1000</v>
      </c>
      <c r="G216" s="208"/>
      <c r="H216" s="208"/>
      <c r="I216" s="208"/>
      <c r="J216" s="221">
        <f>BK216</f>
        <v>80747.589999999997</v>
      </c>
      <c r="K216" s="208"/>
      <c r="L216" s="212"/>
      <c r="M216" s="213"/>
      <c r="N216" s="214"/>
      <c r="O216" s="214"/>
      <c r="P216" s="215">
        <f>SUM(P217:P218)</f>
        <v>173.80646400000001</v>
      </c>
      <c r="Q216" s="214"/>
      <c r="R216" s="215">
        <f>SUM(R217:R218)</f>
        <v>0</v>
      </c>
      <c r="S216" s="214"/>
      <c r="T216" s="216">
        <f>SUM(T217:T218)</f>
        <v>24.622582399999999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7" t="s">
        <v>83</v>
      </c>
      <c r="AT216" s="218" t="s">
        <v>73</v>
      </c>
      <c r="AU216" s="218" t="s">
        <v>81</v>
      </c>
      <c r="AY216" s="217" t="s">
        <v>278</v>
      </c>
      <c r="BK216" s="219">
        <f>SUM(BK217:BK218)</f>
        <v>80747.589999999997</v>
      </c>
    </row>
    <row r="217" s="2" customFormat="1" ht="24.15" customHeight="1">
      <c r="A217" s="33"/>
      <c r="B217" s="34"/>
      <c r="C217" s="222" t="s">
        <v>717</v>
      </c>
      <c r="D217" s="222" t="s">
        <v>280</v>
      </c>
      <c r="E217" s="223" t="s">
        <v>1002</v>
      </c>
      <c r="F217" s="224" t="s">
        <v>1003</v>
      </c>
      <c r="G217" s="225" t="s">
        <v>318</v>
      </c>
      <c r="H217" s="226">
        <v>905.24199999999996</v>
      </c>
      <c r="I217" s="227">
        <v>89.200000000000003</v>
      </c>
      <c r="J217" s="227">
        <f>ROUND(I217*H217,2)</f>
        <v>80747.589999999997</v>
      </c>
      <c r="K217" s="228"/>
      <c r="L217" s="39"/>
      <c r="M217" s="229" t="s">
        <v>1</v>
      </c>
      <c r="N217" s="230" t="s">
        <v>39</v>
      </c>
      <c r="O217" s="231">
        <v>0.192</v>
      </c>
      <c r="P217" s="231">
        <f>O217*H217</f>
        <v>173.80646400000001</v>
      </c>
      <c r="Q217" s="231">
        <v>0</v>
      </c>
      <c r="R217" s="231">
        <f>Q217*H217</f>
        <v>0</v>
      </c>
      <c r="S217" s="231">
        <v>0.027199999999999998</v>
      </c>
      <c r="T217" s="232">
        <f>S217*H217</f>
        <v>24.622582399999999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233" t="s">
        <v>602</v>
      </c>
      <c r="AT217" s="233" t="s">
        <v>280</v>
      </c>
      <c r="AU217" s="233" t="s">
        <v>83</v>
      </c>
      <c r="AY217" s="18" t="s">
        <v>278</v>
      </c>
      <c r="BE217" s="234">
        <f>IF(N217="základní",J217,0)</f>
        <v>80747.589999999997</v>
      </c>
      <c r="BF217" s="234">
        <f>IF(N217="snížená",J217,0)</f>
        <v>0</v>
      </c>
      <c r="BG217" s="234">
        <f>IF(N217="zákl. přenesená",J217,0)</f>
        <v>0</v>
      </c>
      <c r="BH217" s="234">
        <f>IF(N217="sníž. přenesená",J217,0)</f>
        <v>0</v>
      </c>
      <c r="BI217" s="234">
        <f>IF(N217="nulová",J217,0)</f>
        <v>0</v>
      </c>
      <c r="BJ217" s="18" t="s">
        <v>81</v>
      </c>
      <c r="BK217" s="234">
        <f>ROUND(I217*H217,2)</f>
        <v>80747.589999999997</v>
      </c>
      <c r="BL217" s="18" t="s">
        <v>602</v>
      </c>
      <c r="BM217" s="233" t="s">
        <v>4909</v>
      </c>
    </row>
    <row r="218" s="13" customFormat="1">
      <c r="A218" s="13"/>
      <c r="B218" s="235"/>
      <c r="C218" s="236"/>
      <c r="D218" s="237" t="s">
        <v>285</v>
      </c>
      <c r="E218" s="238" t="s">
        <v>1</v>
      </c>
      <c r="F218" s="239" t="s">
        <v>4910</v>
      </c>
      <c r="G218" s="236"/>
      <c r="H218" s="240">
        <v>905.24199999999996</v>
      </c>
      <c r="I218" s="236"/>
      <c r="J218" s="236"/>
      <c r="K218" s="236"/>
      <c r="L218" s="241"/>
      <c r="M218" s="299"/>
      <c r="N218" s="300"/>
      <c r="O218" s="300"/>
      <c r="P218" s="300"/>
      <c r="Q218" s="300"/>
      <c r="R218" s="300"/>
      <c r="S218" s="300"/>
      <c r="T218" s="30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285</v>
      </c>
      <c r="AU218" s="245" t="s">
        <v>83</v>
      </c>
      <c r="AV218" s="13" t="s">
        <v>83</v>
      </c>
      <c r="AW218" s="13" t="s">
        <v>30</v>
      </c>
      <c r="AX218" s="13" t="s">
        <v>81</v>
      </c>
      <c r="AY218" s="245" t="s">
        <v>278</v>
      </c>
    </row>
    <row r="219" s="2" customFormat="1" ht="6.96" customHeight="1">
      <c r="A219" s="33"/>
      <c r="B219" s="60"/>
      <c r="C219" s="61"/>
      <c r="D219" s="61"/>
      <c r="E219" s="61"/>
      <c r="F219" s="61"/>
      <c r="G219" s="61"/>
      <c r="H219" s="61"/>
      <c r="I219" s="61"/>
      <c r="J219" s="61"/>
      <c r="K219" s="61"/>
      <c r="L219" s="39"/>
      <c r="M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</row>
  </sheetData>
  <sheetProtection sheet="1" autoFilter="0" formatColumns="0" formatRows="0" objects="1" scenarios="1" spinCount="100000" saltValue="M8900GQkCDMmx0ZBzllG6OcEs24/OMFH9qwQKBkHSJuX+j06w9rH3pdSdHvKISU1nAP7afLoZkOFKEqY6bD3aA==" hashValue="cMsjujvHeQfzBZ8xitbc8wuNSW9BG9t9KJLOe5r+gGhpU/+5dS+m0f2WkCExMmzeTlJV6mcPHKOTt8nj50pXbw==" algorithmName="SHA-512" password="CC35"/>
  <autoFilter ref="C139:K21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83</v>
      </c>
    </row>
    <row r="4" s="1" customFormat="1" ht="24.96" customHeight="1">
      <c r="B4" s="21"/>
      <c r="D4" s="143" t="s">
        <v>230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Cheb - Onkologie a zubní klinika rev.11.02.2025</v>
      </c>
      <c r="F7" s="145"/>
      <c r="G7" s="145"/>
      <c r="H7" s="145"/>
      <c r="L7" s="21"/>
    </row>
    <row r="8">
      <c r="B8" s="21"/>
      <c r="D8" s="145" t="s">
        <v>231</v>
      </c>
      <c r="L8" s="21"/>
    </row>
    <row r="9" s="1" customFormat="1" ht="16.5" customHeight="1">
      <c r="B9" s="21"/>
      <c r="E9" s="146" t="s">
        <v>4862</v>
      </c>
      <c r="F9" s="1"/>
      <c r="G9" s="1"/>
      <c r="H9" s="1"/>
      <c r="L9" s="21"/>
    </row>
    <row r="10" s="1" customFormat="1" ht="12" customHeight="1">
      <c r="B10" s="21"/>
      <c r="D10" s="145" t="s">
        <v>233</v>
      </c>
      <c r="L10" s="21"/>
    </row>
    <row r="11" s="2" customFormat="1" ht="16.5" customHeight="1">
      <c r="A11" s="33"/>
      <c r="B11" s="39"/>
      <c r="C11" s="33"/>
      <c r="D11" s="33"/>
      <c r="E11" s="147" t="s">
        <v>4863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9"/>
      <c r="C12" s="33"/>
      <c r="D12" s="145" t="s">
        <v>235</v>
      </c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6.5" customHeight="1">
      <c r="A13" s="33"/>
      <c r="B13" s="39"/>
      <c r="C13" s="33"/>
      <c r="D13" s="33"/>
      <c r="E13" s="148" t="s">
        <v>4911</v>
      </c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>
      <c r="A14" s="33"/>
      <c r="B14" s="39"/>
      <c r="C14" s="33"/>
      <c r="D14" s="33"/>
      <c r="E14" s="33"/>
      <c r="F14" s="33"/>
      <c r="G14" s="33"/>
      <c r="H14" s="33"/>
      <c r="I14" s="33"/>
      <c r="J14" s="33"/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9"/>
      <c r="C15" s="33"/>
      <c r="D15" s="145" t="s">
        <v>16</v>
      </c>
      <c r="E15" s="33"/>
      <c r="F15" s="135" t="s">
        <v>1</v>
      </c>
      <c r="G15" s="33"/>
      <c r="H15" s="33"/>
      <c r="I15" s="145" t="s">
        <v>17</v>
      </c>
      <c r="J15" s="135" t="s">
        <v>1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18</v>
      </c>
      <c r="E16" s="33"/>
      <c r="F16" s="135" t="s">
        <v>19</v>
      </c>
      <c r="G16" s="33"/>
      <c r="H16" s="33"/>
      <c r="I16" s="145" t="s">
        <v>20</v>
      </c>
      <c r="J16" s="149" t="str">
        <f>'Rekapitulace stavby'!AN8</f>
        <v>10. 12. 2024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0.8" customHeight="1">
      <c r="A17" s="33"/>
      <c r="B17" s="39"/>
      <c r="C17" s="33"/>
      <c r="D17" s="33"/>
      <c r="E17" s="33"/>
      <c r="F17" s="33"/>
      <c r="G17" s="33"/>
      <c r="H17" s="33"/>
      <c r="I17" s="33"/>
      <c r="J17" s="33"/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9"/>
      <c r="C18" s="33"/>
      <c r="D18" s="145" t="s">
        <v>22</v>
      </c>
      <c r="E18" s="33"/>
      <c r="F18" s="33"/>
      <c r="G18" s="33"/>
      <c r="H18" s="33"/>
      <c r="I18" s="145" t="s">
        <v>23</v>
      </c>
      <c r="J18" s="135" t="s">
        <v>1</v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9"/>
      <c r="C19" s="33"/>
      <c r="D19" s="33"/>
      <c r="E19" s="135" t="s">
        <v>4865</v>
      </c>
      <c r="F19" s="33"/>
      <c r="G19" s="33"/>
      <c r="H19" s="33"/>
      <c r="I19" s="145" t="s">
        <v>25</v>
      </c>
      <c r="J19" s="135" t="s">
        <v>1</v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9"/>
      <c r="C20" s="33"/>
      <c r="D20" s="33"/>
      <c r="E20" s="33"/>
      <c r="F20" s="33"/>
      <c r="G20" s="33"/>
      <c r="H20" s="33"/>
      <c r="I20" s="33"/>
      <c r="J20" s="33"/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9"/>
      <c r="C21" s="33"/>
      <c r="D21" s="145" t="s">
        <v>26</v>
      </c>
      <c r="E21" s="33"/>
      <c r="F21" s="33"/>
      <c r="G21" s="33"/>
      <c r="H21" s="33"/>
      <c r="I21" s="145" t="s">
        <v>23</v>
      </c>
      <c r="J21" s="135" t="str">
        <f>'Rekapitulace stavby'!AN13</f>
        <v/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9"/>
      <c r="C22" s="33"/>
      <c r="D22" s="33"/>
      <c r="E22" s="135" t="str">
        <f>'Rekapitulace stavby'!E14</f>
        <v xml:space="preserve"> </v>
      </c>
      <c r="F22" s="135"/>
      <c r="G22" s="135"/>
      <c r="H22" s="135"/>
      <c r="I22" s="145" t="s">
        <v>25</v>
      </c>
      <c r="J22" s="135" t="str">
        <f>'Rekapitulace stavby'!AN14</f>
        <v/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9"/>
      <c r="C23" s="33"/>
      <c r="D23" s="33"/>
      <c r="E23" s="33"/>
      <c r="F23" s="33"/>
      <c r="G23" s="33"/>
      <c r="H23" s="33"/>
      <c r="I23" s="33"/>
      <c r="J23" s="33"/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9"/>
      <c r="C24" s="33"/>
      <c r="D24" s="145" t="s">
        <v>27</v>
      </c>
      <c r="E24" s="33"/>
      <c r="F24" s="33"/>
      <c r="G24" s="33"/>
      <c r="H24" s="33"/>
      <c r="I24" s="145" t="s">
        <v>23</v>
      </c>
      <c r="J24" s="135" t="s">
        <v>28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8" customHeight="1">
      <c r="A25" s="33"/>
      <c r="B25" s="39"/>
      <c r="C25" s="33"/>
      <c r="D25" s="33"/>
      <c r="E25" s="135" t="s">
        <v>29</v>
      </c>
      <c r="F25" s="33"/>
      <c r="G25" s="33"/>
      <c r="H25" s="33"/>
      <c r="I25" s="145" t="s">
        <v>25</v>
      </c>
      <c r="J25" s="135" t="s">
        <v>1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6.96" customHeight="1">
      <c r="A26" s="33"/>
      <c r="B26" s="39"/>
      <c r="C26" s="33"/>
      <c r="D26" s="33"/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12" customHeight="1">
      <c r="A27" s="33"/>
      <c r="B27" s="39"/>
      <c r="C27" s="33"/>
      <c r="D27" s="145" t="s">
        <v>31</v>
      </c>
      <c r="E27" s="33"/>
      <c r="F27" s="33"/>
      <c r="G27" s="33"/>
      <c r="H27" s="33"/>
      <c r="I27" s="145" t="s">
        <v>23</v>
      </c>
      <c r="J27" s="135" t="str">
        <f>IF('Rekapitulace stavby'!AN19="","",'Rekapitulace stavby'!AN19)</f>
        <v/>
      </c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8" customHeight="1">
      <c r="A28" s="33"/>
      <c r="B28" s="39"/>
      <c r="C28" s="33"/>
      <c r="D28" s="33"/>
      <c r="E28" s="135" t="str">
        <f>IF('Rekapitulace stavby'!E20="","",'Rekapitulace stavby'!E20)</f>
        <v xml:space="preserve"> </v>
      </c>
      <c r="F28" s="33"/>
      <c r="G28" s="33"/>
      <c r="H28" s="33"/>
      <c r="I28" s="145" t="s">
        <v>25</v>
      </c>
      <c r="J28" s="135" t="str">
        <f>IF('Rekapitulace stavby'!AN20="","",'Rekapitulace stavby'!AN20)</f>
        <v/>
      </c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9"/>
      <c r="C29" s="33"/>
      <c r="D29" s="33"/>
      <c r="E29" s="33"/>
      <c r="F29" s="33"/>
      <c r="G29" s="33"/>
      <c r="H29" s="33"/>
      <c r="I29" s="33"/>
      <c r="J29" s="33"/>
      <c r="K29" s="3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2" customHeight="1">
      <c r="A30" s="33"/>
      <c r="B30" s="39"/>
      <c r="C30" s="33"/>
      <c r="D30" s="145" t="s">
        <v>32</v>
      </c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8" customFormat="1" ht="16.5" customHeight="1">
      <c r="A31" s="150"/>
      <c r="B31" s="151"/>
      <c r="C31" s="150"/>
      <c r="D31" s="150"/>
      <c r="E31" s="152" t="s">
        <v>1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3"/>
      <c r="B32" s="39"/>
      <c r="C32" s="33"/>
      <c r="D32" s="33"/>
      <c r="E32" s="33"/>
      <c r="F32" s="33"/>
      <c r="G32" s="33"/>
      <c r="H32" s="33"/>
      <c r="I32" s="33"/>
      <c r="J32" s="33"/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4"/>
      <c r="E33" s="154"/>
      <c r="F33" s="154"/>
      <c r="G33" s="154"/>
      <c r="H33" s="154"/>
      <c r="I33" s="154"/>
      <c r="J33" s="154"/>
      <c r="K33" s="154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25.44" customHeight="1">
      <c r="A34" s="33"/>
      <c r="B34" s="39"/>
      <c r="C34" s="33"/>
      <c r="D34" s="155" t="s">
        <v>34</v>
      </c>
      <c r="E34" s="33"/>
      <c r="F34" s="33"/>
      <c r="G34" s="33"/>
      <c r="H34" s="33"/>
      <c r="I34" s="33"/>
      <c r="J34" s="156">
        <f>ROUND(J138, 2)</f>
        <v>17753756.699999999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6.96" customHeight="1">
      <c r="A35" s="33"/>
      <c r="B35" s="39"/>
      <c r="C35" s="33"/>
      <c r="D35" s="154"/>
      <c r="E35" s="154"/>
      <c r="F35" s="154"/>
      <c r="G35" s="154"/>
      <c r="H35" s="154"/>
      <c r="I35" s="154"/>
      <c r="J35" s="154"/>
      <c r="K35" s="154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33"/>
      <c r="F36" s="157" t="s">
        <v>36</v>
      </c>
      <c r="G36" s="33"/>
      <c r="H36" s="33"/>
      <c r="I36" s="157" t="s">
        <v>35</v>
      </c>
      <c r="J36" s="157" t="s">
        <v>37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14.4" customHeight="1">
      <c r="A37" s="33"/>
      <c r="B37" s="39"/>
      <c r="C37" s="33"/>
      <c r="D37" s="147" t="s">
        <v>38</v>
      </c>
      <c r="E37" s="145" t="s">
        <v>39</v>
      </c>
      <c r="F37" s="158">
        <f>ROUND((SUM(BE138:BE420)),  2)</f>
        <v>17753756.699999999</v>
      </c>
      <c r="G37" s="33"/>
      <c r="H37" s="33"/>
      <c r="I37" s="159">
        <v>0.20999999999999999</v>
      </c>
      <c r="J37" s="158">
        <f>ROUND(((SUM(BE138:BE420))*I37),  2)</f>
        <v>3728288.9100000001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39"/>
      <c r="C38" s="33"/>
      <c r="D38" s="33"/>
      <c r="E38" s="145" t="s">
        <v>40</v>
      </c>
      <c r="F38" s="158">
        <f>ROUND((SUM(BF138:BF420)),  2)</f>
        <v>0</v>
      </c>
      <c r="G38" s="33"/>
      <c r="H38" s="33"/>
      <c r="I38" s="159">
        <v>0.12</v>
      </c>
      <c r="J38" s="158">
        <f>ROUND(((SUM(BF138:BF420))*I38),  2)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41</v>
      </c>
      <c r="F39" s="158">
        <f>ROUND((SUM(BG138:BG420)),  2)</f>
        <v>0</v>
      </c>
      <c r="G39" s="33"/>
      <c r="H39" s="33"/>
      <c r="I39" s="159">
        <v>0.20999999999999999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9"/>
      <c r="C40" s="33"/>
      <c r="D40" s="33"/>
      <c r="E40" s="145" t="s">
        <v>42</v>
      </c>
      <c r="F40" s="158">
        <f>ROUND((SUM(BH138:BH420)),  2)</f>
        <v>0</v>
      </c>
      <c r="G40" s="33"/>
      <c r="H40" s="33"/>
      <c r="I40" s="159">
        <v>0.12</v>
      </c>
      <c r="J40" s="158">
        <f>0</f>
        <v>0</v>
      </c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2" customFormat="1" ht="14.4" customHeight="1">
      <c r="A41" s="33"/>
      <c r="B41" s="39"/>
      <c r="C41" s="33"/>
      <c r="D41" s="33"/>
      <c r="E41" s="145" t="s">
        <v>43</v>
      </c>
      <c r="F41" s="158">
        <f>ROUND((SUM(BI138:BI420)),  2)</f>
        <v>0</v>
      </c>
      <c r="G41" s="33"/>
      <c r="H41" s="33"/>
      <c r="I41" s="159">
        <v>0</v>
      </c>
      <c r="J41" s="158">
        <f>0</f>
        <v>0</v>
      </c>
      <c r="K41" s="33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6.96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5.44" customHeight="1">
      <c r="A43" s="33"/>
      <c r="B43" s="39"/>
      <c r="C43" s="160"/>
      <c r="D43" s="161" t="s">
        <v>44</v>
      </c>
      <c r="E43" s="162"/>
      <c r="F43" s="162"/>
      <c r="G43" s="163" t="s">
        <v>45</v>
      </c>
      <c r="H43" s="164" t="s">
        <v>46</v>
      </c>
      <c r="I43" s="162"/>
      <c r="J43" s="165">
        <f>SUM(J34:J41)</f>
        <v>21482045.609999999</v>
      </c>
      <c r="K43" s="166"/>
      <c r="L43" s="57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14.4" customHeight="1">
      <c r="A44" s="33"/>
      <c r="B44" s="39"/>
      <c r="C44" s="33"/>
      <c r="D44" s="33"/>
      <c r="E44" s="33"/>
      <c r="F44" s="33"/>
      <c r="G44" s="33"/>
      <c r="H44" s="33"/>
      <c r="I44" s="33"/>
      <c r="J44" s="33"/>
      <c r="K44" s="33"/>
      <c r="L44" s="57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47</v>
      </c>
      <c r="E50" s="168"/>
      <c r="F50" s="168"/>
      <c r="G50" s="167" t="s">
        <v>48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49</v>
      </c>
      <c r="E61" s="170"/>
      <c r="F61" s="171" t="s">
        <v>50</v>
      </c>
      <c r="G61" s="169" t="s">
        <v>49</v>
      </c>
      <c r="H61" s="170"/>
      <c r="I61" s="170"/>
      <c r="J61" s="172" t="s">
        <v>50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51</v>
      </c>
      <c r="E65" s="173"/>
      <c r="F65" s="173"/>
      <c r="G65" s="167" t="s">
        <v>52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49</v>
      </c>
      <c r="E76" s="170"/>
      <c r="F76" s="171" t="s">
        <v>50</v>
      </c>
      <c r="G76" s="169" t="s">
        <v>49</v>
      </c>
      <c r="H76" s="170"/>
      <c r="I76" s="170"/>
      <c r="J76" s="172" t="s">
        <v>50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hidden="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hidden="1" s="2" customFormat="1" ht="24.96" customHeight="1">
      <c r="A82" s="33"/>
      <c r="B82" s="34"/>
      <c r="C82" s="24" t="s">
        <v>238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hidden="1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hidden="1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hidden="1" s="2" customFormat="1" ht="16.5" customHeight="1">
      <c r="A85" s="33"/>
      <c r="B85" s="34"/>
      <c r="C85" s="35"/>
      <c r="D85" s="35"/>
      <c r="E85" s="178" t="str">
        <f>E7</f>
        <v>Cheb - Onkologie a zubní klinika rev.11.02.2025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hidden="1" s="1" customFormat="1" ht="12" customHeight="1">
      <c r="B86" s="22"/>
      <c r="C86" s="30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78" t="s">
        <v>4862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0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3"/>
      <c r="B89" s="34"/>
      <c r="C89" s="35"/>
      <c r="D89" s="35"/>
      <c r="E89" s="179" t="s">
        <v>4863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hidden="1" s="2" customFormat="1" ht="12" customHeight="1">
      <c r="A90" s="33"/>
      <c r="B90" s="34"/>
      <c r="C90" s="30" t="s">
        <v>235</v>
      </c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hidden="1" s="2" customFormat="1" ht="16.5" customHeight="1">
      <c r="A91" s="33"/>
      <c r="B91" s="34"/>
      <c r="C91" s="35"/>
      <c r="D91" s="35"/>
      <c r="E91" s="70" t="str">
        <f>E13</f>
        <v>II.1.1.b - Nové práce</v>
      </c>
      <c r="F91" s="35"/>
      <c r="G91" s="35"/>
      <c r="H91" s="35"/>
      <c r="I91" s="35"/>
      <c r="J91" s="35"/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hidden="1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hidden="1" s="2" customFormat="1" ht="12" customHeight="1">
      <c r="A93" s="33"/>
      <c r="B93" s="34"/>
      <c r="C93" s="30" t="s">
        <v>18</v>
      </c>
      <c r="D93" s="35"/>
      <c r="E93" s="35"/>
      <c r="F93" s="27" t="str">
        <f>F16</f>
        <v>Cheb</v>
      </c>
      <c r="G93" s="35"/>
      <c r="H93" s="35"/>
      <c r="I93" s="30" t="s">
        <v>20</v>
      </c>
      <c r="J93" s="73" t="str">
        <f>IF(J16="","",J16)</f>
        <v>10. 12. 2024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hidden="1" s="2" customFormat="1" ht="6.96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hidden="1" s="2" customFormat="1" ht="15.15" customHeight="1">
      <c r="A95" s="33"/>
      <c r="B95" s="34"/>
      <c r="C95" s="30" t="s">
        <v>22</v>
      </c>
      <c r="D95" s="35"/>
      <c r="E95" s="35"/>
      <c r="F95" s="27" t="str">
        <f>E19</f>
        <v>Karlovarský kraj</v>
      </c>
      <c r="G95" s="35"/>
      <c r="H95" s="35"/>
      <c r="I95" s="30" t="s">
        <v>27</v>
      </c>
      <c r="J95" s="31" t="str">
        <f>E25</f>
        <v>M Projekt Cheb</v>
      </c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hidden="1" s="2" customFormat="1" ht="15.15" customHeight="1">
      <c r="A96" s="33"/>
      <c r="B96" s="34"/>
      <c r="C96" s="30" t="s">
        <v>26</v>
      </c>
      <c r="D96" s="35"/>
      <c r="E96" s="35"/>
      <c r="F96" s="27" t="str">
        <f>IF(E22="","",E22)</f>
        <v xml:space="preserve"> </v>
      </c>
      <c r="G96" s="35"/>
      <c r="H96" s="35"/>
      <c r="I96" s="30" t="s">
        <v>31</v>
      </c>
      <c r="J96" s="31" t="str">
        <f>E28</f>
        <v xml:space="preserve"> 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hidden="1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hidden="1" s="2" customFormat="1" ht="29.28" customHeight="1">
      <c r="A98" s="33"/>
      <c r="B98" s="34"/>
      <c r="C98" s="180" t="s">
        <v>239</v>
      </c>
      <c r="D98" s="181"/>
      <c r="E98" s="181"/>
      <c r="F98" s="181"/>
      <c r="G98" s="181"/>
      <c r="H98" s="181"/>
      <c r="I98" s="181"/>
      <c r="J98" s="182" t="s">
        <v>240</v>
      </c>
      <c r="K98" s="181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hidden="1" s="2" customFormat="1" ht="10.32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7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hidden="1" s="2" customFormat="1" ht="22.8" customHeight="1">
      <c r="A100" s="33"/>
      <c r="B100" s="34"/>
      <c r="C100" s="183" t="s">
        <v>241</v>
      </c>
      <c r="D100" s="35"/>
      <c r="E100" s="35"/>
      <c r="F100" s="35"/>
      <c r="G100" s="35"/>
      <c r="H100" s="35"/>
      <c r="I100" s="35"/>
      <c r="J100" s="104">
        <f>J138</f>
        <v>17753756.699999999</v>
      </c>
      <c r="K100" s="35"/>
      <c r="L100" s="57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242</v>
      </c>
    </row>
    <row r="101" hidden="1" s="9" customFormat="1" ht="24.96" customHeight="1">
      <c r="A101" s="9"/>
      <c r="B101" s="184"/>
      <c r="C101" s="185"/>
      <c r="D101" s="186" t="s">
        <v>243</v>
      </c>
      <c r="E101" s="187"/>
      <c r="F101" s="187"/>
      <c r="G101" s="187"/>
      <c r="H101" s="187"/>
      <c r="I101" s="187"/>
      <c r="J101" s="188">
        <f>J139</f>
        <v>5463692.0200000005</v>
      </c>
      <c r="K101" s="185"/>
      <c r="L101" s="18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90"/>
      <c r="C102" s="126"/>
      <c r="D102" s="191" t="s">
        <v>1022</v>
      </c>
      <c r="E102" s="192"/>
      <c r="F102" s="192"/>
      <c r="G102" s="192"/>
      <c r="H102" s="192"/>
      <c r="I102" s="192"/>
      <c r="J102" s="193">
        <f>J140</f>
        <v>2069805.24</v>
      </c>
      <c r="K102" s="126"/>
      <c r="L102" s="19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0"/>
      <c r="C103" s="126"/>
      <c r="D103" s="191" t="s">
        <v>1023</v>
      </c>
      <c r="E103" s="192"/>
      <c r="F103" s="192"/>
      <c r="G103" s="192"/>
      <c r="H103" s="192"/>
      <c r="I103" s="192"/>
      <c r="J103" s="193">
        <f>J214</f>
        <v>3260086</v>
      </c>
      <c r="K103" s="126"/>
      <c r="L103" s="19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0"/>
      <c r="C104" s="126"/>
      <c r="D104" s="191" t="s">
        <v>1024</v>
      </c>
      <c r="E104" s="192"/>
      <c r="F104" s="192"/>
      <c r="G104" s="192"/>
      <c r="H104" s="192"/>
      <c r="I104" s="192"/>
      <c r="J104" s="193">
        <f>J232</f>
        <v>133800.78</v>
      </c>
      <c r="K104" s="126"/>
      <c r="L104" s="19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84"/>
      <c r="C105" s="185"/>
      <c r="D105" s="186" t="s">
        <v>247</v>
      </c>
      <c r="E105" s="187"/>
      <c r="F105" s="187"/>
      <c r="G105" s="187"/>
      <c r="H105" s="187"/>
      <c r="I105" s="187"/>
      <c r="J105" s="188">
        <f>J234</f>
        <v>9920543.0799999982</v>
      </c>
      <c r="K105" s="185"/>
      <c r="L105" s="18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90"/>
      <c r="C106" s="126"/>
      <c r="D106" s="191" t="s">
        <v>258</v>
      </c>
      <c r="E106" s="192"/>
      <c r="F106" s="192"/>
      <c r="G106" s="192"/>
      <c r="H106" s="192"/>
      <c r="I106" s="192"/>
      <c r="J106" s="193">
        <f>J235</f>
        <v>1889571.3899999999</v>
      </c>
      <c r="K106" s="126"/>
      <c r="L106" s="19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90"/>
      <c r="C107" s="126"/>
      <c r="D107" s="191" t="s">
        <v>1025</v>
      </c>
      <c r="E107" s="192"/>
      <c r="F107" s="192"/>
      <c r="G107" s="192"/>
      <c r="H107" s="192"/>
      <c r="I107" s="192"/>
      <c r="J107" s="193">
        <f>J240</f>
        <v>4165600</v>
      </c>
      <c r="K107" s="126"/>
      <c r="L107" s="19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90"/>
      <c r="C108" s="126"/>
      <c r="D108" s="191" t="s">
        <v>1026</v>
      </c>
      <c r="E108" s="192"/>
      <c r="F108" s="192"/>
      <c r="G108" s="192"/>
      <c r="H108" s="192"/>
      <c r="I108" s="192"/>
      <c r="J108" s="193">
        <f>J289</f>
        <v>352964.96999999997</v>
      </c>
      <c r="K108" s="126"/>
      <c r="L108" s="19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90"/>
      <c r="C109" s="126"/>
      <c r="D109" s="191" t="s">
        <v>1027</v>
      </c>
      <c r="E109" s="192"/>
      <c r="F109" s="192"/>
      <c r="G109" s="192"/>
      <c r="H109" s="192"/>
      <c r="I109" s="192"/>
      <c r="J109" s="193">
        <f>J308</f>
        <v>569410.46000000008</v>
      </c>
      <c r="K109" s="126"/>
      <c r="L109" s="19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90"/>
      <c r="C110" s="126"/>
      <c r="D110" s="191" t="s">
        <v>261</v>
      </c>
      <c r="E110" s="192"/>
      <c r="F110" s="192"/>
      <c r="G110" s="192"/>
      <c r="H110" s="192"/>
      <c r="I110" s="192"/>
      <c r="J110" s="193">
        <f>J322</f>
        <v>1602173.52</v>
      </c>
      <c r="K110" s="126"/>
      <c r="L110" s="19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90"/>
      <c r="C111" s="126"/>
      <c r="D111" s="191" t="s">
        <v>4912</v>
      </c>
      <c r="E111" s="192"/>
      <c r="F111" s="192"/>
      <c r="G111" s="192"/>
      <c r="H111" s="192"/>
      <c r="I111" s="192"/>
      <c r="J111" s="193">
        <f>J342</f>
        <v>116306.68000000001</v>
      </c>
      <c r="K111" s="126"/>
      <c r="L111" s="19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90"/>
      <c r="C112" s="126"/>
      <c r="D112" s="191" t="s">
        <v>1028</v>
      </c>
      <c r="E112" s="192"/>
      <c r="F112" s="192"/>
      <c r="G112" s="192"/>
      <c r="H112" s="192"/>
      <c r="I112" s="192"/>
      <c r="J112" s="193">
        <f>J348</f>
        <v>772040.87</v>
      </c>
      <c r="K112" s="126"/>
      <c r="L112" s="19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90"/>
      <c r="C113" s="126"/>
      <c r="D113" s="191" t="s">
        <v>1029</v>
      </c>
      <c r="E113" s="192"/>
      <c r="F113" s="192"/>
      <c r="G113" s="192"/>
      <c r="H113" s="192"/>
      <c r="I113" s="192"/>
      <c r="J113" s="193">
        <f>J365</f>
        <v>452475.18999999994</v>
      </c>
      <c r="K113" s="126"/>
      <c r="L113" s="19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9" customFormat="1" ht="24.96" customHeight="1">
      <c r="A114" s="9"/>
      <c r="B114" s="184"/>
      <c r="C114" s="185"/>
      <c r="D114" s="186" t="s">
        <v>1030</v>
      </c>
      <c r="E114" s="187"/>
      <c r="F114" s="187"/>
      <c r="G114" s="187"/>
      <c r="H114" s="187"/>
      <c r="I114" s="187"/>
      <c r="J114" s="188">
        <f>J375</f>
        <v>2369521.6000000001</v>
      </c>
      <c r="K114" s="185"/>
      <c r="L114" s="18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hidden="1" s="2" customFormat="1" ht="21.84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hidden="1" s="2" customFormat="1" ht="6.96" customHeight="1">
      <c r="A116" s="33"/>
      <c r="B116" s="60"/>
      <c r="C116" s="61"/>
      <c r="D116" s="61"/>
      <c r="E116" s="61"/>
      <c r="F116" s="61"/>
      <c r="G116" s="61"/>
      <c r="H116" s="61"/>
      <c r="I116" s="61"/>
      <c r="J116" s="61"/>
      <c r="K116" s="61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hidden="1"/>
    <row r="118" hidden="1"/>
    <row r="119" hidden="1"/>
    <row r="120" s="2" customFormat="1" ht="6.96" customHeight="1">
      <c r="A120" s="33"/>
      <c r="B120" s="62"/>
      <c r="C120" s="63"/>
      <c r="D120" s="63"/>
      <c r="E120" s="63"/>
      <c r="F120" s="63"/>
      <c r="G120" s="63"/>
      <c r="H120" s="63"/>
      <c r="I120" s="63"/>
      <c r="J120" s="63"/>
      <c r="K120" s="63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24.96" customHeight="1">
      <c r="A121" s="33"/>
      <c r="B121" s="34"/>
      <c r="C121" s="24" t="s">
        <v>263</v>
      </c>
      <c r="D121" s="35"/>
      <c r="E121" s="35"/>
      <c r="F121" s="35"/>
      <c r="G121" s="35"/>
      <c r="H121" s="35"/>
      <c r="I121" s="35"/>
      <c r="J121" s="35"/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6.96" customHeight="1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2" customHeight="1">
      <c r="A123" s="33"/>
      <c r="B123" s="34"/>
      <c r="C123" s="30" t="s">
        <v>14</v>
      </c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2" customFormat="1" ht="16.5" customHeight="1">
      <c r="A124" s="33"/>
      <c r="B124" s="34"/>
      <c r="C124" s="35"/>
      <c r="D124" s="35"/>
      <c r="E124" s="178" t="str">
        <f>E7</f>
        <v>Cheb - Onkologie a zubní klinika rev.11.02.2025</v>
      </c>
      <c r="F124" s="30"/>
      <c r="G124" s="30"/>
      <c r="H124" s="30"/>
      <c r="I124" s="35"/>
      <c r="J124" s="35"/>
      <c r="K124" s="35"/>
      <c r="L124" s="57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="1" customFormat="1" ht="12" customHeight="1">
      <c r="B125" s="22"/>
      <c r="C125" s="30" t="s">
        <v>231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1" customFormat="1" ht="16.5" customHeight="1">
      <c r="B126" s="22"/>
      <c r="C126" s="23"/>
      <c r="D126" s="23"/>
      <c r="E126" s="178" t="s">
        <v>4862</v>
      </c>
      <c r="F126" s="23"/>
      <c r="G126" s="23"/>
      <c r="H126" s="23"/>
      <c r="I126" s="23"/>
      <c r="J126" s="23"/>
      <c r="K126" s="23"/>
      <c r="L126" s="21"/>
    </row>
    <row r="127" s="1" customFormat="1" ht="12" customHeight="1">
      <c r="B127" s="22"/>
      <c r="C127" s="30" t="s">
        <v>233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33"/>
      <c r="B128" s="34"/>
      <c r="C128" s="35"/>
      <c r="D128" s="35"/>
      <c r="E128" s="179" t="s">
        <v>4863</v>
      </c>
      <c r="F128" s="35"/>
      <c r="G128" s="35"/>
      <c r="H128" s="35"/>
      <c r="I128" s="35"/>
      <c r="J128" s="35"/>
      <c r="K128" s="35"/>
      <c r="L128" s="57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="2" customFormat="1" ht="12" customHeight="1">
      <c r="A129" s="33"/>
      <c r="B129" s="34"/>
      <c r="C129" s="30" t="s">
        <v>235</v>
      </c>
      <c r="D129" s="35"/>
      <c r="E129" s="35"/>
      <c r="F129" s="35"/>
      <c r="G129" s="35"/>
      <c r="H129" s="35"/>
      <c r="I129" s="35"/>
      <c r="J129" s="35"/>
      <c r="K129" s="35"/>
      <c r="L129" s="57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="2" customFormat="1" ht="16.5" customHeight="1">
      <c r="A130" s="33"/>
      <c r="B130" s="34"/>
      <c r="C130" s="35"/>
      <c r="D130" s="35"/>
      <c r="E130" s="70" t="str">
        <f>E13</f>
        <v>II.1.1.b - Nové práce</v>
      </c>
      <c r="F130" s="35"/>
      <c r="G130" s="35"/>
      <c r="H130" s="35"/>
      <c r="I130" s="35"/>
      <c r="J130" s="35"/>
      <c r="K130" s="35"/>
      <c r="L130" s="57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="2" customFormat="1" ht="6.96" customHeight="1">
      <c r="A131" s="33"/>
      <c r="B131" s="34"/>
      <c r="C131" s="35"/>
      <c r="D131" s="35"/>
      <c r="E131" s="35"/>
      <c r="F131" s="35"/>
      <c r="G131" s="35"/>
      <c r="H131" s="35"/>
      <c r="I131" s="35"/>
      <c r="J131" s="35"/>
      <c r="K131" s="35"/>
      <c r="L131" s="57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="2" customFormat="1" ht="12" customHeight="1">
      <c r="A132" s="33"/>
      <c r="B132" s="34"/>
      <c r="C132" s="30" t="s">
        <v>18</v>
      </c>
      <c r="D132" s="35"/>
      <c r="E132" s="35"/>
      <c r="F132" s="27" t="str">
        <f>F16</f>
        <v>Cheb</v>
      </c>
      <c r="G132" s="35"/>
      <c r="H132" s="35"/>
      <c r="I132" s="30" t="s">
        <v>20</v>
      </c>
      <c r="J132" s="73" t="str">
        <f>IF(J16="","",J16)</f>
        <v>10. 12. 2024</v>
      </c>
      <c r="K132" s="35"/>
      <c r="L132" s="57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="2" customFormat="1" ht="6.96" customHeight="1">
      <c r="A133" s="33"/>
      <c r="B133" s="34"/>
      <c r="C133" s="35"/>
      <c r="D133" s="35"/>
      <c r="E133" s="35"/>
      <c r="F133" s="35"/>
      <c r="G133" s="35"/>
      <c r="H133" s="35"/>
      <c r="I133" s="35"/>
      <c r="J133" s="35"/>
      <c r="K133" s="35"/>
      <c r="L133" s="57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="2" customFormat="1" ht="15.15" customHeight="1">
      <c r="A134" s="33"/>
      <c r="B134" s="34"/>
      <c r="C134" s="30" t="s">
        <v>22</v>
      </c>
      <c r="D134" s="35"/>
      <c r="E134" s="35"/>
      <c r="F134" s="27" t="str">
        <f>E19</f>
        <v>Karlovarský kraj</v>
      </c>
      <c r="G134" s="35"/>
      <c r="H134" s="35"/>
      <c r="I134" s="30" t="s">
        <v>27</v>
      </c>
      <c r="J134" s="31" t="str">
        <f>E25</f>
        <v>M Projekt Cheb</v>
      </c>
      <c r="K134" s="35"/>
      <c r="L134" s="57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="2" customFormat="1" ht="15.15" customHeight="1">
      <c r="A135" s="33"/>
      <c r="B135" s="34"/>
      <c r="C135" s="30" t="s">
        <v>26</v>
      </c>
      <c r="D135" s="35"/>
      <c r="E135" s="35"/>
      <c r="F135" s="27" t="str">
        <f>IF(E22="","",E22)</f>
        <v xml:space="preserve"> </v>
      </c>
      <c r="G135" s="35"/>
      <c r="H135" s="35"/>
      <c r="I135" s="30" t="s">
        <v>31</v>
      </c>
      <c r="J135" s="31" t="str">
        <f>E28</f>
        <v xml:space="preserve"> </v>
      </c>
      <c r="K135" s="35"/>
      <c r="L135" s="57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="2" customFormat="1" ht="10.32" customHeight="1">
      <c r="A136" s="33"/>
      <c r="B136" s="34"/>
      <c r="C136" s="35"/>
      <c r="D136" s="35"/>
      <c r="E136" s="35"/>
      <c r="F136" s="35"/>
      <c r="G136" s="35"/>
      <c r="H136" s="35"/>
      <c r="I136" s="35"/>
      <c r="J136" s="35"/>
      <c r="K136" s="35"/>
      <c r="L136" s="57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="11" customFormat="1" ht="29.28" customHeight="1">
      <c r="A137" s="195"/>
      <c r="B137" s="196"/>
      <c r="C137" s="197" t="s">
        <v>264</v>
      </c>
      <c r="D137" s="198" t="s">
        <v>59</v>
      </c>
      <c r="E137" s="198" t="s">
        <v>55</v>
      </c>
      <c r="F137" s="198" t="s">
        <v>56</v>
      </c>
      <c r="G137" s="198" t="s">
        <v>265</v>
      </c>
      <c r="H137" s="198" t="s">
        <v>266</v>
      </c>
      <c r="I137" s="198" t="s">
        <v>267</v>
      </c>
      <c r="J137" s="199" t="s">
        <v>240</v>
      </c>
      <c r="K137" s="200" t="s">
        <v>268</v>
      </c>
      <c r="L137" s="201"/>
      <c r="M137" s="94" t="s">
        <v>1</v>
      </c>
      <c r="N137" s="95" t="s">
        <v>38</v>
      </c>
      <c r="O137" s="95" t="s">
        <v>269</v>
      </c>
      <c r="P137" s="95" t="s">
        <v>270</v>
      </c>
      <c r="Q137" s="95" t="s">
        <v>271</v>
      </c>
      <c r="R137" s="95" t="s">
        <v>272</v>
      </c>
      <c r="S137" s="95" t="s">
        <v>273</v>
      </c>
      <c r="T137" s="96" t="s">
        <v>274</v>
      </c>
      <c r="U137" s="195"/>
      <c r="V137" s="195"/>
      <c r="W137" s="195"/>
      <c r="X137" s="195"/>
      <c r="Y137" s="195"/>
      <c r="Z137" s="195"/>
      <c r="AA137" s="195"/>
      <c r="AB137" s="195"/>
      <c r="AC137" s="195"/>
      <c r="AD137" s="195"/>
      <c r="AE137" s="195"/>
    </row>
    <row r="138" s="2" customFormat="1" ht="22.8" customHeight="1">
      <c r="A138" s="33"/>
      <c r="B138" s="34"/>
      <c r="C138" s="101" t="s">
        <v>275</v>
      </c>
      <c r="D138" s="35"/>
      <c r="E138" s="35"/>
      <c r="F138" s="35"/>
      <c r="G138" s="35"/>
      <c r="H138" s="35"/>
      <c r="I138" s="35"/>
      <c r="J138" s="202">
        <f>BK138</f>
        <v>17753756.699999999</v>
      </c>
      <c r="K138" s="35"/>
      <c r="L138" s="39"/>
      <c r="M138" s="97"/>
      <c r="N138" s="203"/>
      <c r="O138" s="98"/>
      <c r="P138" s="204">
        <f>P139+P234+P375</f>
        <v>8506.0854499999987</v>
      </c>
      <c r="Q138" s="98"/>
      <c r="R138" s="204">
        <f>R139+R234+R375</f>
        <v>392.10148488999999</v>
      </c>
      <c r="S138" s="98"/>
      <c r="T138" s="205">
        <f>T139+T234+T375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73</v>
      </c>
      <c r="AU138" s="18" t="s">
        <v>242</v>
      </c>
      <c r="BK138" s="206">
        <f>BK139+BK234+BK375</f>
        <v>17753756.699999999</v>
      </c>
    </row>
    <row r="139" s="12" customFormat="1" ht="25.92" customHeight="1">
      <c r="A139" s="12"/>
      <c r="B139" s="207"/>
      <c r="C139" s="208"/>
      <c r="D139" s="209" t="s">
        <v>73</v>
      </c>
      <c r="E139" s="210" t="s">
        <v>276</v>
      </c>
      <c r="F139" s="210" t="s">
        <v>277</v>
      </c>
      <c r="G139" s="208"/>
      <c r="H139" s="208"/>
      <c r="I139" s="208"/>
      <c r="J139" s="211">
        <f>BK139</f>
        <v>5463692.0200000005</v>
      </c>
      <c r="K139" s="208"/>
      <c r="L139" s="212"/>
      <c r="M139" s="213"/>
      <c r="N139" s="214"/>
      <c r="O139" s="214"/>
      <c r="P139" s="215">
        <f>P140+P214+P232</f>
        <v>4861.8500459999996</v>
      </c>
      <c r="Q139" s="214"/>
      <c r="R139" s="215">
        <f>R140+R214+R232</f>
        <v>360.64890617999998</v>
      </c>
      <c r="S139" s="214"/>
      <c r="T139" s="216">
        <f>T140+T214+T232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7" t="s">
        <v>81</v>
      </c>
      <c r="AT139" s="218" t="s">
        <v>73</v>
      </c>
      <c r="AU139" s="218" t="s">
        <v>74</v>
      </c>
      <c r="AY139" s="217" t="s">
        <v>278</v>
      </c>
      <c r="BK139" s="219">
        <f>BK140+BK214+BK232</f>
        <v>5463692.0200000005</v>
      </c>
    </row>
    <row r="140" s="12" customFormat="1" ht="22.8" customHeight="1">
      <c r="A140" s="12"/>
      <c r="B140" s="207"/>
      <c r="C140" s="208"/>
      <c r="D140" s="209" t="s">
        <v>73</v>
      </c>
      <c r="E140" s="220" t="s">
        <v>91</v>
      </c>
      <c r="F140" s="220" t="s">
        <v>1048</v>
      </c>
      <c r="G140" s="208"/>
      <c r="H140" s="208"/>
      <c r="I140" s="208"/>
      <c r="J140" s="221">
        <f>BK140</f>
        <v>2069805.24</v>
      </c>
      <c r="K140" s="208"/>
      <c r="L140" s="212"/>
      <c r="M140" s="213"/>
      <c r="N140" s="214"/>
      <c r="O140" s="214"/>
      <c r="P140" s="215">
        <f>SUM(P141:P213)</f>
        <v>1341.9576640000003</v>
      </c>
      <c r="Q140" s="214"/>
      <c r="R140" s="215">
        <f>SUM(R141:R213)</f>
        <v>239.36176617999999</v>
      </c>
      <c r="S140" s="214"/>
      <c r="T140" s="216">
        <f>SUM(T141:T213)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7" t="s">
        <v>81</v>
      </c>
      <c r="AT140" s="218" t="s">
        <v>73</v>
      </c>
      <c r="AU140" s="218" t="s">
        <v>81</v>
      </c>
      <c r="AY140" s="217" t="s">
        <v>278</v>
      </c>
      <c r="BK140" s="219">
        <f>SUM(BK141:BK213)</f>
        <v>2069805.24</v>
      </c>
    </row>
    <row r="141" s="2" customFormat="1" ht="21.75" customHeight="1">
      <c r="A141" s="33"/>
      <c r="B141" s="34"/>
      <c r="C141" s="222" t="s">
        <v>81</v>
      </c>
      <c r="D141" s="222" t="s">
        <v>280</v>
      </c>
      <c r="E141" s="223" t="s">
        <v>1049</v>
      </c>
      <c r="F141" s="224" t="s">
        <v>1050</v>
      </c>
      <c r="G141" s="225" t="s">
        <v>283</v>
      </c>
      <c r="H141" s="226">
        <v>16.475999999999999</v>
      </c>
      <c r="I141" s="227">
        <v>7050</v>
      </c>
      <c r="J141" s="227">
        <f>ROUND(I141*H141,2)</f>
        <v>116155.8</v>
      </c>
      <c r="K141" s="228"/>
      <c r="L141" s="39"/>
      <c r="M141" s="229" t="s">
        <v>1</v>
      </c>
      <c r="N141" s="230" t="s">
        <v>39</v>
      </c>
      <c r="O141" s="231">
        <v>3.8050000000000002</v>
      </c>
      <c r="P141" s="231">
        <f>O141*H141</f>
        <v>62.691179999999996</v>
      </c>
      <c r="Q141" s="231">
        <v>1.6285000000000001</v>
      </c>
      <c r="R141" s="231">
        <f>Q141*H141</f>
        <v>26.831166</v>
      </c>
      <c r="S141" s="231">
        <v>0</v>
      </c>
      <c r="T141" s="23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33" t="s">
        <v>116</v>
      </c>
      <c r="AT141" s="233" t="s">
        <v>280</v>
      </c>
      <c r="AU141" s="233" t="s">
        <v>83</v>
      </c>
      <c r="AY141" s="18" t="s">
        <v>278</v>
      </c>
      <c r="BE141" s="234">
        <f>IF(N141="základní",J141,0)</f>
        <v>116155.8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8" t="s">
        <v>81</v>
      </c>
      <c r="BK141" s="234">
        <f>ROUND(I141*H141,2)</f>
        <v>116155.8</v>
      </c>
      <c r="BL141" s="18" t="s">
        <v>116</v>
      </c>
      <c r="BM141" s="233" t="s">
        <v>4913</v>
      </c>
    </row>
    <row r="142" s="13" customFormat="1">
      <c r="A142" s="13"/>
      <c r="B142" s="235"/>
      <c r="C142" s="236"/>
      <c r="D142" s="237" t="s">
        <v>285</v>
      </c>
      <c r="E142" s="238" t="s">
        <v>1</v>
      </c>
      <c r="F142" s="239" t="s">
        <v>4914</v>
      </c>
      <c r="G142" s="236"/>
      <c r="H142" s="240">
        <v>16.475999999999999</v>
      </c>
      <c r="I142" s="236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285</v>
      </c>
      <c r="AU142" s="245" t="s">
        <v>83</v>
      </c>
      <c r="AV142" s="13" t="s">
        <v>83</v>
      </c>
      <c r="AW142" s="13" t="s">
        <v>30</v>
      </c>
      <c r="AX142" s="13" t="s">
        <v>81</v>
      </c>
      <c r="AY142" s="245" t="s">
        <v>278</v>
      </c>
    </row>
    <row r="143" s="2" customFormat="1" ht="37.8" customHeight="1">
      <c r="A143" s="33"/>
      <c r="B143" s="34"/>
      <c r="C143" s="222" t="s">
        <v>1985</v>
      </c>
      <c r="D143" s="222" t="s">
        <v>280</v>
      </c>
      <c r="E143" s="223" t="s">
        <v>1055</v>
      </c>
      <c r="F143" s="224" t="s">
        <v>1056</v>
      </c>
      <c r="G143" s="225" t="s">
        <v>318</v>
      </c>
      <c r="H143" s="226">
        <v>34.399999999999999</v>
      </c>
      <c r="I143" s="227">
        <v>1580</v>
      </c>
      <c r="J143" s="227">
        <f>ROUND(I143*H143,2)</f>
        <v>54352</v>
      </c>
      <c r="K143" s="228"/>
      <c r="L143" s="39"/>
      <c r="M143" s="229" t="s">
        <v>1</v>
      </c>
      <c r="N143" s="230" t="s">
        <v>39</v>
      </c>
      <c r="O143" s="231">
        <v>0.77100000000000002</v>
      </c>
      <c r="P143" s="231">
        <f>O143*H143</f>
        <v>26.522400000000001</v>
      </c>
      <c r="Q143" s="231">
        <v>0.19692000000000001</v>
      </c>
      <c r="R143" s="231">
        <f>Q143*H143</f>
        <v>6.7740480000000005</v>
      </c>
      <c r="S143" s="231">
        <v>0</v>
      </c>
      <c r="T143" s="23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33" t="s">
        <v>116</v>
      </c>
      <c r="AT143" s="233" t="s">
        <v>280</v>
      </c>
      <c r="AU143" s="233" t="s">
        <v>83</v>
      </c>
      <c r="AY143" s="18" t="s">
        <v>278</v>
      </c>
      <c r="BE143" s="234">
        <f>IF(N143="základní",J143,0)</f>
        <v>54352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8" t="s">
        <v>81</v>
      </c>
      <c r="BK143" s="234">
        <f>ROUND(I143*H143,2)</f>
        <v>54352</v>
      </c>
      <c r="BL143" s="18" t="s">
        <v>116</v>
      </c>
      <c r="BM143" s="233" t="s">
        <v>4915</v>
      </c>
    </row>
    <row r="144" s="13" customFormat="1">
      <c r="A144" s="13"/>
      <c r="B144" s="235"/>
      <c r="C144" s="236"/>
      <c r="D144" s="237" t="s">
        <v>285</v>
      </c>
      <c r="E144" s="238" t="s">
        <v>1</v>
      </c>
      <c r="F144" s="239" t="s">
        <v>4916</v>
      </c>
      <c r="G144" s="236"/>
      <c r="H144" s="240">
        <v>36</v>
      </c>
      <c r="I144" s="236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285</v>
      </c>
      <c r="AU144" s="245" t="s">
        <v>83</v>
      </c>
      <c r="AV144" s="13" t="s">
        <v>83</v>
      </c>
      <c r="AW144" s="13" t="s">
        <v>30</v>
      </c>
      <c r="AX144" s="13" t="s">
        <v>74</v>
      </c>
      <c r="AY144" s="245" t="s">
        <v>278</v>
      </c>
    </row>
    <row r="145" s="13" customFormat="1">
      <c r="A145" s="13"/>
      <c r="B145" s="235"/>
      <c r="C145" s="236"/>
      <c r="D145" s="237" t="s">
        <v>285</v>
      </c>
      <c r="E145" s="238" t="s">
        <v>1</v>
      </c>
      <c r="F145" s="239" t="s">
        <v>1114</v>
      </c>
      <c r="G145" s="236"/>
      <c r="H145" s="240">
        <v>-1.6000000000000001</v>
      </c>
      <c r="I145" s="236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285</v>
      </c>
      <c r="AU145" s="245" t="s">
        <v>83</v>
      </c>
      <c r="AV145" s="13" t="s">
        <v>83</v>
      </c>
      <c r="AW145" s="13" t="s">
        <v>30</v>
      </c>
      <c r="AX145" s="13" t="s">
        <v>74</v>
      </c>
      <c r="AY145" s="245" t="s">
        <v>278</v>
      </c>
    </row>
    <row r="146" s="14" customFormat="1">
      <c r="A146" s="14"/>
      <c r="B146" s="246"/>
      <c r="C146" s="247"/>
      <c r="D146" s="237" t="s">
        <v>285</v>
      </c>
      <c r="E146" s="248" t="s">
        <v>1</v>
      </c>
      <c r="F146" s="249" t="s">
        <v>287</v>
      </c>
      <c r="G146" s="247"/>
      <c r="H146" s="250">
        <v>34.399999999999999</v>
      </c>
      <c r="I146" s="247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285</v>
      </c>
      <c r="AU146" s="255" t="s">
        <v>83</v>
      </c>
      <c r="AV146" s="14" t="s">
        <v>116</v>
      </c>
      <c r="AW146" s="14" t="s">
        <v>30</v>
      </c>
      <c r="AX146" s="14" t="s">
        <v>81</v>
      </c>
      <c r="AY146" s="255" t="s">
        <v>278</v>
      </c>
    </row>
    <row r="147" s="2" customFormat="1" ht="33" customHeight="1">
      <c r="A147" s="33"/>
      <c r="B147" s="34"/>
      <c r="C147" s="222" t="s">
        <v>1989</v>
      </c>
      <c r="D147" s="222" t="s">
        <v>280</v>
      </c>
      <c r="E147" s="223" t="s">
        <v>1061</v>
      </c>
      <c r="F147" s="224" t="s">
        <v>1062</v>
      </c>
      <c r="G147" s="225" t="s">
        <v>749</v>
      </c>
      <c r="H147" s="226">
        <v>56</v>
      </c>
      <c r="I147" s="227">
        <v>649</v>
      </c>
      <c r="J147" s="227">
        <f>ROUND(I147*H147,2)</f>
        <v>36344</v>
      </c>
      <c r="K147" s="228"/>
      <c r="L147" s="39"/>
      <c r="M147" s="229" t="s">
        <v>1</v>
      </c>
      <c r="N147" s="230" t="s">
        <v>39</v>
      </c>
      <c r="O147" s="231">
        <v>0.159</v>
      </c>
      <c r="P147" s="231">
        <f>O147*H147</f>
        <v>8.9039999999999999</v>
      </c>
      <c r="Q147" s="231">
        <v>0.020209999999999999</v>
      </c>
      <c r="R147" s="231">
        <f>Q147*H147</f>
        <v>1.1317599999999999</v>
      </c>
      <c r="S147" s="231">
        <v>0</v>
      </c>
      <c r="T147" s="23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33" t="s">
        <v>116</v>
      </c>
      <c r="AT147" s="233" t="s">
        <v>280</v>
      </c>
      <c r="AU147" s="233" t="s">
        <v>83</v>
      </c>
      <c r="AY147" s="18" t="s">
        <v>278</v>
      </c>
      <c r="BE147" s="234">
        <f>IF(N147="základní",J147,0)</f>
        <v>36344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8" t="s">
        <v>81</v>
      </c>
      <c r="BK147" s="234">
        <f>ROUND(I147*H147,2)</f>
        <v>36344</v>
      </c>
      <c r="BL147" s="18" t="s">
        <v>116</v>
      </c>
      <c r="BM147" s="233" t="s">
        <v>4917</v>
      </c>
    </row>
    <row r="148" s="13" customFormat="1">
      <c r="A148" s="13"/>
      <c r="B148" s="235"/>
      <c r="C148" s="236"/>
      <c r="D148" s="237" t="s">
        <v>285</v>
      </c>
      <c r="E148" s="238" t="s">
        <v>1</v>
      </c>
      <c r="F148" s="239" t="s">
        <v>304</v>
      </c>
      <c r="G148" s="236"/>
      <c r="H148" s="240">
        <v>6</v>
      </c>
      <c r="I148" s="236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285</v>
      </c>
      <c r="AU148" s="245" t="s">
        <v>83</v>
      </c>
      <c r="AV148" s="13" t="s">
        <v>83</v>
      </c>
      <c r="AW148" s="13" t="s">
        <v>30</v>
      </c>
      <c r="AX148" s="13" t="s">
        <v>74</v>
      </c>
      <c r="AY148" s="245" t="s">
        <v>278</v>
      </c>
    </row>
    <row r="149" s="13" customFormat="1">
      <c r="A149" s="13"/>
      <c r="B149" s="235"/>
      <c r="C149" s="236"/>
      <c r="D149" s="237" t="s">
        <v>285</v>
      </c>
      <c r="E149" s="238" t="s">
        <v>1</v>
      </c>
      <c r="F149" s="239" t="s">
        <v>325</v>
      </c>
      <c r="G149" s="236"/>
      <c r="H149" s="240">
        <v>10</v>
      </c>
      <c r="I149" s="236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285</v>
      </c>
      <c r="AU149" s="245" t="s">
        <v>83</v>
      </c>
      <c r="AV149" s="13" t="s">
        <v>83</v>
      </c>
      <c r="AW149" s="13" t="s">
        <v>30</v>
      </c>
      <c r="AX149" s="13" t="s">
        <v>74</v>
      </c>
      <c r="AY149" s="245" t="s">
        <v>278</v>
      </c>
    </row>
    <row r="150" s="13" customFormat="1">
      <c r="A150" s="13"/>
      <c r="B150" s="235"/>
      <c r="C150" s="236"/>
      <c r="D150" s="237" t="s">
        <v>285</v>
      </c>
      <c r="E150" s="238" t="s">
        <v>1</v>
      </c>
      <c r="F150" s="239" t="s">
        <v>4918</v>
      </c>
      <c r="G150" s="236"/>
      <c r="H150" s="240">
        <v>26</v>
      </c>
      <c r="I150" s="236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285</v>
      </c>
      <c r="AU150" s="245" t="s">
        <v>83</v>
      </c>
      <c r="AV150" s="13" t="s">
        <v>83</v>
      </c>
      <c r="AW150" s="13" t="s">
        <v>30</v>
      </c>
      <c r="AX150" s="13" t="s">
        <v>74</v>
      </c>
      <c r="AY150" s="245" t="s">
        <v>278</v>
      </c>
    </row>
    <row r="151" s="13" customFormat="1">
      <c r="A151" s="13"/>
      <c r="B151" s="235"/>
      <c r="C151" s="236"/>
      <c r="D151" s="237" t="s">
        <v>285</v>
      </c>
      <c r="E151" s="238" t="s">
        <v>1</v>
      </c>
      <c r="F151" s="239" t="s">
        <v>410</v>
      </c>
      <c r="G151" s="236"/>
      <c r="H151" s="240">
        <v>14</v>
      </c>
      <c r="I151" s="236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285</v>
      </c>
      <c r="AU151" s="245" t="s">
        <v>83</v>
      </c>
      <c r="AV151" s="13" t="s">
        <v>83</v>
      </c>
      <c r="AW151" s="13" t="s">
        <v>30</v>
      </c>
      <c r="AX151" s="13" t="s">
        <v>74</v>
      </c>
      <c r="AY151" s="245" t="s">
        <v>278</v>
      </c>
    </row>
    <row r="152" s="14" customFormat="1">
      <c r="A152" s="14"/>
      <c r="B152" s="246"/>
      <c r="C152" s="247"/>
      <c r="D152" s="237" t="s">
        <v>285</v>
      </c>
      <c r="E152" s="248" t="s">
        <v>1</v>
      </c>
      <c r="F152" s="249" t="s">
        <v>287</v>
      </c>
      <c r="G152" s="247"/>
      <c r="H152" s="250">
        <v>56</v>
      </c>
      <c r="I152" s="247"/>
      <c r="J152" s="247"/>
      <c r="K152" s="247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285</v>
      </c>
      <c r="AU152" s="255" t="s">
        <v>83</v>
      </c>
      <c r="AV152" s="14" t="s">
        <v>116</v>
      </c>
      <c r="AW152" s="14" t="s">
        <v>30</v>
      </c>
      <c r="AX152" s="14" t="s">
        <v>81</v>
      </c>
      <c r="AY152" s="255" t="s">
        <v>278</v>
      </c>
    </row>
    <row r="153" s="2" customFormat="1" ht="33" customHeight="1">
      <c r="A153" s="33"/>
      <c r="B153" s="34"/>
      <c r="C153" s="222" t="s">
        <v>1993</v>
      </c>
      <c r="D153" s="222" t="s">
        <v>280</v>
      </c>
      <c r="E153" s="223" t="s">
        <v>1067</v>
      </c>
      <c r="F153" s="224" t="s">
        <v>1068</v>
      </c>
      <c r="G153" s="225" t="s">
        <v>749</v>
      </c>
      <c r="H153" s="226">
        <v>21</v>
      </c>
      <c r="I153" s="227">
        <v>804</v>
      </c>
      <c r="J153" s="227">
        <f>ROUND(I153*H153,2)</f>
        <v>16884</v>
      </c>
      <c r="K153" s="228"/>
      <c r="L153" s="39"/>
      <c r="M153" s="229" t="s">
        <v>1</v>
      </c>
      <c r="N153" s="230" t="s">
        <v>39</v>
      </c>
      <c r="O153" s="231">
        <v>0.23200000000000001</v>
      </c>
      <c r="P153" s="231">
        <f>O153*H153</f>
        <v>4.8719999999999999</v>
      </c>
      <c r="Q153" s="231">
        <v>0.026550000000000001</v>
      </c>
      <c r="R153" s="231">
        <f>Q153*H153</f>
        <v>0.55754999999999999</v>
      </c>
      <c r="S153" s="231">
        <v>0</v>
      </c>
      <c r="T153" s="23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33" t="s">
        <v>116</v>
      </c>
      <c r="AT153" s="233" t="s">
        <v>280</v>
      </c>
      <c r="AU153" s="233" t="s">
        <v>83</v>
      </c>
      <c r="AY153" s="18" t="s">
        <v>278</v>
      </c>
      <c r="BE153" s="234">
        <f>IF(N153="základní",J153,0)</f>
        <v>16884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8" t="s">
        <v>81</v>
      </c>
      <c r="BK153" s="234">
        <f>ROUND(I153*H153,2)</f>
        <v>16884</v>
      </c>
      <c r="BL153" s="18" t="s">
        <v>116</v>
      </c>
      <c r="BM153" s="233" t="s">
        <v>4919</v>
      </c>
    </row>
    <row r="154" s="13" customFormat="1">
      <c r="A154" s="13"/>
      <c r="B154" s="235"/>
      <c r="C154" s="236"/>
      <c r="D154" s="237" t="s">
        <v>285</v>
      </c>
      <c r="E154" s="238" t="s">
        <v>1</v>
      </c>
      <c r="F154" s="239" t="s">
        <v>81</v>
      </c>
      <c r="G154" s="236"/>
      <c r="H154" s="240">
        <v>1</v>
      </c>
      <c r="I154" s="236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285</v>
      </c>
      <c r="AU154" s="245" t="s">
        <v>83</v>
      </c>
      <c r="AV154" s="13" t="s">
        <v>83</v>
      </c>
      <c r="AW154" s="13" t="s">
        <v>30</v>
      </c>
      <c r="AX154" s="13" t="s">
        <v>74</v>
      </c>
      <c r="AY154" s="245" t="s">
        <v>278</v>
      </c>
    </row>
    <row r="155" s="13" customFormat="1">
      <c r="A155" s="13"/>
      <c r="B155" s="235"/>
      <c r="C155" s="236"/>
      <c r="D155" s="237" t="s">
        <v>285</v>
      </c>
      <c r="E155" s="238" t="s">
        <v>1</v>
      </c>
      <c r="F155" s="239" t="s">
        <v>4920</v>
      </c>
      <c r="G155" s="236"/>
      <c r="H155" s="240">
        <v>18</v>
      </c>
      <c r="I155" s="236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285</v>
      </c>
      <c r="AU155" s="245" t="s">
        <v>83</v>
      </c>
      <c r="AV155" s="13" t="s">
        <v>83</v>
      </c>
      <c r="AW155" s="13" t="s">
        <v>30</v>
      </c>
      <c r="AX155" s="13" t="s">
        <v>74</v>
      </c>
      <c r="AY155" s="245" t="s">
        <v>278</v>
      </c>
    </row>
    <row r="156" s="13" customFormat="1">
      <c r="A156" s="13"/>
      <c r="B156" s="235"/>
      <c r="C156" s="236"/>
      <c r="D156" s="237" t="s">
        <v>285</v>
      </c>
      <c r="E156" s="238" t="s">
        <v>1</v>
      </c>
      <c r="F156" s="239" t="s">
        <v>83</v>
      </c>
      <c r="G156" s="236"/>
      <c r="H156" s="240">
        <v>2</v>
      </c>
      <c r="I156" s="236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285</v>
      </c>
      <c r="AU156" s="245" t="s">
        <v>83</v>
      </c>
      <c r="AV156" s="13" t="s">
        <v>83</v>
      </c>
      <c r="AW156" s="13" t="s">
        <v>30</v>
      </c>
      <c r="AX156" s="13" t="s">
        <v>74</v>
      </c>
      <c r="AY156" s="245" t="s">
        <v>278</v>
      </c>
    </row>
    <row r="157" s="14" customFormat="1">
      <c r="A157" s="14"/>
      <c r="B157" s="246"/>
      <c r="C157" s="247"/>
      <c r="D157" s="237" t="s">
        <v>285</v>
      </c>
      <c r="E157" s="248" t="s">
        <v>1</v>
      </c>
      <c r="F157" s="249" t="s">
        <v>287</v>
      </c>
      <c r="G157" s="247"/>
      <c r="H157" s="250">
        <v>21</v>
      </c>
      <c r="I157" s="247"/>
      <c r="J157" s="247"/>
      <c r="K157" s="247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285</v>
      </c>
      <c r="AU157" s="255" t="s">
        <v>83</v>
      </c>
      <c r="AV157" s="14" t="s">
        <v>116</v>
      </c>
      <c r="AW157" s="14" t="s">
        <v>30</v>
      </c>
      <c r="AX157" s="14" t="s">
        <v>81</v>
      </c>
      <c r="AY157" s="255" t="s">
        <v>278</v>
      </c>
    </row>
    <row r="158" s="2" customFormat="1" ht="24.15" customHeight="1">
      <c r="A158" s="33"/>
      <c r="B158" s="34"/>
      <c r="C158" s="222" t="s">
        <v>1997</v>
      </c>
      <c r="D158" s="222" t="s">
        <v>280</v>
      </c>
      <c r="E158" s="223" t="s">
        <v>4921</v>
      </c>
      <c r="F158" s="224" t="s">
        <v>4922</v>
      </c>
      <c r="G158" s="225" t="s">
        <v>749</v>
      </c>
      <c r="H158" s="226">
        <v>1</v>
      </c>
      <c r="I158" s="227">
        <v>1990</v>
      </c>
      <c r="J158" s="227">
        <f>ROUND(I158*H158,2)</f>
        <v>1990</v>
      </c>
      <c r="K158" s="228"/>
      <c r="L158" s="39"/>
      <c r="M158" s="229" t="s">
        <v>1</v>
      </c>
      <c r="N158" s="230" t="s">
        <v>39</v>
      </c>
      <c r="O158" s="231">
        <v>0.24199999999999999</v>
      </c>
      <c r="P158" s="231">
        <f>O158*H158</f>
        <v>0.24199999999999999</v>
      </c>
      <c r="Q158" s="231">
        <v>0.054210000000000001</v>
      </c>
      <c r="R158" s="231">
        <f>Q158*H158</f>
        <v>0.054210000000000001</v>
      </c>
      <c r="S158" s="231">
        <v>0</v>
      </c>
      <c r="T158" s="23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33" t="s">
        <v>116</v>
      </c>
      <c r="AT158" s="233" t="s">
        <v>280</v>
      </c>
      <c r="AU158" s="233" t="s">
        <v>83</v>
      </c>
      <c r="AY158" s="18" t="s">
        <v>278</v>
      </c>
      <c r="BE158" s="234">
        <f>IF(N158="základní",J158,0)</f>
        <v>1990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8" t="s">
        <v>81</v>
      </c>
      <c r="BK158" s="234">
        <f>ROUND(I158*H158,2)</f>
        <v>1990</v>
      </c>
      <c r="BL158" s="18" t="s">
        <v>116</v>
      </c>
      <c r="BM158" s="233" t="s">
        <v>4923</v>
      </c>
    </row>
    <row r="159" s="13" customFormat="1">
      <c r="A159" s="13"/>
      <c r="B159" s="235"/>
      <c r="C159" s="236"/>
      <c r="D159" s="237" t="s">
        <v>285</v>
      </c>
      <c r="E159" s="238" t="s">
        <v>1</v>
      </c>
      <c r="F159" s="239" t="s">
        <v>81</v>
      </c>
      <c r="G159" s="236"/>
      <c r="H159" s="240">
        <v>1</v>
      </c>
      <c r="I159" s="236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285</v>
      </c>
      <c r="AU159" s="245" t="s">
        <v>83</v>
      </c>
      <c r="AV159" s="13" t="s">
        <v>83</v>
      </c>
      <c r="AW159" s="13" t="s">
        <v>30</v>
      </c>
      <c r="AX159" s="13" t="s">
        <v>74</v>
      </c>
      <c r="AY159" s="245" t="s">
        <v>278</v>
      </c>
    </row>
    <row r="160" s="14" customFormat="1">
      <c r="A160" s="14"/>
      <c r="B160" s="246"/>
      <c r="C160" s="247"/>
      <c r="D160" s="237" t="s">
        <v>285</v>
      </c>
      <c r="E160" s="248" t="s">
        <v>1</v>
      </c>
      <c r="F160" s="249" t="s">
        <v>287</v>
      </c>
      <c r="G160" s="247"/>
      <c r="H160" s="250">
        <v>1</v>
      </c>
      <c r="I160" s="247"/>
      <c r="J160" s="247"/>
      <c r="K160" s="247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285</v>
      </c>
      <c r="AU160" s="255" t="s">
        <v>83</v>
      </c>
      <c r="AV160" s="14" t="s">
        <v>116</v>
      </c>
      <c r="AW160" s="14" t="s">
        <v>30</v>
      </c>
      <c r="AX160" s="14" t="s">
        <v>81</v>
      </c>
      <c r="AY160" s="255" t="s">
        <v>278</v>
      </c>
    </row>
    <row r="161" s="2" customFormat="1" ht="16.5" customHeight="1">
      <c r="A161" s="33"/>
      <c r="B161" s="34"/>
      <c r="C161" s="222" t="s">
        <v>298</v>
      </c>
      <c r="D161" s="222" t="s">
        <v>280</v>
      </c>
      <c r="E161" s="223" t="s">
        <v>1070</v>
      </c>
      <c r="F161" s="224" t="s">
        <v>1071</v>
      </c>
      <c r="G161" s="225" t="s">
        <v>283</v>
      </c>
      <c r="H161" s="226">
        <v>1.3300000000000001</v>
      </c>
      <c r="I161" s="227">
        <v>9040</v>
      </c>
      <c r="J161" s="227">
        <f>ROUND(I161*H161,2)</f>
        <v>12023.200000000001</v>
      </c>
      <c r="K161" s="228"/>
      <c r="L161" s="39"/>
      <c r="M161" s="229" t="s">
        <v>1</v>
      </c>
      <c r="N161" s="230" t="s">
        <v>39</v>
      </c>
      <c r="O161" s="231">
        <v>6.7699999999999996</v>
      </c>
      <c r="P161" s="231">
        <f>O161*H161</f>
        <v>9.0040999999999993</v>
      </c>
      <c r="Q161" s="231">
        <v>1.94302</v>
      </c>
      <c r="R161" s="231">
        <f>Q161*H161</f>
        <v>2.5842166</v>
      </c>
      <c r="S161" s="231">
        <v>0</v>
      </c>
      <c r="T161" s="232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33" t="s">
        <v>116</v>
      </c>
      <c r="AT161" s="233" t="s">
        <v>280</v>
      </c>
      <c r="AU161" s="233" t="s">
        <v>83</v>
      </c>
      <c r="AY161" s="18" t="s">
        <v>278</v>
      </c>
      <c r="BE161" s="234">
        <f>IF(N161="základní",J161,0)</f>
        <v>12023.200000000001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8" t="s">
        <v>81</v>
      </c>
      <c r="BK161" s="234">
        <f>ROUND(I161*H161,2)</f>
        <v>12023.200000000001</v>
      </c>
      <c r="BL161" s="18" t="s">
        <v>116</v>
      </c>
      <c r="BM161" s="233" t="s">
        <v>4924</v>
      </c>
    </row>
    <row r="162" s="13" customFormat="1">
      <c r="A162" s="13"/>
      <c r="B162" s="235"/>
      <c r="C162" s="236"/>
      <c r="D162" s="237" t="s">
        <v>285</v>
      </c>
      <c r="E162" s="238" t="s">
        <v>1</v>
      </c>
      <c r="F162" s="239" t="s">
        <v>4925</v>
      </c>
      <c r="G162" s="236"/>
      <c r="H162" s="240">
        <v>1.3300000000000001</v>
      </c>
      <c r="I162" s="236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285</v>
      </c>
      <c r="AU162" s="245" t="s">
        <v>83</v>
      </c>
      <c r="AV162" s="13" t="s">
        <v>83</v>
      </c>
      <c r="AW162" s="13" t="s">
        <v>30</v>
      </c>
      <c r="AX162" s="13" t="s">
        <v>81</v>
      </c>
      <c r="AY162" s="245" t="s">
        <v>278</v>
      </c>
    </row>
    <row r="163" s="2" customFormat="1" ht="33" customHeight="1">
      <c r="A163" s="33"/>
      <c r="B163" s="34"/>
      <c r="C163" s="222" t="s">
        <v>304</v>
      </c>
      <c r="D163" s="222" t="s">
        <v>280</v>
      </c>
      <c r="E163" s="223" t="s">
        <v>1077</v>
      </c>
      <c r="F163" s="224" t="s">
        <v>1078</v>
      </c>
      <c r="G163" s="225" t="s">
        <v>301</v>
      </c>
      <c r="H163" s="226">
        <v>0.10299999999999999</v>
      </c>
      <c r="I163" s="227">
        <v>12200</v>
      </c>
      <c r="J163" s="227">
        <f>ROUND(I163*H163,2)</f>
        <v>1256.5999999999999</v>
      </c>
      <c r="K163" s="228"/>
      <c r="L163" s="39"/>
      <c r="M163" s="229" t="s">
        <v>1</v>
      </c>
      <c r="N163" s="230" t="s">
        <v>39</v>
      </c>
      <c r="O163" s="231">
        <v>18.175000000000001</v>
      </c>
      <c r="P163" s="231">
        <f>O163*H163</f>
        <v>1.8720250000000001</v>
      </c>
      <c r="Q163" s="231">
        <v>0.019539999999999998</v>
      </c>
      <c r="R163" s="231">
        <f>Q163*H163</f>
        <v>0.0020126199999999997</v>
      </c>
      <c r="S163" s="231">
        <v>0</v>
      </c>
      <c r="T163" s="232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33" t="s">
        <v>116</v>
      </c>
      <c r="AT163" s="233" t="s">
        <v>280</v>
      </c>
      <c r="AU163" s="233" t="s">
        <v>83</v>
      </c>
      <c r="AY163" s="18" t="s">
        <v>278</v>
      </c>
      <c r="BE163" s="234">
        <f>IF(N163="základní",J163,0)</f>
        <v>1256.5999999999999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8" t="s">
        <v>81</v>
      </c>
      <c r="BK163" s="234">
        <f>ROUND(I163*H163,2)</f>
        <v>1256.5999999999999</v>
      </c>
      <c r="BL163" s="18" t="s">
        <v>116</v>
      </c>
      <c r="BM163" s="233" t="s">
        <v>4926</v>
      </c>
    </row>
    <row r="164" s="13" customFormat="1">
      <c r="A164" s="13"/>
      <c r="B164" s="235"/>
      <c r="C164" s="236"/>
      <c r="D164" s="237" t="s">
        <v>285</v>
      </c>
      <c r="E164" s="238" t="s">
        <v>1</v>
      </c>
      <c r="F164" s="239" t="s">
        <v>4927</v>
      </c>
      <c r="G164" s="236"/>
      <c r="H164" s="240">
        <v>0.10299999999999999</v>
      </c>
      <c r="I164" s="236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285</v>
      </c>
      <c r="AU164" s="245" t="s">
        <v>83</v>
      </c>
      <c r="AV164" s="13" t="s">
        <v>83</v>
      </c>
      <c r="AW164" s="13" t="s">
        <v>30</v>
      </c>
      <c r="AX164" s="13" t="s">
        <v>81</v>
      </c>
      <c r="AY164" s="245" t="s">
        <v>278</v>
      </c>
    </row>
    <row r="165" s="2" customFormat="1" ht="24.15" customHeight="1">
      <c r="A165" s="33"/>
      <c r="B165" s="34"/>
      <c r="C165" s="269" t="s">
        <v>310</v>
      </c>
      <c r="D165" s="269" t="s">
        <v>1081</v>
      </c>
      <c r="E165" s="270" t="s">
        <v>1082</v>
      </c>
      <c r="F165" s="271" t="s">
        <v>1083</v>
      </c>
      <c r="G165" s="272" t="s">
        <v>301</v>
      </c>
      <c r="H165" s="273">
        <v>0.11</v>
      </c>
      <c r="I165" s="274">
        <v>38500</v>
      </c>
      <c r="J165" s="274">
        <f>ROUND(I165*H165,2)</f>
        <v>4235</v>
      </c>
      <c r="K165" s="275"/>
      <c r="L165" s="276"/>
      <c r="M165" s="277" t="s">
        <v>1</v>
      </c>
      <c r="N165" s="278" t="s">
        <v>39</v>
      </c>
      <c r="O165" s="231">
        <v>0</v>
      </c>
      <c r="P165" s="231">
        <f>O165*H165</f>
        <v>0</v>
      </c>
      <c r="Q165" s="231">
        <v>1</v>
      </c>
      <c r="R165" s="231">
        <f>Q165*H165</f>
        <v>0.11</v>
      </c>
      <c r="S165" s="231">
        <v>0</v>
      </c>
      <c r="T165" s="232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33" t="s">
        <v>315</v>
      </c>
      <c r="AT165" s="233" t="s">
        <v>1081</v>
      </c>
      <c r="AU165" s="233" t="s">
        <v>83</v>
      </c>
      <c r="AY165" s="18" t="s">
        <v>278</v>
      </c>
      <c r="BE165" s="234">
        <f>IF(N165="základní",J165,0)</f>
        <v>4235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8" t="s">
        <v>81</v>
      </c>
      <c r="BK165" s="234">
        <f>ROUND(I165*H165,2)</f>
        <v>4235</v>
      </c>
      <c r="BL165" s="18" t="s">
        <v>116</v>
      </c>
      <c r="BM165" s="233" t="s">
        <v>4928</v>
      </c>
    </row>
    <row r="166" s="13" customFormat="1">
      <c r="A166" s="13"/>
      <c r="B166" s="235"/>
      <c r="C166" s="236"/>
      <c r="D166" s="237" t="s">
        <v>285</v>
      </c>
      <c r="E166" s="238" t="s">
        <v>1</v>
      </c>
      <c r="F166" s="239" t="s">
        <v>4929</v>
      </c>
      <c r="G166" s="236"/>
      <c r="H166" s="240">
        <v>0.11</v>
      </c>
      <c r="I166" s="236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285</v>
      </c>
      <c r="AU166" s="245" t="s">
        <v>83</v>
      </c>
      <c r="AV166" s="13" t="s">
        <v>83</v>
      </c>
      <c r="AW166" s="13" t="s">
        <v>30</v>
      </c>
      <c r="AX166" s="13" t="s">
        <v>81</v>
      </c>
      <c r="AY166" s="245" t="s">
        <v>278</v>
      </c>
    </row>
    <row r="167" s="2" customFormat="1" ht="37.8" customHeight="1">
      <c r="A167" s="33"/>
      <c r="B167" s="34"/>
      <c r="C167" s="222" t="s">
        <v>315</v>
      </c>
      <c r="D167" s="222" t="s">
        <v>280</v>
      </c>
      <c r="E167" s="223" t="s">
        <v>1086</v>
      </c>
      <c r="F167" s="224" t="s">
        <v>1087</v>
      </c>
      <c r="G167" s="225" t="s">
        <v>301</v>
      </c>
      <c r="H167" s="226">
        <v>0.70599999999999996</v>
      </c>
      <c r="I167" s="227">
        <v>11200</v>
      </c>
      <c r="J167" s="227">
        <f>ROUND(I167*H167,2)</f>
        <v>7907.1999999999998</v>
      </c>
      <c r="K167" s="228"/>
      <c r="L167" s="39"/>
      <c r="M167" s="229" t="s">
        <v>1</v>
      </c>
      <c r="N167" s="230" t="s">
        <v>39</v>
      </c>
      <c r="O167" s="231">
        <v>16.582999999999998</v>
      </c>
      <c r="P167" s="231">
        <f>O167*H167</f>
        <v>11.707597999999999</v>
      </c>
      <c r="Q167" s="231">
        <v>0.017090000000000001</v>
      </c>
      <c r="R167" s="231">
        <f>Q167*H167</f>
        <v>0.01206554</v>
      </c>
      <c r="S167" s="231">
        <v>0</v>
      </c>
      <c r="T167" s="23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33" t="s">
        <v>116</v>
      </c>
      <c r="AT167" s="233" t="s">
        <v>280</v>
      </c>
      <c r="AU167" s="233" t="s">
        <v>83</v>
      </c>
      <c r="AY167" s="18" t="s">
        <v>278</v>
      </c>
      <c r="BE167" s="234">
        <f>IF(N167="základní",J167,0)</f>
        <v>7907.1999999999998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8" t="s">
        <v>81</v>
      </c>
      <c r="BK167" s="234">
        <f>ROUND(I167*H167,2)</f>
        <v>7907.1999999999998</v>
      </c>
      <c r="BL167" s="18" t="s">
        <v>116</v>
      </c>
      <c r="BM167" s="233" t="s">
        <v>4930</v>
      </c>
    </row>
    <row r="168" s="13" customFormat="1">
      <c r="A168" s="13"/>
      <c r="B168" s="235"/>
      <c r="C168" s="236"/>
      <c r="D168" s="237" t="s">
        <v>285</v>
      </c>
      <c r="E168" s="238" t="s">
        <v>1</v>
      </c>
      <c r="F168" s="239" t="s">
        <v>4931</v>
      </c>
      <c r="G168" s="236"/>
      <c r="H168" s="240">
        <v>0.70599999999999996</v>
      </c>
      <c r="I168" s="236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285</v>
      </c>
      <c r="AU168" s="245" t="s">
        <v>83</v>
      </c>
      <c r="AV168" s="13" t="s">
        <v>83</v>
      </c>
      <c r="AW168" s="13" t="s">
        <v>30</v>
      </c>
      <c r="AX168" s="13" t="s">
        <v>81</v>
      </c>
      <c r="AY168" s="245" t="s">
        <v>278</v>
      </c>
    </row>
    <row r="169" s="2" customFormat="1" ht="24.15" customHeight="1">
      <c r="A169" s="33"/>
      <c r="B169" s="34"/>
      <c r="C169" s="269" t="s">
        <v>308</v>
      </c>
      <c r="D169" s="269" t="s">
        <v>1081</v>
      </c>
      <c r="E169" s="270" t="s">
        <v>1092</v>
      </c>
      <c r="F169" s="271" t="s">
        <v>1093</v>
      </c>
      <c r="G169" s="272" t="s">
        <v>301</v>
      </c>
      <c r="H169" s="273">
        <v>0.16600000000000001</v>
      </c>
      <c r="I169" s="274">
        <v>38500</v>
      </c>
      <c r="J169" s="274">
        <f>ROUND(I169*H169,2)</f>
        <v>6391</v>
      </c>
      <c r="K169" s="275"/>
      <c r="L169" s="276"/>
      <c r="M169" s="277" t="s">
        <v>1</v>
      </c>
      <c r="N169" s="278" t="s">
        <v>39</v>
      </c>
      <c r="O169" s="231">
        <v>0</v>
      </c>
      <c r="P169" s="231">
        <f>O169*H169</f>
        <v>0</v>
      </c>
      <c r="Q169" s="231">
        <v>1</v>
      </c>
      <c r="R169" s="231">
        <f>Q169*H169</f>
        <v>0.16600000000000001</v>
      </c>
      <c r="S169" s="231">
        <v>0</v>
      </c>
      <c r="T169" s="232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33" t="s">
        <v>315</v>
      </c>
      <c r="AT169" s="233" t="s">
        <v>1081</v>
      </c>
      <c r="AU169" s="233" t="s">
        <v>83</v>
      </c>
      <c r="AY169" s="18" t="s">
        <v>278</v>
      </c>
      <c r="BE169" s="234">
        <f>IF(N169="základní",J169,0)</f>
        <v>6391</v>
      </c>
      <c r="BF169" s="234">
        <f>IF(N169="snížená",J169,0)</f>
        <v>0</v>
      </c>
      <c r="BG169" s="234">
        <f>IF(N169="zákl. přenesená",J169,0)</f>
        <v>0</v>
      </c>
      <c r="BH169" s="234">
        <f>IF(N169="sníž. přenesená",J169,0)</f>
        <v>0</v>
      </c>
      <c r="BI169" s="234">
        <f>IF(N169="nulová",J169,0)</f>
        <v>0</v>
      </c>
      <c r="BJ169" s="18" t="s">
        <v>81</v>
      </c>
      <c r="BK169" s="234">
        <f>ROUND(I169*H169,2)</f>
        <v>6391</v>
      </c>
      <c r="BL169" s="18" t="s">
        <v>116</v>
      </c>
      <c r="BM169" s="233" t="s">
        <v>4932</v>
      </c>
    </row>
    <row r="170" s="13" customFormat="1">
      <c r="A170" s="13"/>
      <c r="B170" s="235"/>
      <c r="C170" s="236"/>
      <c r="D170" s="237" t="s">
        <v>285</v>
      </c>
      <c r="E170" s="238" t="s">
        <v>1</v>
      </c>
      <c r="F170" s="239" t="s">
        <v>4933</v>
      </c>
      <c r="G170" s="236"/>
      <c r="H170" s="240">
        <v>0.16600000000000001</v>
      </c>
      <c r="I170" s="236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285</v>
      </c>
      <c r="AU170" s="245" t="s">
        <v>83</v>
      </c>
      <c r="AV170" s="13" t="s">
        <v>83</v>
      </c>
      <c r="AW170" s="13" t="s">
        <v>30</v>
      </c>
      <c r="AX170" s="13" t="s">
        <v>81</v>
      </c>
      <c r="AY170" s="245" t="s">
        <v>278</v>
      </c>
    </row>
    <row r="171" s="2" customFormat="1" ht="24.15" customHeight="1">
      <c r="A171" s="33"/>
      <c r="B171" s="34"/>
      <c r="C171" s="269" t="s">
        <v>325</v>
      </c>
      <c r="D171" s="269" t="s">
        <v>1081</v>
      </c>
      <c r="E171" s="270" t="s">
        <v>1096</v>
      </c>
      <c r="F171" s="271" t="s">
        <v>1097</v>
      </c>
      <c r="G171" s="272" t="s">
        <v>301</v>
      </c>
      <c r="H171" s="273">
        <v>0.12</v>
      </c>
      <c r="I171" s="274">
        <v>38500</v>
      </c>
      <c r="J171" s="274">
        <f>ROUND(I171*H171,2)</f>
        <v>4620</v>
      </c>
      <c r="K171" s="275"/>
      <c r="L171" s="276"/>
      <c r="M171" s="277" t="s">
        <v>1</v>
      </c>
      <c r="N171" s="278" t="s">
        <v>39</v>
      </c>
      <c r="O171" s="231">
        <v>0</v>
      </c>
      <c r="P171" s="231">
        <f>O171*H171</f>
        <v>0</v>
      </c>
      <c r="Q171" s="231">
        <v>1</v>
      </c>
      <c r="R171" s="231">
        <f>Q171*H171</f>
        <v>0.12</v>
      </c>
      <c r="S171" s="231">
        <v>0</v>
      </c>
      <c r="T171" s="232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33" t="s">
        <v>315</v>
      </c>
      <c r="AT171" s="233" t="s">
        <v>1081</v>
      </c>
      <c r="AU171" s="233" t="s">
        <v>83</v>
      </c>
      <c r="AY171" s="18" t="s">
        <v>278</v>
      </c>
      <c r="BE171" s="234">
        <f>IF(N171="základní",J171,0)</f>
        <v>4620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8" t="s">
        <v>81</v>
      </c>
      <c r="BK171" s="234">
        <f>ROUND(I171*H171,2)</f>
        <v>4620</v>
      </c>
      <c r="BL171" s="18" t="s">
        <v>116</v>
      </c>
      <c r="BM171" s="233" t="s">
        <v>4934</v>
      </c>
    </row>
    <row r="172" s="13" customFormat="1">
      <c r="A172" s="13"/>
      <c r="B172" s="235"/>
      <c r="C172" s="236"/>
      <c r="D172" s="237" t="s">
        <v>285</v>
      </c>
      <c r="E172" s="238" t="s">
        <v>1</v>
      </c>
      <c r="F172" s="239" t="s">
        <v>4935</v>
      </c>
      <c r="G172" s="236"/>
      <c r="H172" s="240">
        <v>0.12</v>
      </c>
      <c r="I172" s="236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285</v>
      </c>
      <c r="AU172" s="245" t="s">
        <v>83</v>
      </c>
      <c r="AV172" s="13" t="s">
        <v>83</v>
      </c>
      <c r="AW172" s="13" t="s">
        <v>30</v>
      </c>
      <c r="AX172" s="13" t="s">
        <v>81</v>
      </c>
      <c r="AY172" s="245" t="s">
        <v>278</v>
      </c>
    </row>
    <row r="173" s="2" customFormat="1" ht="24.15" customHeight="1">
      <c r="A173" s="33"/>
      <c r="B173" s="34"/>
      <c r="C173" s="269" t="s">
        <v>372</v>
      </c>
      <c r="D173" s="269" t="s">
        <v>1081</v>
      </c>
      <c r="E173" s="270" t="s">
        <v>1100</v>
      </c>
      <c r="F173" s="271" t="s">
        <v>1101</v>
      </c>
      <c r="G173" s="272" t="s">
        <v>301</v>
      </c>
      <c r="H173" s="273">
        <v>0.45000000000000001</v>
      </c>
      <c r="I173" s="274">
        <v>39200</v>
      </c>
      <c r="J173" s="274">
        <f>ROUND(I173*H173,2)</f>
        <v>17640</v>
      </c>
      <c r="K173" s="275"/>
      <c r="L173" s="276"/>
      <c r="M173" s="277" t="s">
        <v>1</v>
      </c>
      <c r="N173" s="278" t="s">
        <v>39</v>
      </c>
      <c r="O173" s="231">
        <v>0</v>
      </c>
      <c r="P173" s="231">
        <f>O173*H173</f>
        <v>0</v>
      </c>
      <c r="Q173" s="231">
        <v>1</v>
      </c>
      <c r="R173" s="231">
        <f>Q173*H173</f>
        <v>0.45000000000000001</v>
      </c>
      <c r="S173" s="231">
        <v>0</v>
      </c>
      <c r="T173" s="232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33" t="s">
        <v>315</v>
      </c>
      <c r="AT173" s="233" t="s">
        <v>1081</v>
      </c>
      <c r="AU173" s="233" t="s">
        <v>83</v>
      </c>
      <c r="AY173" s="18" t="s">
        <v>278</v>
      </c>
      <c r="BE173" s="234">
        <f>IF(N173="základní",J173,0)</f>
        <v>17640</v>
      </c>
      <c r="BF173" s="234">
        <f>IF(N173="snížená",J173,0)</f>
        <v>0</v>
      </c>
      <c r="BG173" s="234">
        <f>IF(N173="zákl. přenesená",J173,0)</f>
        <v>0</v>
      </c>
      <c r="BH173" s="234">
        <f>IF(N173="sníž. přenesená",J173,0)</f>
        <v>0</v>
      </c>
      <c r="BI173" s="234">
        <f>IF(N173="nulová",J173,0)</f>
        <v>0</v>
      </c>
      <c r="BJ173" s="18" t="s">
        <v>81</v>
      </c>
      <c r="BK173" s="234">
        <f>ROUND(I173*H173,2)</f>
        <v>17640</v>
      </c>
      <c r="BL173" s="18" t="s">
        <v>116</v>
      </c>
      <c r="BM173" s="233" t="s">
        <v>4936</v>
      </c>
    </row>
    <row r="174" s="13" customFormat="1">
      <c r="A174" s="13"/>
      <c r="B174" s="235"/>
      <c r="C174" s="236"/>
      <c r="D174" s="237" t="s">
        <v>285</v>
      </c>
      <c r="E174" s="238" t="s">
        <v>1</v>
      </c>
      <c r="F174" s="239" t="s">
        <v>4937</v>
      </c>
      <c r="G174" s="236"/>
      <c r="H174" s="240">
        <v>0.45000000000000001</v>
      </c>
      <c r="I174" s="236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285</v>
      </c>
      <c r="AU174" s="245" t="s">
        <v>83</v>
      </c>
      <c r="AV174" s="13" t="s">
        <v>83</v>
      </c>
      <c r="AW174" s="13" t="s">
        <v>30</v>
      </c>
      <c r="AX174" s="13" t="s">
        <v>81</v>
      </c>
      <c r="AY174" s="245" t="s">
        <v>278</v>
      </c>
    </row>
    <row r="175" s="2" customFormat="1" ht="24.15" customHeight="1">
      <c r="A175" s="33"/>
      <c r="B175" s="34"/>
      <c r="C175" s="222" t="s">
        <v>2001</v>
      </c>
      <c r="D175" s="222" t="s">
        <v>280</v>
      </c>
      <c r="E175" s="223" t="s">
        <v>1105</v>
      </c>
      <c r="F175" s="224" t="s">
        <v>1106</v>
      </c>
      <c r="G175" s="225" t="s">
        <v>318</v>
      </c>
      <c r="H175" s="226">
        <v>237.10499999999999</v>
      </c>
      <c r="I175" s="227">
        <v>1050</v>
      </c>
      <c r="J175" s="227">
        <f>ROUND(I175*H175,2)</f>
        <v>248960.25</v>
      </c>
      <c r="K175" s="228"/>
      <c r="L175" s="39"/>
      <c r="M175" s="229" t="s">
        <v>1</v>
      </c>
      <c r="N175" s="230" t="s">
        <v>39</v>
      </c>
      <c r="O175" s="231">
        <v>0.71499999999999997</v>
      </c>
      <c r="P175" s="231">
        <f>O175*H175</f>
        <v>169.53007499999998</v>
      </c>
      <c r="Q175" s="231">
        <v>0.11396000000000001</v>
      </c>
      <c r="R175" s="231">
        <f>Q175*H175</f>
        <v>27.020485799999999</v>
      </c>
      <c r="S175" s="231">
        <v>0</v>
      </c>
      <c r="T175" s="232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33" t="s">
        <v>116</v>
      </c>
      <c r="AT175" s="233" t="s">
        <v>280</v>
      </c>
      <c r="AU175" s="233" t="s">
        <v>83</v>
      </c>
      <c r="AY175" s="18" t="s">
        <v>278</v>
      </c>
      <c r="BE175" s="234">
        <f>IF(N175="základní",J175,0)</f>
        <v>248960.25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8" t="s">
        <v>81</v>
      </c>
      <c r="BK175" s="234">
        <f>ROUND(I175*H175,2)</f>
        <v>248960.25</v>
      </c>
      <c r="BL175" s="18" t="s">
        <v>116</v>
      </c>
      <c r="BM175" s="233" t="s">
        <v>4938</v>
      </c>
    </row>
    <row r="176" s="13" customFormat="1">
      <c r="A176" s="13"/>
      <c r="B176" s="235"/>
      <c r="C176" s="236"/>
      <c r="D176" s="237" t="s">
        <v>285</v>
      </c>
      <c r="E176" s="238" t="s">
        <v>1</v>
      </c>
      <c r="F176" s="239" t="s">
        <v>4939</v>
      </c>
      <c r="G176" s="236"/>
      <c r="H176" s="240">
        <v>16.16</v>
      </c>
      <c r="I176" s="236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285</v>
      </c>
      <c r="AU176" s="245" t="s">
        <v>83</v>
      </c>
      <c r="AV176" s="13" t="s">
        <v>83</v>
      </c>
      <c r="AW176" s="13" t="s">
        <v>30</v>
      </c>
      <c r="AX176" s="13" t="s">
        <v>74</v>
      </c>
      <c r="AY176" s="245" t="s">
        <v>278</v>
      </c>
    </row>
    <row r="177" s="13" customFormat="1">
      <c r="A177" s="13"/>
      <c r="B177" s="235"/>
      <c r="C177" s="236"/>
      <c r="D177" s="237" t="s">
        <v>285</v>
      </c>
      <c r="E177" s="238" t="s">
        <v>1</v>
      </c>
      <c r="F177" s="239" t="s">
        <v>1114</v>
      </c>
      <c r="G177" s="236"/>
      <c r="H177" s="240">
        <v>-1.6000000000000001</v>
      </c>
      <c r="I177" s="236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285</v>
      </c>
      <c r="AU177" s="245" t="s">
        <v>83</v>
      </c>
      <c r="AV177" s="13" t="s">
        <v>83</v>
      </c>
      <c r="AW177" s="13" t="s">
        <v>30</v>
      </c>
      <c r="AX177" s="13" t="s">
        <v>74</v>
      </c>
      <c r="AY177" s="245" t="s">
        <v>278</v>
      </c>
    </row>
    <row r="178" s="13" customFormat="1">
      <c r="A178" s="13"/>
      <c r="B178" s="235"/>
      <c r="C178" s="236"/>
      <c r="D178" s="237" t="s">
        <v>285</v>
      </c>
      <c r="E178" s="238" t="s">
        <v>1</v>
      </c>
      <c r="F178" s="239" t="s">
        <v>4940</v>
      </c>
      <c r="G178" s="236"/>
      <c r="H178" s="240">
        <v>218.965</v>
      </c>
      <c r="I178" s="236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285</v>
      </c>
      <c r="AU178" s="245" t="s">
        <v>83</v>
      </c>
      <c r="AV178" s="13" t="s">
        <v>83</v>
      </c>
      <c r="AW178" s="13" t="s">
        <v>30</v>
      </c>
      <c r="AX178" s="13" t="s">
        <v>74</v>
      </c>
      <c r="AY178" s="245" t="s">
        <v>278</v>
      </c>
    </row>
    <row r="179" s="13" customFormat="1">
      <c r="A179" s="13"/>
      <c r="B179" s="235"/>
      <c r="C179" s="236"/>
      <c r="D179" s="237" t="s">
        <v>285</v>
      </c>
      <c r="E179" s="238" t="s">
        <v>1</v>
      </c>
      <c r="F179" s="239" t="s">
        <v>1115</v>
      </c>
      <c r="G179" s="236"/>
      <c r="H179" s="240">
        <v>-2.7999999999999998</v>
      </c>
      <c r="I179" s="236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285</v>
      </c>
      <c r="AU179" s="245" t="s">
        <v>83</v>
      </c>
      <c r="AV179" s="13" t="s">
        <v>83</v>
      </c>
      <c r="AW179" s="13" t="s">
        <v>30</v>
      </c>
      <c r="AX179" s="13" t="s">
        <v>74</v>
      </c>
      <c r="AY179" s="245" t="s">
        <v>278</v>
      </c>
    </row>
    <row r="180" s="13" customFormat="1">
      <c r="A180" s="13"/>
      <c r="B180" s="235"/>
      <c r="C180" s="236"/>
      <c r="D180" s="237" t="s">
        <v>285</v>
      </c>
      <c r="E180" s="238" t="s">
        <v>1</v>
      </c>
      <c r="F180" s="239" t="s">
        <v>1122</v>
      </c>
      <c r="G180" s="236"/>
      <c r="H180" s="240">
        <v>-16</v>
      </c>
      <c r="I180" s="236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285</v>
      </c>
      <c r="AU180" s="245" t="s">
        <v>83</v>
      </c>
      <c r="AV180" s="13" t="s">
        <v>83</v>
      </c>
      <c r="AW180" s="13" t="s">
        <v>30</v>
      </c>
      <c r="AX180" s="13" t="s">
        <v>74</v>
      </c>
      <c r="AY180" s="245" t="s">
        <v>278</v>
      </c>
    </row>
    <row r="181" s="13" customFormat="1">
      <c r="A181" s="13"/>
      <c r="B181" s="235"/>
      <c r="C181" s="236"/>
      <c r="D181" s="237" t="s">
        <v>285</v>
      </c>
      <c r="E181" s="238" t="s">
        <v>1</v>
      </c>
      <c r="F181" s="239" t="s">
        <v>4941</v>
      </c>
      <c r="G181" s="236"/>
      <c r="H181" s="240">
        <v>-12.9</v>
      </c>
      <c r="I181" s="236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285</v>
      </c>
      <c r="AU181" s="245" t="s">
        <v>83</v>
      </c>
      <c r="AV181" s="13" t="s">
        <v>83</v>
      </c>
      <c r="AW181" s="13" t="s">
        <v>30</v>
      </c>
      <c r="AX181" s="13" t="s">
        <v>74</v>
      </c>
      <c r="AY181" s="245" t="s">
        <v>278</v>
      </c>
    </row>
    <row r="182" s="13" customFormat="1">
      <c r="A182" s="13"/>
      <c r="B182" s="235"/>
      <c r="C182" s="236"/>
      <c r="D182" s="237" t="s">
        <v>285</v>
      </c>
      <c r="E182" s="238" t="s">
        <v>1</v>
      </c>
      <c r="F182" s="239" t="s">
        <v>4942</v>
      </c>
      <c r="G182" s="236"/>
      <c r="H182" s="240">
        <v>38.079999999999998</v>
      </c>
      <c r="I182" s="236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285</v>
      </c>
      <c r="AU182" s="245" t="s">
        <v>83</v>
      </c>
      <c r="AV182" s="13" t="s">
        <v>83</v>
      </c>
      <c r="AW182" s="13" t="s">
        <v>30</v>
      </c>
      <c r="AX182" s="13" t="s">
        <v>74</v>
      </c>
      <c r="AY182" s="245" t="s">
        <v>278</v>
      </c>
    </row>
    <row r="183" s="13" customFormat="1">
      <c r="A183" s="13"/>
      <c r="B183" s="235"/>
      <c r="C183" s="236"/>
      <c r="D183" s="237" t="s">
        <v>285</v>
      </c>
      <c r="E183" s="238" t="s">
        <v>1</v>
      </c>
      <c r="F183" s="239" t="s">
        <v>1115</v>
      </c>
      <c r="G183" s="236"/>
      <c r="H183" s="240">
        <v>-2.7999999999999998</v>
      </c>
      <c r="I183" s="236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285</v>
      </c>
      <c r="AU183" s="245" t="s">
        <v>83</v>
      </c>
      <c r="AV183" s="13" t="s">
        <v>83</v>
      </c>
      <c r="AW183" s="13" t="s">
        <v>30</v>
      </c>
      <c r="AX183" s="13" t="s">
        <v>74</v>
      </c>
      <c r="AY183" s="245" t="s">
        <v>278</v>
      </c>
    </row>
    <row r="184" s="14" customFormat="1">
      <c r="A184" s="14"/>
      <c r="B184" s="246"/>
      <c r="C184" s="247"/>
      <c r="D184" s="237" t="s">
        <v>285</v>
      </c>
      <c r="E184" s="248" t="s">
        <v>1</v>
      </c>
      <c r="F184" s="249" t="s">
        <v>287</v>
      </c>
      <c r="G184" s="247"/>
      <c r="H184" s="250">
        <v>237.10499999999999</v>
      </c>
      <c r="I184" s="247"/>
      <c r="J184" s="247"/>
      <c r="K184" s="247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285</v>
      </c>
      <c r="AU184" s="255" t="s">
        <v>83</v>
      </c>
      <c r="AV184" s="14" t="s">
        <v>116</v>
      </c>
      <c r="AW184" s="14" t="s">
        <v>30</v>
      </c>
      <c r="AX184" s="14" t="s">
        <v>81</v>
      </c>
      <c r="AY184" s="255" t="s">
        <v>278</v>
      </c>
    </row>
    <row r="185" s="2" customFormat="1" ht="24.15" customHeight="1">
      <c r="A185" s="33"/>
      <c r="B185" s="34"/>
      <c r="C185" s="222" t="s">
        <v>2005</v>
      </c>
      <c r="D185" s="222" t="s">
        <v>280</v>
      </c>
      <c r="E185" s="223" t="s">
        <v>1117</v>
      </c>
      <c r="F185" s="224" t="s">
        <v>1118</v>
      </c>
      <c r="G185" s="225" t="s">
        <v>318</v>
      </c>
      <c r="H185" s="226">
        <v>1162.9960000000001</v>
      </c>
      <c r="I185" s="227">
        <v>1070</v>
      </c>
      <c r="J185" s="227">
        <f>ROUND(I185*H185,2)</f>
        <v>1244405.72</v>
      </c>
      <c r="K185" s="228"/>
      <c r="L185" s="39"/>
      <c r="M185" s="229" t="s">
        <v>1</v>
      </c>
      <c r="N185" s="230" t="s">
        <v>39</v>
      </c>
      <c r="O185" s="231">
        <v>0.68300000000000005</v>
      </c>
      <c r="P185" s="231">
        <f>O185*H185</f>
        <v>794.32626800000014</v>
      </c>
      <c r="Q185" s="231">
        <v>0.12506</v>
      </c>
      <c r="R185" s="231">
        <f>Q185*H185</f>
        <v>145.44427976000003</v>
      </c>
      <c r="S185" s="231">
        <v>0</v>
      </c>
      <c r="T185" s="232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33" t="s">
        <v>116</v>
      </c>
      <c r="AT185" s="233" t="s">
        <v>280</v>
      </c>
      <c r="AU185" s="233" t="s">
        <v>83</v>
      </c>
      <c r="AY185" s="18" t="s">
        <v>278</v>
      </c>
      <c r="BE185" s="234">
        <f>IF(N185="základní",J185,0)</f>
        <v>1244405.72</v>
      </c>
      <c r="BF185" s="234">
        <f>IF(N185="snížená",J185,0)</f>
        <v>0</v>
      </c>
      <c r="BG185" s="234">
        <f>IF(N185="zákl. přenesená",J185,0)</f>
        <v>0</v>
      </c>
      <c r="BH185" s="234">
        <f>IF(N185="sníž. přenesená",J185,0)</f>
        <v>0</v>
      </c>
      <c r="BI185" s="234">
        <f>IF(N185="nulová",J185,0)</f>
        <v>0</v>
      </c>
      <c r="BJ185" s="18" t="s">
        <v>81</v>
      </c>
      <c r="BK185" s="234">
        <f>ROUND(I185*H185,2)</f>
        <v>1244405.72</v>
      </c>
      <c r="BL185" s="18" t="s">
        <v>116</v>
      </c>
      <c r="BM185" s="233" t="s">
        <v>4943</v>
      </c>
    </row>
    <row r="186" s="13" customFormat="1">
      <c r="A186" s="13"/>
      <c r="B186" s="235"/>
      <c r="C186" s="236"/>
      <c r="D186" s="237" t="s">
        <v>285</v>
      </c>
      <c r="E186" s="238" t="s">
        <v>1</v>
      </c>
      <c r="F186" s="239" t="s">
        <v>4944</v>
      </c>
      <c r="G186" s="236"/>
      <c r="H186" s="240">
        <v>80.159999999999997</v>
      </c>
      <c r="I186" s="236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285</v>
      </c>
      <c r="AU186" s="245" t="s">
        <v>83</v>
      </c>
      <c r="AV186" s="13" t="s">
        <v>83</v>
      </c>
      <c r="AW186" s="13" t="s">
        <v>30</v>
      </c>
      <c r="AX186" s="13" t="s">
        <v>74</v>
      </c>
      <c r="AY186" s="245" t="s">
        <v>278</v>
      </c>
    </row>
    <row r="187" s="13" customFormat="1">
      <c r="A187" s="13"/>
      <c r="B187" s="235"/>
      <c r="C187" s="236"/>
      <c r="D187" s="237" t="s">
        <v>285</v>
      </c>
      <c r="E187" s="238" t="s">
        <v>1</v>
      </c>
      <c r="F187" s="239" t="s">
        <v>1139</v>
      </c>
      <c r="G187" s="236"/>
      <c r="H187" s="240">
        <v>-4.7999999999999998</v>
      </c>
      <c r="I187" s="236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285</v>
      </c>
      <c r="AU187" s="245" t="s">
        <v>83</v>
      </c>
      <c r="AV187" s="13" t="s">
        <v>83</v>
      </c>
      <c r="AW187" s="13" t="s">
        <v>30</v>
      </c>
      <c r="AX187" s="13" t="s">
        <v>74</v>
      </c>
      <c r="AY187" s="245" t="s">
        <v>278</v>
      </c>
    </row>
    <row r="188" s="13" customFormat="1">
      <c r="A188" s="13"/>
      <c r="B188" s="235"/>
      <c r="C188" s="236"/>
      <c r="D188" s="237" t="s">
        <v>285</v>
      </c>
      <c r="E188" s="238" t="s">
        <v>1</v>
      </c>
      <c r="F188" s="239" t="s">
        <v>4945</v>
      </c>
      <c r="G188" s="236"/>
      <c r="H188" s="240">
        <v>-4.2000000000000002</v>
      </c>
      <c r="I188" s="236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285</v>
      </c>
      <c r="AU188" s="245" t="s">
        <v>83</v>
      </c>
      <c r="AV188" s="13" t="s">
        <v>83</v>
      </c>
      <c r="AW188" s="13" t="s">
        <v>30</v>
      </c>
      <c r="AX188" s="13" t="s">
        <v>74</v>
      </c>
      <c r="AY188" s="245" t="s">
        <v>278</v>
      </c>
    </row>
    <row r="189" s="13" customFormat="1">
      <c r="A189" s="13"/>
      <c r="B189" s="235"/>
      <c r="C189" s="236"/>
      <c r="D189" s="237" t="s">
        <v>285</v>
      </c>
      <c r="E189" s="238" t="s">
        <v>1</v>
      </c>
      <c r="F189" s="239" t="s">
        <v>4946</v>
      </c>
      <c r="G189" s="236"/>
      <c r="H189" s="240">
        <v>53.649999999999999</v>
      </c>
      <c r="I189" s="236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285</v>
      </c>
      <c r="AU189" s="245" t="s">
        <v>83</v>
      </c>
      <c r="AV189" s="13" t="s">
        <v>83</v>
      </c>
      <c r="AW189" s="13" t="s">
        <v>30</v>
      </c>
      <c r="AX189" s="13" t="s">
        <v>74</v>
      </c>
      <c r="AY189" s="245" t="s">
        <v>278</v>
      </c>
    </row>
    <row r="190" s="13" customFormat="1">
      <c r="A190" s="13"/>
      <c r="B190" s="235"/>
      <c r="C190" s="236"/>
      <c r="D190" s="237" t="s">
        <v>285</v>
      </c>
      <c r="E190" s="238" t="s">
        <v>1</v>
      </c>
      <c r="F190" s="239" t="s">
        <v>4947</v>
      </c>
      <c r="G190" s="236"/>
      <c r="H190" s="240">
        <v>-1.2</v>
      </c>
      <c r="I190" s="236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285</v>
      </c>
      <c r="AU190" s="245" t="s">
        <v>83</v>
      </c>
      <c r="AV190" s="13" t="s">
        <v>83</v>
      </c>
      <c r="AW190" s="13" t="s">
        <v>30</v>
      </c>
      <c r="AX190" s="13" t="s">
        <v>74</v>
      </c>
      <c r="AY190" s="245" t="s">
        <v>278</v>
      </c>
    </row>
    <row r="191" s="13" customFormat="1">
      <c r="A191" s="13"/>
      <c r="B191" s="235"/>
      <c r="C191" s="236"/>
      <c r="D191" s="237" t="s">
        <v>285</v>
      </c>
      <c r="E191" s="238" t="s">
        <v>1</v>
      </c>
      <c r="F191" s="239" t="s">
        <v>1131</v>
      </c>
      <c r="G191" s="236"/>
      <c r="H191" s="240">
        <v>-5.5999999999999996</v>
      </c>
      <c r="I191" s="236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285</v>
      </c>
      <c r="AU191" s="245" t="s">
        <v>83</v>
      </c>
      <c r="AV191" s="13" t="s">
        <v>83</v>
      </c>
      <c r="AW191" s="13" t="s">
        <v>30</v>
      </c>
      <c r="AX191" s="13" t="s">
        <v>74</v>
      </c>
      <c r="AY191" s="245" t="s">
        <v>278</v>
      </c>
    </row>
    <row r="192" s="13" customFormat="1">
      <c r="A192" s="13"/>
      <c r="B192" s="235"/>
      <c r="C192" s="236"/>
      <c r="D192" s="237" t="s">
        <v>285</v>
      </c>
      <c r="E192" s="238" t="s">
        <v>1</v>
      </c>
      <c r="F192" s="239" t="s">
        <v>4948</v>
      </c>
      <c r="G192" s="236"/>
      <c r="H192" s="240">
        <v>-8</v>
      </c>
      <c r="I192" s="236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285</v>
      </c>
      <c r="AU192" s="245" t="s">
        <v>83</v>
      </c>
      <c r="AV192" s="13" t="s">
        <v>83</v>
      </c>
      <c r="AW192" s="13" t="s">
        <v>30</v>
      </c>
      <c r="AX192" s="13" t="s">
        <v>74</v>
      </c>
      <c r="AY192" s="245" t="s">
        <v>278</v>
      </c>
    </row>
    <row r="193" s="13" customFormat="1">
      <c r="A193" s="13"/>
      <c r="B193" s="235"/>
      <c r="C193" s="236"/>
      <c r="D193" s="237" t="s">
        <v>285</v>
      </c>
      <c r="E193" s="238" t="s">
        <v>1</v>
      </c>
      <c r="F193" s="239" t="s">
        <v>4949</v>
      </c>
      <c r="G193" s="236"/>
      <c r="H193" s="240">
        <v>274.464</v>
      </c>
      <c r="I193" s="236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285</v>
      </c>
      <c r="AU193" s="245" t="s">
        <v>83</v>
      </c>
      <c r="AV193" s="13" t="s">
        <v>83</v>
      </c>
      <c r="AW193" s="13" t="s">
        <v>30</v>
      </c>
      <c r="AX193" s="13" t="s">
        <v>74</v>
      </c>
      <c r="AY193" s="245" t="s">
        <v>278</v>
      </c>
    </row>
    <row r="194" s="13" customFormat="1">
      <c r="A194" s="13"/>
      <c r="B194" s="235"/>
      <c r="C194" s="236"/>
      <c r="D194" s="237" t="s">
        <v>285</v>
      </c>
      <c r="E194" s="238" t="s">
        <v>1</v>
      </c>
      <c r="F194" s="239" t="s">
        <v>4950</v>
      </c>
      <c r="G194" s="236"/>
      <c r="H194" s="240">
        <v>751.22199999999998</v>
      </c>
      <c r="I194" s="236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285</v>
      </c>
      <c r="AU194" s="245" t="s">
        <v>83</v>
      </c>
      <c r="AV194" s="13" t="s">
        <v>83</v>
      </c>
      <c r="AW194" s="13" t="s">
        <v>30</v>
      </c>
      <c r="AX194" s="13" t="s">
        <v>74</v>
      </c>
      <c r="AY194" s="245" t="s">
        <v>278</v>
      </c>
    </row>
    <row r="195" s="13" customFormat="1">
      <c r="A195" s="13"/>
      <c r="B195" s="235"/>
      <c r="C195" s="236"/>
      <c r="D195" s="237" t="s">
        <v>285</v>
      </c>
      <c r="E195" s="238" t="s">
        <v>1</v>
      </c>
      <c r="F195" s="239" t="s">
        <v>4951</v>
      </c>
      <c r="G195" s="236"/>
      <c r="H195" s="240">
        <v>16</v>
      </c>
      <c r="I195" s="236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285</v>
      </c>
      <c r="AU195" s="245" t="s">
        <v>83</v>
      </c>
      <c r="AV195" s="13" t="s">
        <v>83</v>
      </c>
      <c r="AW195" s="13" t="s">
        <v>30</v>
      </c>
      <c r="AX195" s="13" t="s">
        <v>74</v>
      </c>
      <c r="AY195" s="245" t="s">
        <v>278</v>
      </c>
    </row>
    <row r="196" s="13" customFormat="1">
      <c r="A196" s="13"/>
      <c r="B196" s="235"/>
      <c r="C196" s="236"/>
      <c r="D196" s="237" t="s">
        <v>285</v>
      </c>
      <c r="E196" s="238" t="s">
        <v>1</v>
      </c>
      <c r="F196" s="239" t="s">
        <v>4952</v>
      </c>
      <c r="G196" s="236"/>
      <c r="H196" s="240">
        <v>5.4000000000000004</v>
      </c>
      <c r="I196" s="236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285</v>
      </c>
      <c r="AU196" s="245" t="s">
        <v>83</v>
      </c>
      <c r="AV196" s="13" t="s">
        <v>83</v>
      </c>
      <c r="AW196" s="13" t="s">
        <v>30</v>
      </c>
      <c r="AX196" s="13" t="s">
        <v>74</v>
      </c>
      <c r="AY196" s="245" t="s">
        <v>278</v>
      </c>
    </row>
    <row r="197" s="13" customFormat="1">
      <c r="A197" s="13"/>
      <c r="B197" s="235"/>
      <c r="C197" s="236"/>
      <c r="D197" s="237" t="s">
        <v>285</v>
      </c>
      <c r="E197" s="238" t="s">
        <v>1</v>
      </c>
      <c r="F197" s="239" t="s">
        <v>4953</v>
      </c>
      <c r="G197" s="236"/>
      <c r="H197" s="240">
        <v>3</v>
      </c>
      <c r="I197" s="236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285</v>
      </c>
      <c r="AU197" s="245" t="s">
        <v>83</v>
      </c>
      <c r="AV197" s="13" t="s">
        <v>83</v>
      </c>
      <c r="AW197" s="13" t="s">
        <v>30</v>
      </c>
      <c r="AX197" s="13" t="s">
        <v>74</v>
      </c>
      <c r="AY197" s="245" t="s">
        <v>278</v>
      </c>
    </row>
    <row r="198" s="13" customFormat="1">
      <c r="A198" s="13"/>
      <c r="B198" s="235"/>
      <c r="C198" s="236"/>
      <c r="D198" s="237" t="s">
        <v>285</v>
      </c>
      <c r="E198" s="238" t="s">
        <v>1</v>
      </c>
      <c r="F198" s="239" t="s">
        <v>4954</v>
      </c>
      <c r="G198" s="236"/>
      <c r="H198" s="240">
        <v>2.8999999999999999</v>
      </c>
      <c r="I198" s="236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285</v>
      </c>
      <c r="AU198" s="245" t="s">
        <v>83</v>
      </c>
      <c r="AV198" s="13" t="s">
        <v>83</v>
      </c>
      <c r="AW198" s="13" t="s">
        <v>30</v>
      </c>
      <c r="AX198" s="13" t="s">
        <v>74</v>
      </c>
      <c r="AY198" s="245" t="s">
        <v>278</v>
      </c>
    </row>
    <row r="199" s="14" customFormat="1">
      <c r="A199" s="14"/>
      <c r="B199" s="246"/>
      <c r="C199" s="247"/>
      <c r="D199" s="237" t="s">
        <v>285</v>
      </c>
      <c r="E199" s="248" t="s">
        <v>1</v>
      </c>
      <c r="F199" s="249" t="s">
        <v>287</v>
      </c>
      <c r="G199" s="247"/>
      <c r="H199" s="250">
        <v>1162.9960000000001</v>
      </c>
      <c r="I199" s="247"/>
      <c r="J199" s="247"/>
      <c r="K199" s="247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285</v>
      </c>
      <c r="AU199" s="255" t="s">
        <v>83</v>
      </c>
      <c r="AV199" s="14" t="s">
        <v>116</v>
      </c>
      <c r="AW199" s="14" t="s">
        <v>30</v>
      </c>
      <c r="AX199" s="14" t="s">
        <v>81</v>
      </c>
      <c r="AY199" s="255" t="s">
        <v>278</v>
      </c>
    </row>
    <row r="200" s="2" customFormat="1" ht="33" customHeight="1">
      <c r="A200" s="33"/>
      <c r="B200" s="34"/>
      <c r="C200" s="222" t="s">
        <v>2013</v>
      </c>
      <c r="D200" s="222" t="s">
        <v>280</v>
      </c>
      <c r="E200" s="223" t="s">
        <v>1133</v>
      </c>
      <c r="F200" s="224" t="s">
        <v>1134</v>
      </c>
      <c r="G200" s="225" t="s">
        <v>318</v>
      </c>
      <c r="H200" s="226">
        <v>187.542</v>
      </c>
      <c r="I200" s="227">
        <v>1200</v>
      </c>
      <c r="J200" s="227">
        <f>ROUND(I200*H200,2)</f>
        <v>225050.39999999999</v>
      </c>
      <c r="K200" s="228"/>
      <c r="L200" s="39"/>
      <c r="M200" s="229" t="s">
        <v>1</v>
      </c>
      <c r="N200" s="230" t="s">
        <v>39</v>
      </c>
      <c r="O200" s="231">
        <v>0.77900000000000003</v>
      </c>
      <c r="P200" s="231">
        <f>O200*H200</f>
        <v>146.09521800000002</v>
      </c>
      <c r="Q200" s="231">
        <v>0.14482999999999999</v>
      </c>
      <c r="R200" s="231">
        <f>Q200*H200</f>
        <v>27.161707859999996</v>
      </c>
      <c r="S200" s="231">
        <v>0</v>
      </c>
      <c r="T200" s="232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233" t="s">
        <v>116</v>
      </c>
      <c r="AT200" s="233" t="s">
        <v>280</v>
      </c>
      <c r="AU200" s="233" t="s">
        <v>83</v>
      </c>
      <c r="AY200" s="18" t="s">
        <v>278</v>
      </c>
      <c r="BE200" s="234">
        <f>IF(N200="základní",J200,0)</f>
        <v>225050.39999999999</v>
      </c>
      <c r="BF200" s="234">
        <f>IF(N200="snížená",J200,0)</f>
        <v>0</v>
      </c>
      <c r="BG200" s="234">
        <f>IF(N200="zákl. přenesená",J200,0)</f>
        <v>0</v>
      </c>
      <c r="BH200" s="234">
        <f>IF(N200="sníž. přenesená",J200,0)</f>
        <v>0</v>
      </c>
      <c r="BI200" s="234">
        <f>IF(N200="nulová",J200,0)</f>
        <v>0</v>
      </c>
      <c r="BJ200" s="18" t="s">
        <v>81</v>
      </c>
      <c r="BK200" s="234">
        <f>ROUND(I200*H200,2)</f>
        <v>225050.39999999999</v>
      </c>
      <c r="BL200" s="18" t="s">
        <v>116</v>
      </c>
      <c r="BM200" s="233" t="s">
        <v>4955</v>
      </c>
    </row>
    <row r="201" s="13" customFormat="1">
      <c r="A201" s="13"/>
      <c r="B201" s="235"/>
      <c r="C201" s="236"/>
      <c r="D201" s="237" t="s">
        <v>285</v>
      </c>
      <c r="E201" s="238" t="s">
        <v>1</v>
      </c>
      <c r="F201" s="239" t="s">
        <v>4956</v>
      </c>
      <c r="G201" s="236"/>
      <c r="H201" s="240">
        <v>210.34200000000001</v>
      </c>
      <c r="I201" s="236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285</v>
      </c>
      <c r="AU201" s="245" t="s">
        <v>83</v>
      </c>
      <c r="AV201" s="13" t="s">
        <v>83</v>
      </c>
      <c r="AW201" s="13" t="s">
        <v>30</v>
      </c>
      <c r="AX201" s="13" t="s">
        <v>74</v>
      </c>
      <c r="AY201" s="245" t="s">
        <v>278</v>
      </c>
    </row>
    <row r="202" s="13" customFormat="1">
      <c r="A202" s="13"/>
      <c r="B202" s="235"/>
      <c r="C202" s="236"/>
      <c r="D202" s="237" t="s">
        <v>285</v>
      </c>
      <c r="E202" s="238" t="s">
        <v>1</v>
      </c>
      <c r="F202" s="239" t="s">
        <v>4957</v>
      </c>
      <c r="G202" s="236"/>
      <c r="H202" s="240">
        <v>-9.5999999999999996</v>
      </c>
      <c r="I202" s="236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285</v>
      </c>
      <c r="AU202" s="245" t="s">
        <v>83</v>
      </c>
      <c r="AV202" s="13" t="s">
        <v>83</v>
      </c>
      <c r="AW202" s="13" t="s">
        <v>30</v>
      </c>
      <c r="AX202" s="13" t="s">
        <v>74</v>
      </c>
      <c r="AY202" s="245" t="s">
        <v>278</v>
      </c>
    </row>
    <row r="203" s="13" customFormat="1">
      <c r="A203" s="13"/>
      <c r="B203" s="235"/>
      <c r="C203" s="236"/>
      <c r="D203" s="237" t="s">
        <v>285</v>
      </c>
      <c r="E203" s="238" t="s">
        <v>1</v>
      </c>
      <c r="F203" s="239" t="s">
        <v>4945</v>
      </c>
      <c r="G203" s="236"/>
      <c r="H203" s="240">
        <v>-4.2000000000000002</v>
      </c>
      <c r="I203" s="236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285</v>
      </c>
      <c r="AU203" s="245" t="s">
        <v>83</v>
      </c>
      <c r="AV203" s="13" t="s">
        <v>83</v>
      </c>
      <c r="AW203" s="13" t="s">
        <v>30</v>
      </c>
      <c r="AX203" s="13" t="s">
        <v>74</v>
      </c>
      <c r="AY203" s="245" t="s">
        <v>278</v>
      </c>
    </row>
    <row r="204" s="13" customFormat="1">
      <c r="A204" s="13"/>
      <c r="B204" s="235"/>
      <c r="C204" s="236"/>
      <c r="D204" s="237" t="s">
        <v>285</v>
      </c>
      <c r="E204" s="238" t="s">
        <v>1</v>
      </c>
      <c r="F204" s="239" t="s">
        <v>4958</v>
      </c>
      <c r="G204" s="236"/>
      <c r="H204" s="240">
        <v>-9</v>
      </c>
      <c r="I204" s="236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285</v>
      </c>
      <c r="AU204" s="245" t="s">
        <v>83</v>
      </c>
      <c r="AV204" s="13" t="s">
        <v>83</v>
      </c>
      <c r="AW204" s="13" t="s">
        <v>30</v>
      </c>
      <c r="AX204" s="13" t="s">
        <v>74</v>
      </c>
      <c r="AY204" s="245" t="s">
        <v>278</v>
      </c>
    </row>
    <row r="205" s="14" customFormat="1">
      <c r="A205" s="14"/>
      <c r="B205" s="246"/>
      <c r="C205" s="247"/>
      <c r="D205" s="237" t="s">
        <v>285</v>
      </c>
      <c r="E205" s="248" t="s">
        <v>1</v>
      </c>
      <c r="F205" s="249" t="s">
        <v>287</v>
      </c>
      <c r="G205" s="247"/>
      <c r="H205" s="250">
        <v>187.542</v>
      </c>
      <c r="I205" s="247"/>
      <c r="J205" s="247"/>
      <c r="K205" s="247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285</v>
      </c>
      <c r="AU205" s="255" t="s">
        <v>83</v>
      </c>
      <c r="AV205" s="14" t="s">
        <v>116</v>
      </c>
      <c r="AW205" s="14" t="s">
        <v>30</v>
      </c>
      <c r="AX205" s="14" t="s">
        <v>81</v>
      </c>
      <c r="AY205" s="255" t="s">
        <v>278</v>
      </c>
    </row>
    <row r="206" s="2" customFormat="1" ht="24.15" customHeight="1">
      <c r="A206" s="33"/>
      <c r="B206" s="34"/>
      <c r="C206" s="222" t="s">
        <v>404</v>
      </c>
      <c r="D206" s="222" t="s">
        <v>280</v>
      </c>
      <c r="E206" s="223" t="s">
        <v>1142</v>
      </c>
      <c r="F206" s="224" t="s">
        <v>1143</v>
      </c>
      <c r="G206" s="225" t="s">
        <v>407</v>
      </c>
      <c r="H206" s="226">
        <v>224.255</v>
      </c>
      <c r="I206" s="227">
        <v>81.599999999999994</v>
      </c>
      <c r="J206" s="227">
        <f>ROUND(I206*H206,2)</f>
        <v>18299.209999999999</v>
      </c>
      <c r="K206" s="228"/>
      <c r="L206" s="39"/>
      <c r="M206" s="229" t="s">
        <v>1</v>
      </c>
      <c r="N206" s="230" t="s">
        <v>39</v>
      </c>
      <c r="O206" s="231">
        <v>0.12</v>
      </c>
      <c r="P206" s="231">
        <f>O206*H206</f>
        <v>26.910599999999999</v>
      </c>
      <c r="Q206" s="231">
        <v>8.0000000000000007E-05</v>
      </c>
      <c r="R206" s="231">
        <f>Q206*H206</f>
        <v>0.017940400000000002</v>
      </c>
      <c r="S206" s="231">
        <v>0</v>
      </c>
      <c r="T206" s="232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233" t="s">
        <v>116</v>
      </c>
      <c r="AT206" s="233" t="s">
        <v>280</v>
      </c>
      <c r="AU206" s="233" t="s">
        <v>83</v>
      </c>
      <c r="AY206" s="18" t="s">
        <v>278</v>
      </c>
      <c r="BE206" s="234">
        <f>IF(N206="základní",J206,0)</f>
        <v>18299.209999999999</v>
      </c>
      <c r="BF206" s="234">
        <f>IF(N206="snížená",J206,0)</f>
        <v>0</v>
      </c>
      <c r="BG206" s="234">
        <f>IF(N206="zákl. přenesená",J206,0)</f>
        <v>0</v>
      </c>
      <c r="BH206" s="234">
        <f>IF(N206="sníž. přenesená",J206,0)</f>
        <v>0</v>
      </c>
      <c r="BI206" s="234">
        <f>IF(N206="nulová",J206,0)</f>
        <v>0</v>
      </c>
      <c r="BJ206" s="18" t="s">
        <v>81</v>
      </c>
      <c r="BK206" s="234">
        <f>ROUND(I206*H206,2)</f>
        <v>18299.209999999999</v>
      </c>
      <c r="BL206" s="18" t="s">
        <v>116</v>
      </c>
      <c r="BM206" s="233" t="s">
        <v>4959</v>
      </c>
    </row>
    <row r="207" s="13" customFormat="1">
      <c r="A207" s="13"/>
      <c r="B207" s="235"/>
      <c r="C207" s="236"/>
      <c r="D207" s="237" t="s">
        <v>285</v>
      </c>
      <c r="E207" s="238" t="s">
        <v>1</v>
      </c>
      <c r="F207" s="239" t="s">
        <v>4960</v>
      </c>
      <c r="G207" s="236"/>
      <c r="H207" s="240">
        <v>224.255</v>
      </c>
      <c r="I207" s="236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285</v>
      </c>
      <c r="AU207" s="245" t="s">
        <v>83</v>
      </c>
      <c r="AV207" s="13" t="s">
        <v>83</v>
      </c>
      <c r="AW207" s="13" t="s">
        <v>30</v>
      </c>
      <c r="AX207" s="13" t="s">
        <v>81</v>
      </c>
      <c r="AY207" s="245" t="s">
        <v>278</v>
      </c>
    </row>
    <row r="208" s="2" customFormat="1" ht="24.15" customHeight="1">
      <c r="A208" s="33"/>
      <c r="B208" s="34"/>
      <c r="C208" s="222" t="s">
        <v>410</v>
      </c>
      <c r="D208" s="222" t="s">
        <v>280</v>
      </c>
      <c r="E208" s="223" t="s">
        <v>1149</v>
      </c>
      <c r="F208" s="224" t="s">
        <v>1150</v>
      </c>
      <c r="G208" s="225" t="s">
        <v>407</v>
      </c>
      <c r="H208" s="226">
        <v>5.1500000000000004</v>
      </c>
      <c r="I208" s="227">
        <v>122</v>
      </c>
      <c r="J208" s="227">
        <f>ROUND(I208*H208,2)</f>
        <v>628.29999999999995</v>
      </c>
      <c r="K208" s="228"/>
      <c r="L208" s="39"/>
      <c r="M208" s="229" t="s">
        <v>1</v>
      </c>
      <c r="N208" s="230" t="s">
        <v>39</v>
      </c>
      <c r="O208" s="231">
        <v>0.17999999999999999</v>
      </c>
      <c r="P208" s="231">
        <f>O208*H208</f>
        <v>0.92700000000000005</v>
      </c>
      <c r="Q208" s="231">
        <v>0.00012</v>
      </c>
      <c r="R208" s="231">
        <f>Q208*H208</f>
        <v>0.00061800000000000006</v>
      </c>
      <c r="S208" s="231">
        <v>0</v>
      </c>
      <c r="T208" s="232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33" t="s">
        <v>116</v>
      </c>
      <c r="AT208" s="233" t="s">
        <v>280</v>
      </c>
      <c r="AU208" s="233" t="s">
        <v>83</v>
      </c>
      <c r="AY208" s="18" t="s">
        <v>278</v>
      </c>
      <c r="BE208" s="234">
        <f>IF(N208="základní",J208,0)</f>
        <v>628.29999999999995</v>
      </c>
      <c r="BF208" s="234">
        <f>IF(N208="snížená",J208,0)</f>
        <v>0</v>
      </c>
      <c r="BG208" s="234">
        <f>IF(N208="zákl. přenesená",J208,0)</f>
        <v>0</v>
      </c>
      <c r="BH208" s="234">
        <f>IF(N208="sníž. přenesená",J208,0)</f>
        <v>0</v>
      </c>
      <c r="BI208" s="234">
        <f>IF(N208="nulová",J208,0)</f>
        <v>0</v>
      </c>
      <c r="BJ208" s="18" t="s">
        <v>81</v>
      </c>
      <c r="BK208" s="234">
        <f>ROUND(I208*H208,2)</f>
        <v>628.29999999999995</v>
      </c>
      <c r="BL208" s="18" t="s">
        <v>116</v>
      </c>
      <c r="BM208" s="233" t="s">
        <v>4961</v>
      </c>
    </row>
    <row r="209" s="13" customFormat="1">
      <c r="A209" s="13"/>
      <c r="B209" s="235"/>
      <c r="C209" s="236"/>
      <c r="D209" s="237" t="s">
        <v>285</v>
      </c>
      <c r="E209" s="238" t="s">
        <v>1</v>
      </c>
      <c r="F209" s="239" t="s">
        <v>4962</v>
      </c>
      <c r="G209" s="236"/>
      <c r="H209" s="240">
        <v>5.1500000000000004</v>
      </c>
      <c r="I209" s="236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285</v>
      </c>
      <c r="AU209" s="245" t="s">
        <v>83</v>
      </c>
      <c r="AV209" s="13" t="s">
        <v>83</v>
      </c>
      <c r="AW209" s="13" t="s">
        <v>30</v>
      </c>
      <c r="AX209" s="13" t="s">
        <v>81</v>
      </c>
      <c r="AY209" s="245" t="s">
        <v>278</v>
      </c>
    </row>
    <row r="210" s="2" customFormat="1" ht="24.15" customHeight="1">
      <c r="A210" s="33"/>
      <c r="B210" s="34"/>
      <c r="C210" s="222" t="s">
        <v>415</v>
      </c>
      <c r="D210" s="222" t="s">
        <v>280</v>
      </c>
      <c r="E210" s="223" t="s">
        <v>1153</v>
      </c>
      <c r="F210" s="224" t="s">
        <v>1154</v>
      </c>
      <c r="G210" s="225" t="s">
        <v>407</v>
      </c>
      <c r="H210" s="226">
        <v>362</v>
      </c>
      <c r="I210" s="227">
        <v>133</v>
      </c>
      <c r="J210" s="227">
        <f>ROUND(I210*H210,2)</f>
        <v>48146</v>
      </c>
      <c r="K210" s="228"/>
      <c r="L210" s="39"/>
      <c r="M210" s="229" t="s">
        <v>1</v>
      </c>
      <c r="N210" s="230" t="s">
        <v>39</v>
      </c>
      <c r="O210" s="231">
        <v>0.20000000000000001</v>
      </c>
      <c r="P210" s="231">
        <f>O210*H210</f>
        <v>72.400000000000006</v>
      </c>
      <c r="Q210" s="231">
        <v>0.00012999999999999999</v>
      </c>
      <c r="R210" s="231">
        <f>Q210*H210</f>
        <v>0.047059999999999998</v>
      </c>
      <c r="S210" s="231">
        <v>0</v>
      </c>
      <c r="T210" s="232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33" t="s">
        <v>116</v>
      </c>
      <c r="AT210" s="233" t="s">
        <v>280</v>
      </c>
      <c r="AU210" s="233" t="s">
        <v>83</v>
      </c>
      <c r="AY210" s="18" t="s">
        <v>278</v>
      </c>
      <c r="BE210" s="234">
        <f>IF(N210="základní",J210,0)</f>
        <v>48146</v>
      </c>
      <c r="BF210" s="234">
        <f>IF(N210="snížená",J210,0)</f>
        <v>0</v>
      </c>
      <c r="BG210" s="234">
        <f>IF(N210="zákl. přenesená",J210,0)</f>
        <v>0</v>
      </c>
      <c r="BH210" s="234">
        <f>IF(N210="sníž. přenesená",J210,0)</f>
        <v>0</v>
      </c>
      <c r="BI210" s="234">
        <f>IF(N210="nulová",J210,0)</f>
        <v>0</v>
      </c>
      <c r="BJ210" s="18" t="s">
        <v>81</v>
      </c>
      <c r="BK210" s="234">
        <f>ROUND(I210*H210,2)</f>
        <v>48146</v>
      </c>
      <c r="BL210" s="18" t="s">
        <v>116</v>
      </c>
      <c r="BM210" s="233" t="s">
        <v>4963</v>
      </c>
    </row>
    <row r="211" s="13" customFormat="1">
      <c r="A211" s="13"/>
      <c r="B211" s="235"/>
      <c r="C211" s="236"/>
      <c r="D211" s="237" t="s">
        <v>285</v>
      </c>
      <c r="E211" s="238" t="s">
        <v>1</v>
      </c>
      <c r="F211" s="239" t="s">
        <v>4964</v>
      </c>
      <c r="G211" s="236"/>
      <c r="H211" s="240">
        <v>362</v>
      </c>
      <c r="I211" s="236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285</v>
      </c>
      <c r="AU211" s="245" t="s">
        <v>83</v>
      </c>
      <c r="AV211" s="13" t="s">
        <v>83</v>
      </c>
      <c r="AW211" s="13" t="s">
        <v>30</v>
      </c>
      <c r="AX211" s="13" t="s">
        <v>81</v>
      </c>
      <c r="AY211" s="245" t="s">
        <v>278</v>
      </c>
    </row>
    <row r="212" s="2" customFormat="1" ht="24.15" customHeight="1">
      <c r="A212" s="33"/>
      <c r="B212" s="34"/>
      <c r="C212" s="222" t="s">
        <v>602</v>
      </c>
      <c r="D212" s="222" t="s">
        <v>280</v>
      </c>
      <c r="E212" s="223" t="s">
        <v>1159</v>
      </c>
      <c r="F212" s="224" t="s">
        <v>1160</v>
      </c>
      <c r="G212" s="225" t="s">
        <v>318</v>
      </c>
      <c r="H212" s="226">
        <v>4.9199999999999999</v>
      </c>
      <c r="I212" s="227">
        <v>918</v>
      </c>
      <c r="J212" s="227">
        <f>ROUND(I212*H212,2)</f>
        <v>4516.5600000000004</v>
      </c>
      <c r="K212" s="228"/>
      <c r="L212" s="39"/>
      <c r="M212" s="229" t="s">
        <v>1</v>
      </c>
      <c r="N212" s="230" t="s">
        <v>39</v>
      </c>
      <c r="O212" s="231">
        <v>1.21</v>
      </c>
      <c r="P212" s="231">
        <f>O212*H212</f>
        <v>5.9531999999999998</v>
      </c>
      <c r="Q212" s="231">
        <v>0.17818000000000001</v>
      </c>
      <c r="R212" s="231">
        <f>Q212*H212</f>
        <v>0.87664560000000002</v>
      </c>
      <c r="S212" s="231">
        <v>0</v>
      </c>
      <c r="T212" s="232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33" t="s">
        <v>116</v>
      </c>
      <c r="AT212" s="233" t="s">
        <v>280</v>
      </c>
      <c r="AU212" s="233" t="s">
        <v>83</v>
      </c>
      <c r="AY212" s="18" t="s">
        <v>278</v>
      </c>
      <c r="BE212" s="234">
        <f>IF(N212="základní",J212,0)</f>
        <v>4516.5600000000004</v>
      </c>
      <c r="BF212" s="234">
        <f>IF(N212="snížená",J212,0)</f>
        <v>0</v>
      </c>
      <c r="BG212" s="234">
        <f>IF(N212="zákl. přenesená",J212,0)</f>
        <v>0</v>
      </c>
      <c r="BH212" s="234">
        <f>IF(N212="sníž. přenesená",J212,0)</f>
        <v>0</v>
      </c>
      <c r="BI212" s="234">
        <f>IF(N212="nulová",J212,0)</f>
        <v>0</v>
      </c>
      <c r="BJ212" s="18" t="s">
        <v>81</v>
      </c>
      <c r="BK212" s="234">
        <f>ROUND(I212*H212,2)</f>
        <v>4516.5600000000004</v>
      </c>
      <c r="BL212" s="18" t="s">
        <v>116</v>
      </c>
      <c r="BM212" s="233" t="s">
        <v>4965</v>
      </c>
    </row>
    <row r="213" s="13" customFormat="1">
      <c r="A213" s="13"/>
      <c r="B213" s="235"/>
      <c r="C213" s="236"/>
      <c r="D213" s="237" t="s">
        <v>285</v>
      </c>
      <c r="E213" s="238" t="s">
        <v>1</v>
      </c>
      <c r="F213" s="239" t="s">
        <v>4966</v>
      </c>
      <c r="G213" s="236"/>
      <c r="H213" s="240">
        <v>4.9199999999999999</v>
      </c>
      <c r="I213" s="236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285</v>
      </c>
      <c r="AU213" s="245" t="s">
        <v>83</v>
      </c>
      <c r="AV213" s="13" t="s">
        <v>83</v>
      </c>
      <c r="AW213" s="13" t="s">
        <v>30</v>
      </c>
      <c r="AX213" s="13" t="s">
        <v>81</v>
      </c>
      <c r="AY213" s="245" t="s">
        <v>278</v>
      </c>
    </row>
    <row r="214" s="12" customFormat="1" ht="22.8" customHeight="1">
      <c r="A214" s="12"/>
      <c r="B214" s="207"/>
      <c r="C214" s="208"/>
      <c r="D214" s="209" t="s">
        <v>73</v>
      </c>
      <c r="E214" s="220" t="s">
        <v>304</v>
      </c>
      <c r="F214" s="220" t="s">
        <v>1163</v>
      </c>
      <c r="G214" s="208"/>
      <c r="H214" s="208"/>
      <c r="I214" s="208"/>
      <c r="J214" s="221">
        <f>BK214</f>
        <v>3260086</v>
      </c>
      <c r="K214" s="208"/>
      <c r="L214" s="212"/>
      <c r="M214" s="213"/>
      <c r="N214" s="214"/>
      <c r="O214" s="214"/>
      <c r="P214" s="215">
        <f>SUM(P215:P231)</f>
        <v>3405.2059999999997</v>
      </c>
      <c r="Q214" s="214"/>
      <c r="R214" s="215">
        <f>SUM(R215:R231)</f>
        <v>121.28713999999999</v>
      </c>
      <c r="S214" s="214"/>
      <c r="T214" s="216">
        <f>SUM(T215:T231)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7" t="s">
        <v>81</v>
      </c>
      <c r="AT214" s="218" t="s">
        <v>73</v>
      </c>
      <c r="AU214" s="218" t="s">
        <v>81</v>
      </c>
      <c r="AY214" s="217" t="s">
        <v>278</v>
      </c>
      <c r="BK214" s="219">
        <f>SUM(BK215:BK231)</f>
        <v>3260086</v>
      </c>
    </row>
    <row r="215" s="2" customFormat="1" ht="24.15" customHeight="1">
      <c r="A215" s="33"/>
      <c r="B215" s="34"/>
      <c r="C215" s="222" t="s">
        <v>607</v>
      </c>
      <c r="D215" s="222" t="s">
        <v>280</v>
      </c>
      <c r="E215" s="223" t="s">
        <v>1216</v>
      </c>
      <c r="F215" s="224" t="s">
        <v>1217</v>
      </c>
      <c r="G215" s="225" t="s">
        <v>318</v>
      </c>
      <c r="H215" s="226">
        <v>4126</v>
      </c>
      <c r="I215" s="227">
        <v>87.5</v>
      </c>
      <c r="J215" s="227">
        <f>ROUND(I215*H215,2)</f>
        <v>361025</v>
      </c>
      <c r="K215" s="228"/>
      <c r="L215" s="39"/>
      <c r="M215" s="229" t="s">
        <v>1</v>
      </c>
      <c r="N215" s="230" t="s">
        <v>39</v>
      </c>
      <c r="O215" s="231">
        <v>0.080000000000000002</v>
      </c>
      <c r="P215" s="231">
        <f>O215*H215</f>
        <v>330.07999999999998</v>
      </c>
      <c r="Q215" s="231">
        <v>0.0073499999999999998</v>
      </c>
      <c r="R215" s="231">
        <f>Q215*H215</f>
        <v>30.3261</v>
      </c>
      <c r="S215" s="231">
        <v>0</v>
      </c>
      <c r="T215" s="232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33" t="s">
        <v>116</v>
      </c>
      <c r="AT215" s="233" t="s">
        <v>280</v>
      </c>
      <c r="AU215" s="233" t="s">
        <v>83</v>
      </c>
      <c r="AY215" s="18" t="s">
        <v>278</v>
      </c>
      <c r="BE215" s="234">
        <f>IF(N215="základní",J215,0)</f>
        <v>361025</v>
      </c>
      <c r="BF215" s="234">
        <f>IF(N215="snížená",J215,0)</f>
        <v>0</v>
      </c>
      <c r="BG215" s="234">
        <f>IF(N215="zákl. přenesená",J215,0)</f>
        <v>0</v>
      </c>
      <c r="BH215" s="234">
        <f>IF(N215="sníž. přenesená",J215,0)</f>
        <v>0</v>
      </c>
      <c r="BI215" s="234">
        <f>IF(N215="nulová",J215,0)</f>
        <v>0</v>
      </c>
      <c r="BJ215" s="18" t="s">
        <v>81</v>
      </c>
      <c r="BK215" s="234">
        <f>ROUND(I215*H215,2)</f>
        <v>361025</v>
      </c>
      <c r="BL215" s="18" t="s">
        <v>116</v>
      </c>
      <c r="BM215" s="233" t="s">
        <v>4967</v>
      </c>
    </row>
    <row r="216" s="13" customFormat="1">
      <c r="A216" s="13"/>
      <c r="B216" s="235"/>
      <c r="C216" s="236"/>
      <c r="D216" s="237" t="s">
        <v>285</v>
      </c>
      <c r="E216" s="238" t="s">
        <v>1</v>
      </c>
      <c r="F216" s="239" t="s">
        <v>4968</v>
      </c>
      <c r="G216" s="236"/>
      <c r="H216" s="240">
        <v>3244.0859999999998</v>
      </c>
      <c r="I216" s="236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285</v>
      </c>
      <c r="AU216" s="245" t="s">
        <v>83</v>
      </c>
      <c r="AV216" s="13" t="s">
        <v>83</v>
      </c>
      <c r="AW216" s="13" t="s">
        <v>30</v>
      </c>
      <c r="AX216" s="13" t="s">
        <v>74</v>
      </c>
      <c r="AY216" s="245" t="s">
        <v>278</v>
      </c>
    </row>
    <row r="217" s="13" customFormat="1">
      <c r="A217" s="13"/>
      <c r="B217" s="235"/>
      <c r="C217" s="236"/>
      <c r="D217" s="237" t="s">
        <v>285</v>
      </c>
      <c r="E217" s="238" t="s">
        <v>1</v>
      </c>
      <c r="F217" s="239" t="s">
        <v>4969</v>
      </c>
      <c r="G217" s="236"/>
      <c r="H217" s="240">
        <v>881.91399999999999</v>
      </c>
      <c r="I217" s="236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285</v>
      </c>
      <c r="AU217" s="245" t="s">
        <v>83</v>
      </c>
      <c r="AV217" s="13" t="s">
        <v>83</v>
      </c>
      <c r="AW217" s="13" t="s">
        <v>30</v>
      </c>
      <c r="AX217" s="13" t="s">
        <v>74</v>
      </c>
      <c r="AY217" s="245" t="s">
        <v>278</v>
      </c>
    </row>
    <row r="218" s="14" customFormat="1">
      <c r="A218" s="14"/>
      <c r="B218" s="246"/>
      <c r="C218" s="247"/>
      <c r="D218" s="237" t="s">
        <v>285</v>
      </c>
      <c r="E218" s="248" t="s">
        <v>1</v>
      </c>
      <c r="F218" s="249" t="s">
        <v>287</v>
      </c>
      <c r="G218" s="247"/>
      <c r="H218" s="250">
        <v>4126</v>
      </c>
      <c r="I218" s="247"/>
      <c r="J218" s="247"/>
      <c r="K218" s="247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285</v>
      </c>
      <c r="AU218" s="255" t="s">
        <v>83</v>
      </c>
      <c r="AV218" s="14" t="s">
        <v>116</v>
      </c>
      <c r="AW218" s="14" t="s">
        <v>30</v>
      </c>
      <c r="AX218" s="14" t="s">
        <v>81</v>
      </c>
      <c r="AY218" s="255" t="s">
        <v>278</v>
      </c>
    </row>
    <row r="219" s="2" customFormat="1" ht="24.15" customHeight="1">
      <c r="A219" s="33"/>
      <c r="B219" s="34"/>
      <c r="C219" s="222" t="s">
        <v>611</v>
      </c>
      <c r="D219" s="222" t="s">
        <v>280</v>
      </c>
      <c r="E219" s="223" t="s">
        <v>1334</v>
      </c>
      <c r="F219" s="224" t="s">
        <v>1335</v>
      </c>
      <c r="G219" s="225" t="s">
        <v>318</v>
      </c>
      <c r="H219" s="226">
        <v>4126</v>
      </c>
      <c r="I219" s="227">
        <v>280</v>
      </c>
      <c r="J219" s="227">
        <f>ROUND(I219*H219,2)</f>
        <v>1155280</v>
      </c>
      <c r="K219" s="228"/>
      <c r="L219" s="39"/>
      <c r="M219" s="229" t="s">
        <v>1</v>
      </c>
      <c r="N219" s="230" t="s">
        <v>39</v>
      </c>
      <c r="O219" s="231">
        <v>0.35999999999999999</v>
      </c>
      <c r="P219" s="231">
        <f>O219*H219</f>
        <v>1485.3599999999999</v>
      </c>
      <c r="Q219" s="231">
        <v>0.0043800000000000002</v>
      </c>
      <c r="R219" s="231">
        <f>Q219*H219</f>
        <v>18.07188</v>
      </c>
      <c r="S219" s="231">
        <v>0</v>
      </c>
      <c r="T219" s="232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233" t="s">
        <v>116</v>
      </c>
      <c r="AT219" s="233" t="s">
        <v>280</v>
      </c>
      <c r="AU219" s="233" t="s">
        <v>83</v>
      </c>
      <c r="AY219" s="18" t="s">
        <v>278</v>
      </c>
      <c r="BE219" s="234">
        <f>IF(N219="základní",J219,0)</f>
        <v>1155280</v>
      </c>
      <c r="BF219" s="234">
        <f>IF(N219="snížená",J219,0)</f>
        <v>0</v>
      </c>
      <c r="BG219" s="234">
        <f>IF(N219="zákl. přenesená",J219,0)</f>
        <v>0</v>
      </c>
      <c r="BH219" s="234">
        <f>IF(N219="sníž. přenesená",J219,0)</f>
        <v>0</v>
      </c>
      <c r="BI219" s="234">
        <f>IF(N219="nulová",J219,0)</f>
        <v>0</v>
      </c>
      <c r="BJ219" s="18" t="s">
        <v>81</v>
      </c>
      <c r="BK219" s="234">
        <f>ROUND(I219*H219,2)</f>
        <v>1155280</v>
      </c>
      <c r="BL219" s="18" t="s">
        <v>116</v>
      </c>
      <c r="BM219" s="233" t="s">
        <v>4970</v>
      </c>
    </row>
    <row r="220" s="2" customFormat="1" ht="24.15" customHeight="1">
      <c r="A220" s="33"/>
      <c r="B220" s="34"/>
      <c r="C220" s="222" t="s">
        <v>616</v>
      </c>
      <c r="D220" s="222" t="s">
        <v>280</v>
      </c>
      <c r="E220" s="223" t="s">
        <v>1344</v>
      </c>
      <c r="F220" s="224" t="s">
        <v>1345</v>
      </c>
      <c r="G220" s="225" t="s">
        <v>318</v>
      </c>
      <c r="H220" s="226">
        <v>4126</v>
      </c>
      <c r="I220" s="227">
        <v>318</v>
      </c>
      <c r="J220" s="227">
        <f>ROUND(I220*H220,2)</f>
        <v>1312068</v>
      </c>
      <c r="K220" s="228"/>
      <c r="L220" s="39"/>
      <c r="M220" s="229" t="s">
        <v>1</v>
      </c>
      <c r="N220" s="230" t="s">
        <v>39</v>
      </c>
      <c r="O220" s="231">
        <v>0.32000000000000001</v>
      </c>
      <c r="P220" s="231">
        <f>O220*H220</f>
        <v>1320.3199999999999</v>
      </c>
      <c r="Q220" s="231">
        <v>0.01103</v>
      </c>
      <c r="R220" s="231">
        <f>Q220*H220</f>
        <v>45.509779999999999</v>
      </c>
      <c r="S220" s="231">
        <v>0</v>
      </c>
      <c r="T220" s="232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233" t="s">
        <v>116</v>
      </c>
      <c r="AT220" s="233" t="s">
        <v>280</v>
      </c>
      <c r="AU220" s="233" t="s">
        <v>83</v>
      </c>
      <c r="AY220" s="18" t="s">
        <v>278</v>
      </c>
      <c r="BE220" s="234">
        <f>IF(N220="základní",J220,0)</f>
        <v>1312068</v>
      </c>
      <c r="BF220" s="234">
        <f>IF(N220="snížená",J220,0)</f>
        <v>0</v>
      </c>
      <c r="BG220" s="234">
        <f>IF(N220="zákl. přenesená",J220,0)</f>
        <v>0</v>
      </c>
      <c r="BH220" s="234">
        <f>IF(N220="sníž. přenesená",J220,0)</f>
        <v>0</v>
      </c>
      <c r="BI220" s="234">
        <f>IF(N220="nulová",J220,0)</f>
        <v>0</v>
      </c>
      <c r="BJ220" s="18" t="s">
        <v>81</v>
      </c>
      <c r="BK220" s="234">
        <f>ROUND(I220*H220,2)</f>
        <v>1312068</v>
      </c>
      <c r="BL220" s="18" t="s">
        <v>116</v>
      </c>
      <c r="BM220" s="233" t="s">
        <v>4971</v>
      </c>
    </row>
    <row r="221" s="2" customFormat="1" ht="24.15" customHeight="1">
      <c r="A221" s="33"/>
      <c r="B221" s="34"/>
      <c r="C221" s="222" t="s">
        <v>621</v>
      </c>
      <c r="D221" s="222" t="s">
        <v>280</v>
      </c>
      <c r="E221" s="223" t="s">
        <v>1347</v>
      </c>
      <c r="F221" s="224" t="s">
        <v>1348</v>
      </c>
      <c r="G221" s="225" t="s">
        <v>318</v>
      </c>
      <c r="H221" s="226">
        <v>4126</v>
      </c>
      <c r="I221" s="227">
        <v>96.5</v>
      </c>
      <c r="J221" s="227">
        <f>ROUND(I221*H221,2)</f>
        <v>398159</v>
      </c>
      <c r="K221" s="228"/>
      <c r="L221" s="39"/>
      <c r="M221" s="229" t="s">
        <v>1</v>
      </c>
      <c r="N221" s="230" t="s">
        <v>39</v>
      </c>
      <c r="O221" s="231">
        <v>0.059999999999999998</v>
      </c>
      <c r="P221" s="231">
        <f>O221*H221</f>
        <v>247.56</v>
      </c>
      <c r="Q221" s="231">
        <v>0.0055199999999999997</v>
      </c>
      <c r="R221" s="231">
        <f>Q221*H221</f>
        <v>22.77552</v>
      </c>
      <c r="S221" s="231">
        <v>0</v>
      </c>
      <c r="T221" s="232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233" t="s">
        <v>116</v>
      </c>
      <c r="AT221" s="233" t="s">
        <v>280</v>
      </c>
      <c r="AU221" s="233" t="s">
        <v>83</v>
      </c>
      <c r="AY221" s="18" t="s">
        <v>278</v>
      </c>
      <c r="BE221" s="234">
        <f>IF(N221="základní",J221,0)</f>
        <v>398159</v>
      </c>
      <c r="BF221" s="234">
        <f>IF(N221="snížená",J221,0)</f>
        <v>0</v>
      </c>
      <c r="BG221" s="234">
        <f>IF(N221="zákl. přenesená",J221,0)</f>
        <v>0</v>
      </c>
      <c r="BH221" s="234">
        <f>IF(N221="sníž. přenesená",J221,0)</f>
        <v>0</v>
      </c>
      <c r="BI221" s="234">
        <f>IF(N221="nulová",J221,0)</f>
        <v>0</v>
      </c>
      <c r="BJ221" s="18" t="s">
        <v>81</v>
      </c>
      <c r="BK221" s="234">
        <f>ROUND(I221*H221,2)</f>
        <v>398159</v>
      </c>
      <c r="BL221" s="18" t="s">
        <v>116</v>
      </c>
      <c r="BM221" s="233" t="s">
        <v>4972</v>
      </c>
    </row>
    <row r="222" s="2" customFormat="1" ht="21.75" customHeight="1">
      <c r="A222" s="33"/>
      <c r="B222" s="34"/>
      <c r="C222" s="222" t="s">
        <v>7</v>
      </c>
      <c r="D222" s="222" t="s">
        <v>280</v>
      </c>
      <c r="E222" s="223" t="s">
        <v>1350</v>
      </c>
      <c r="F222" s="224" t="s">
        <v>1351</v>
      </c>
      <c r="G222" s="225" t="s">
        <v>407</v>
      </c>
      <c r="H222" s="226">
        <v>1000</v>
      </c>
      <c r="I222" s="227">
        <v>20</v>
      </c>
      <c r="J222" s="227">
        <f>ROUND(I222*H222,2)</f>
        <v>20000</v>
      </c>
      <c r="K222" s="228"/>
      <c r="L222" s="39"/>
      <c r="M222" s="229" t="s">
        <v>1</v>
      </c>
      <c r="N222" s="230" t="s">
        <v>39</v>
      </c>
      <c r="O222" s="231">
        <v>0.01</v>
      </c>
      <c r="P222" s="231">
        <f>O222*H222</f>
        <v>10</v>
      </c>
      <c r="Q222" s="231">
        <v>0</v>
      </c>
      <c r="R222" s="231">
        <f>Q222*H222</f>
        <v>0</v>
      </c>
      <c r="S222" s="231">
        <v>0</v>
      </c>
      <c r="T222" s="232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233" t="s">
        <v>116</v>
      </c>
      <c r="AT222" s="233" t="s">
        <v>280</v>
      </c>
      <c r="AU222" s="233" t="s">
        <v>83</v>
      </c>
      <c r="AY222" s="18" t="s">
        <v>278</v>
      </c>
      <c r="BE222" s="234">
        <f>IF(N222="základní",J222,0)</f>
        <v>20000</v>
      </c>
      <c r="BF222" s="234">
        <f>IF(N222="snížená",J222,0)</f>
        <v>0</v>
      </c>
      <c r="BG222" s="234">
        <f>IF(N222="zákl. přenesená",J222,0)</f>
        <v>0</v>
      </c>
      <c r="BH222" s="234">
        <f>IF(N222="sníž. přenesená",J222,0)</f>
        <v>0</v>
      </c>
      <c r="BI222" s="234">
        <f>IF(N222="nulová",J222,0)</f>
        <v>0</v>
      </c>
      <c r="BJ222" s="18" t="s">
        <v>81</v>
      </c>
      <c r="BK222" s="234">
        <f>ROUND(I222*H222,2)</f>
        <v>20000</v>
      </c>
      <c r="BL222" s="18" t="s">
        <v>116</v>
      </c>
      <c r="BM222" s="233" t="s">
        <v>4973</v>
      </c>
    </row>
    <row r="223" s="2" customFormat="1" ht="33" customHeight="1">
      <c r="A223" s="33"/>
      <c r="B223" s="34"/>
      <c r="C223" s="222" t="s">
        <v>630</v>
      </c>
      <c r="D223" s="222" t="s">
        <v>280</v>
      </c>
      <c r="E223" s="223" t="s">
        <v>1353</v>
      </c>
      <c r="F223" s="224" t="s">
        <v>1354</v>
      </c>
      <c r="G223" s="225" t="s">
        <v>283</v>
      </c>
      <c r="H223" s="226">
        <v>2</v>
      </c>
      <c r="I223" s="227">
        <v>5190</v>
      </c>
      <c r="J223" s="227">
        <f>ROUND(I223*H223,2)</f>
        <v>10380</v>
      </c>
      <c r="K223" s="228"/>
      <c r="L223" s="39"/>
      <c r="M223" s="229" t="s">
        <v>1</v>
      </c>
      <c r="N223" s="230" t="s">
        <v>39</v>
      </c>
      <c r="O223" s="231">
        <v>3.2130000000000001</v>
      </c>
      <c r="P223" s="231">
        <f>O223*H223</f>
        <v>6.4260000000000002</v>
      </c>
      <c r="Q223" s="231">
        <v>2.3010199999999998</v>
      </c>
      <c r="R223" s="231">
        <f>Q223*H223</f>
        <v>4.6020399999999997</v>
      </c>
      <c r="S223" s="231">
        <v>0</v>
      </c>
      <c r="T223" s="232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233" t="s">
        <v>116</v>
      </c>
      <c r="AT223" s="233" t="s">
        <v>280</v>
      </c>
      <c r="AU223" s="233" t="s">
        <v>83</v>
      </c>
      <c r="AY223" s="18" t="s">
        <v>278</v>
      </c>
      <c r="BE223" s="234">
        <f>IF(N223="základní",J223,0)</f>
        <v>10380</v>
      </c>
      <c r="BF223" s="234">
        <f>IF(N223="snížená",J223,0)</f>
        <v>0</v>
      </c>
      <c r="BG223" s="234">
        <f>IF(N223="zákl. přenesená",J223,0)</f>
        <v>0</v>
      </c>
      <c r="BH223" s="234">
        <f>IF(N223="sníž. přenesená",J223,0)</f>
        <v>0</v>
      </c>
      <c r="BI223" s="234">
        <f>IF(N223="nulová",J223,0)</f>
        <v>0</v>
      </c>
      <c r="BJ223" s="18" t="s">
        <v>81</v>
      </c>
      <c r="BK223" s="234">
        <f>ROUND(I223*H223,2)</f>
        <v>10380</v>
      </c>
      <c r="BL223" s="18" t="s">
        <v>116</v>
      </c>
      <c r="BM223" s="233" t="s">
        <v>4974</v>
      </c>
    </row>
    <row r="224" s="13" customFormat="1">
      <c r="A224" s="13"/>
      <c r="B224" s="235"/>
      <c r="C224" s="236"/>
      <c r="D224" s="237" t="s">
        <v>285</v>
      </c>
      <c r="E224" s="238" t="s">
        <v>1</v>
      </c>
      <c r="F224" s="239" t="s">
        <v>4975</v>
      </c>
      <c r="G224" s="236"/>
      <c r="H224" s="240">
        <v>2</v>
      </c>
      <c r="I224" s="236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285</v>
      </c>
      <c r="AU224" s="245" t="s">
        <v>83</v>
      </c>
      <c r="AV224" s="13" t="s">
        <v>83</v>
      </c>
      <c r="AW224" s="13" t="s">
        <v>30</v>
      </c>
      <c r="AX224" s="13" t="s">
        <v>74</v>
      </c>
      <c r="AY224" s="245" t="s">
        <v>278</v>
      </c>
    </row>
    <row r="225" s="14" customFormat="1">
      <c r="A225" s="14"/>
      <c r="B225" s="246"/>
      <c r="C225" s="247"/>
      <c r="D225" s="237" t="s">
        <v>285</v>
      </c>
      <c r="E225" s="248" t="s">
        <v>1</v>
      </c>
      <c r="F225" s="249" t="s">
        <v>287</v>
      </c>
      <c r="G225" s="247"/>
      <c r="H225" s="250">
        <v>2</v>
      </c>
      <c r="I225" s="247"/>
      <c r="J225" s="247"/>
      <c r="K225" s="247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285</v>
      </c>
      <c r="AU225" s="255" t="s">
        <v>83</v>
      </c>
      <c r="AV225" s="14" t="s">
        <v>116</v>
      </c>
      <c r="AW225" s="14" t="s">
        <v>30</v>
      </c>
      <c r="AX225" s="14" t="s">
        <v>81</v>
      </c>
      <c r="AY225" s="255" t="s">
        <v>278</v>
      </c>
    </row>
    <row r="226" s="2" customFormat="1" ht="24.15" customHeight="1">
      <c r="A226" s="33"/>
      <c r="B226" s="34"/>
      <c r="C226" s="222" t="s">
        <v>635</v>
      </c>
      <c r="D226" s="222" t="s">
        <v>280</v>
      </c>
      <c r="E226" s="223" t="s">
        <v>1357</v>
      </c>
      <c r="F226" s="224" t="s">
        <v>1358</v>
      </c>
      <c r="G226" s="225" t="s">
        <v>283</v>
      </c>
      <c r="H226" s="226">
        <v>2</v>
      </c>
      <c r="I226" s="227">
        <v>1280</v>
      </c>
      <c r="J226" s="227">
        <f>ROUND(I226*H226,2)</f>
        <v>2560</v>
      </c>
      <c r="K226" s="228"/>
      <c r="L226" s="39"/>
      <c r="M226" s="229" t="s">
        <v>1</v>
      </c>
      <c r="N226" s="230" t="s">
        <v>39</v>
      </c>
      <c r="O226" s="231">
        <v>2.7000000000000002</v>
      </c>
      <c r="P226" s="231">
        <f>O226*H226</f>
        <v>5.4000000000000004</v>
      </c>
      <c r="Q226" s="231">
        <v>0</v>
      </c>
      <c r="R226" s="231">
        <f>Q226*H226</f>
        <v>0</v>
      </c>
      <c r="S226" s="231">
        <v>0</v>
      </c>
      <c r="T226" s="232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233" t="s">
        <v>116</v>
      </c>
      <c r="AT226" s="233" t="s">
        <v>280</v>
      </c>
      <c r="AU226" s="233" t="s">
        <v>83</v>
      </c>
      <c r="AY226" s="18" t="s">
        <v>278</v>
      </c>
      <c r="BE226" s="234">
        <f>IF(N226="základní",J226,0)</f>
        <v>2560</v>
      </c>
      <c r="BF226" s="234">
        <f>IF(N226="snížená",J226,0)</f>
        <v>0</v>
      </c>
      <c r="BG226" s="234">
        <f>IF(N226="zákl. přenesená",J226,0)</f>
        <v>0</v>
      </c>
      <c r="BH226" s="234">
        <f>IF(N226="sníž. přenesená",J226,0)</f>
        <v>0</v>
      </c>
      <c r="BI226" s="234">
        <f>IF(N226="nulová",J226,0)</f>
        <v>0</v>
      </c>
      <c r="BJ226" s="18" t="s">
        <v>81</v>
      </c>
      <c r="BK226" s="234">
        <f>ROUND(I226*H226,2)</f>
        <v>2560</v>
      </c>
      <c r="BL226" s="18" t="s">
        <v>116</v>
      </c>
      <c r="BM226" s="233" t="s">
        <v>4976</v>
      </c>
    </row>
    <row r="227" s="13" customFormat="1">
      <c r="A227" s="13"/>
      <c r="B227" s="235"/>
      <c r="C227" s="236"/>
      <c r="D227" s="237" t="s">
        <v>285</v>
      </c>
      <c r="E227" s="238" t="s">
        <v>1</v>
      </c>
      <c r="F227" s="239" t="s">
        <v>83</v>
      </c>
      <c r="G227" s="236"/>
      <c r="H227" s="240">
        <v>2</v>
      </c>
      <c r="I227" s="236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285</v>
      </c>
      <c r="AU227" s="245" t="s">
        <v>83</v>
      </c>
      <c r="AV227" s="13" t="s">
        <v>83</v>
      </c>
      <c r="AW227" s="13" t="s">
        <v>30</v>
      </c>
      <c r="AX227" s="13" t="s">
        <v>74</v>
      </c>
      <c r="AY227" s="245" t="s">
        <v>278</v>
      </c>
    </row>
    <row r="228" s="14" customFormat="1">
      <c r="A228" s="14"/>
      <c r="B228" s="246"/>
      <c r="C228" s="247"/>
      <c r="D228" s="237" t="s">
        <v>285</v>
      </c>
      <c r="E228" s="248" t="s">
        <v>1</v>
      </c>
      <c r="F228" s="249" t="s">
        <v>287</v>
      </c>
      <c r="G228" s="247"/>
      <c r="H228" s="250">
        <v>2</v>
      </c>
      <c r="I228" s="247"/>
      <c r="J228" s="247"/>
      <c r="K228" s="247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285</v>
      </c>
      <c r="AU228" s="255" t="s">
        <v>83</v>
      </c>
      <c r="AV228" s="14" t="s">
        <v>116</v>
      </c>
      <c r="AW228" s="14" t="s">
        <v>30</v>
      </c>
      <c r="AX228" s="14" t="s">
        <v>81</v>
      </c>
      <c r="AY228" s="255" t="s">
        <v>278</v>
      </c>
    </row>
    <row r="229" s="2" customFormat="1" ht="24.15" customHeight="1">
      <c r="A229" s="33"/>
      <c r="B229" s="34"/>
      <c r="C229" s="222" t="s">
        <v>640</v>
      </c>
      <c r="D229" s="222" t="s">
        <v>280</v>
      </c>
      <c r="E229" s="223" t="s">
        <v>1361</v>
      </c>
      <c r="F229" s="224" t="s">
        <v>1362</v>
      </c>
      <c r="G229" s="225" t="s">
        <v>283</v>
      </c>
      <c r="H229" s="226">
        <v>2</v>
      </c>
      <c r="I229" s="227">
        <v>307</v>
      </c>
      <c r="J229" s="227">
        <f>ROUND(I229*H229,2)</f>
        <v>614</v>
      </c>
      <c r="K229" s="228"/>
      <c r="L229" s="39"/>
      <c r="M229" s="229" t="s">
        <v>1</v>
      </c>
      <c r="N229" s="230" t="s">
        <v>39</v>
      </c>
      <c r="O229" s="231">
        <v>0.029999999999999999</v>
      </c>
      <c r="P229" s="231">
        <f>O229*H229</f>
        <v>0.059999999999999998</v>
      </c>
      <c r="Q229" s="231">
        <v>0.00091</v>
      </c>
      <c r="R229" s="231">
        <f>Q229*H229</f>
        <v>0.00182</v>
      </c>
      <c r="S229" s="231">
        <v>0</v>
      </c>
      <c r="T229" s="232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233" t="s">
        <v>116</v>
      </c>
      <c r="AT229" s="233" t="s">
        <v>280</v>
      </c>
      <c r="AU229" s="233" t="s">
        <v>83</v>
      </c>
      <c r="AY229" s="18" t="s">
        <v>278</v>
      </c>
      <c r="BE229" s="234">
        <f>IF(N229="základní",J229,0)</f>
        <v>614</v>
      </c>
      <c r="BF229" s="234">
        <f>IF(N229="snížená",J229,0)</f>
        <v>0</v>
      </c>
      <c r="BG229" s="234">
        <f>IF(N229="zákl. přenesená",J229,0)</f>
        <v>0</v>
      </c>
      <c r="BH229" s="234">
        <f>IF(N229="sníž. přenesená",J229,0)</f>
        <v>0</v>
      </c>
      <c r="BI229" s="234">
        <f>IF(N229="nulová",J229,0)</f>
        <v>0</v>
      </c>
      <c r="BJ229" s="18" t="s">
        <v>81</v>
      </c>
      <c r="BK229" s="234">
        <f>ROUND(I229*H229,2)</f>
        <v>614</v>
      </c>
      <c r="BL229" s="18" t="s">
        <v>116</v>
      </c>
      <c r="BM229" s="233" t="s">
        <v>4977</v>
      </c>
    </row>
    <row r="230" s="13" customFormat="1">
      <c r="A230" s="13"/>
      <c r="B230" s="235"/>
      <c r="C230" s="236"/>
      <c r="D230" s="237" t="s">
        <v>285</v>
      </c>
      <c r="E230" s="238" t="s">
        <v>1</v>
      </c>
      <c r="F230" s="239" t="s">
        <v>83</v>
      </c>
      <c r="G230" s="236"/>
      <c r="H230" s="240">
        <v>2</v>
      </c>
      <c r="I230" s="236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285</v>
      </c>
      <c r="AU230" s="245" t="s">
        <v>83</v>
      </c>
      <c r="AV230" s="13" t="s">
        <v>83</v>
      </c>
      <c r="AW230" s="13" t="s">
        <v>30</v>
      </c>
      <c r="AX230" s="13" t="s">
        <v>74</v>
      </c>
      <c r="AY230" s="245" t="s">
        <v>278</v>
      </c>
    </row>
    <row r="231" s="14" customFormat="1">
      <c r="A231" s="14"/>
      <c r="B231" s="246"/>
      <c r="C231" s="247"/>
      <c r="D231" s="237" t="s">
        <v>285</v>
      </c>
      <c r="E231" s="248" t="s">
        <v>1</v>
      </c>
      <c r="F231" s="249" t="s">
        <v>287</v>
      </c>
      <c r="G231" s="247"/>
      <c r="H231" s="250">
        <v>2</v>
      </c>
      <c r="I231" s="247"/>
      <c r="J231" s="247"/>
      <c r="K231" s="247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285</v>
      </c>
      <c r="AU231" s="255" t="s">
        <v>83</v>
      </c>
      <c r="AV231" s="14" t="s">
        <v>116</v>
      </c>
      <c r="AW231" s="14" t="s">
        <v>30</v>
      </c>
      <c r="AX231" s="14" t="s">
        <v>81</v>
      </c>
      <c r="AY231" s="255" t="s">
        <v>278</v>
      </c>
    </row>
    <row r="232" s="12" customFormat="1" ht="22.8" customHeight="1">
      <c r="A232" s="12"/>
      <c r="B232" s="207"/>
      <c r="C232" s="208"/>
      <c r="D232" s="209" t="s">
        <v>73</v>
      </c>
      <c r="E232" s="220" t="s">
        <v>1373</v>
      </c>
      <c r="F232" s="220" t="s">
        <v>1374</v>
      </c>
      <c r="G232" s="208"/>
      <c r="H232" s="208"/>
      <c r="I232" s="208"/>
      <c r="J232" s="221">
        <f>BK232</f>
        <v>133800.78</v>
      </c>
      <c r="K232" s="208"/>
      <c r="L232" s="212"/>
      <c r="M232" s="213"/>
      <c r="N232" s="214"/>
      <c r="O232" s="214"/>
      <c r="P232" s="215">
        <f>P233</f>
        <v>114.68638200000001</v>
      </c>
      <c r="Q232" s="214"/>
      <c r="R232" s="215">
        <f>R233</f>
        <v>0</v>
      </c>
      <c r="S232" s="214"/>
      <c r="T232" s="216">
        <f>T233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7" t="s">
        <v>81</v>
      </c>
      <c r="AT232" s="218" t="s">
        <v>73</v>
      </c>
      <c r="AU232" s="218" t="s">
        <v>81</v>
      </c>
      <c r="AY232" s="217" t="s">
        <v>278</v>
      </c>
      <c r="BK232" s="219">
        <f>BK233</f>
        <v>133800.78</v>
      </c>
    </row>
    <row r="233" s="2" customFormat="1" ht="21.75" customHeight="1">
      <c r="A233" s="33"/>
      <c r="B233" s="34"/>
      <c r="C233" s="222" t="s">
        <v>650</v>
      </c>
      <c r="D233" s="222" t="s">
        <v>280</v>
      </c>
      <c r="E233" s="223" t="s">
        <v>1375</v>
      </c>
      <c r="F233" s="224" t="s">
        <v>1376</v>
      </c>
      <c r="G233" s="225" t="s">
        <v>301</v>
      </c>
      <c r="H233" s="226">
        <v>360.649</v>
      </c>
      <c r="I233" s="227">
        <v>371</v>
      </c>
      <c r="J233" s="227">
        <f>ROUND(I233*H233,2)</f>
        <v>133800.78</v>
      </c>
      <c r="K233" s="228"/>
      <c r="L233" s="39"/>
      <c r="M233" s="229" t="s">
        <v>1</v>
      </c>
      <c r="N233" s="230" t="s">
        <v>39</v>
      </c>
      <c r="O233" s="231">
        <v>0.318</v>
      </c>
      <c r="P233" s="231">
        <f>O233*H233</f>
        <v>114.68638200000001</v>
      </c>
      <c r="Q233" s="231">
        <v>0</v>
      </c>
      <c r="R233" s="231">
        <f>Q233*H233</f>
        <v>0</v>
      </c>
      <c r="S233" s="231">
        <v>0</v>
      </c>
      <c r="T233" s="232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233" t="s">
        <v>116</v>
      </c>
      <c r="AT233" s="233" t="s">
        <v>280</v>
      </c>
      <c r="AU233" s="233" t="s">
        <v>83</v>
      </c>
      <c r="AY233" s="18" t="s">
        <v>278</v>
      </c>
      <c r="BE233" s="234">
        <f>IF(N233="základní",J233,0)</f>
        <v>133800.78</v>
      </c>
      <c r="BF233" s="234">
        <f>IF(N233="snížená",J233,0)</f>
        <v>0</v>
      </c>
      <c r="BG233" s="234">
        <f>IF(N233="zákl. přenesená",J233,0)</f>
        <v>0</v>
      </c>
      <c r="BH233" s="234">
        <f>IF(N233="sníž. přenesená",J233,0)</f>
        <v>0</v>
      </c>
      <c r="BI233" s="234">
        <f>IF(N233="nulová",J233,0)</f>
        <v>0</v>
      </c>
      <c r="BJ233" s="18" t="s">
        <v>81</v>
      </c>
      <c r="BK233" s="234">
        <f>ROUND(I233*H233,2)</f>
        <v>133800.78</v>
      </c>
      <c r="BL233" s="18" t="s">
        <v>116</v>
      </c>
      <c r="BM233" s="233" t="s">
        <v>4978</v>
      </c>
    </row>
    <row r="234" s="12" customFormat="1" ht="25.92" customHeight="1">
      <c r="A234" s="12"/>
      <c r="B234" s="207"/>
      <c r="C234" s="208"/>
      <c r="D234" s="209" t="s">
        <v>73</v>
      </c>
      <c r="E234" s="210" t="s">
        <v>655</v>
      </c>
      <c r="F234" s="210" t="s">
        <v>656</v>
      </c>
      <c r="G234" s="208"/>
      <c r="H234" s="208"/>
      <c r="I234" s="208"/>
      <c r="J234" s="211">
        <f>BK234</f>
        <v>9920543.0799999982</v>
      </c>
      <c r="K234" s="208"/>
      <c r="L234" s="212"/>
      <c r="M234" s="213"/>
      <c r="N234" s="214"/>
      <c r="O234" s="214"/>
      <c r="P234" s="215">
        <f>P235+P240+P289+P308+P322+P342+P348+P365</f>
        <v>3644.235404</v>
      </c>
      <c r="Q234" s="214"/>
      <c r="R234" s="215">
        <f>R235+R240+R289+R308+R322+R342+R348+R365</f>
        <v>31.452578710000001</v>
      </c>
      <c r="S234" s="214"/>
      <c r="T234" s="216">
        <f>T235+T240+T289+T308+T322+T342+T348+T365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7" t="s">
        <v>83</v>
      </c>
      <c r="AT234" s="218" t="s">
        <v>73</v>
      </c>
      <c r="AU234" s="218" t="s">
        <v>74</v>
      </c>
      <c r="AY234" s="217" t="s">
        <v>278</v>
      </c>
      <c r="BK234" s="219">
        <f>BK235+BK240+BK289+BK308+BK322+BK342+BK348+BK365</f>
        <v>9920543.0799999982</v>
      </c>
    </row>
    <row r="235" s="12" customFormat="1" ht="22.8" customHeight="1">
      <c r="A235" s="12"/>
      <c r="B235" s="207"/>
      <c r="C235" s="208"/>
      <c r="D235" s="209" t="s">
        <v>73</v>
      </c>
      <c r="E235" s="220" t="s">
        <v>738</v>
      </c>
      <c r="F235" s="220" t="s">
        <v>739</v>
      </c>
      <c r="G235" s="208"/>
      <c r="H235" s="208"/>
      <c r="I235" s="208"/>
      <c r="J235" s="221">
        <f>BK235</f>
        <v>1889571.3899999999</v>
      </c>
      <c r="K235" s="208"/>
      <c r="L235" s="212"/>
      <c r="M235" s="213"/>
      <c r="N235" s="214"/>
      <c r="O235" s="214"/>
      <c r="P235" s="215">
        <f>SUM(P236:P239)</f>
        <v>858.26031</v>
      </c>
      <c r="Q235" s="214"/>
      <c r="R235" s="215">
        <f>SUM(R236:R239)</f>
        <v>3.3288000000000002</v>
      </c>
      <c r="S235" s="214"/>
      <c r="T235" s="216">
        <f>SUM(T236:T239)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7" t="s">
        <v>83</v>
      </c>
      <c r="AT235" s="218" t="s">
        <v>73</v>
      </c>
      <c r="AU235" s="218" t="s">
        <v>81</v>
      </c>
      <c r="AY235" s="217" t="s">
        <v>278</v>
      </c>
      <c r="BK235" s="219">
        <f>SUM(BK236:BK239)</f>
        <v>1889571.3899999999</v>
      </c>
    </row>
    <row r="236" s="2" customFormat="1" ht="33" customHeight="1">
      <c r="A236" s="33"/>
      <c r="B236" s="34"/>
      <c r="C236" s="222" t="s">
        <v>672</v>
      </c>
      <c r="D236" s="222" t="s">
        <v>280</v>
      </c>
      <c r="E236" s="223" t="s">
        <v>1405</v>
      </c>
      <c r="F236" s="224" t="s">
        <v>1406</v>
      </c>
      <c r="G236" s="225" t="s">
        <v>318</v>
      </c>
      <c r="H236" s="226">
        <v>1168</v>
      </c>
      <c r="I236" s="227">
        <v>689</v>
      </c>
      <c r="J236" s="227">
        <f>ROUND(I236*H236,2)</f>
        <v>804752</v>
      </c>
      <c r="K236" s="228"/>
      <c r="L236" s="39"/>
      <c r="M236" s="229" t="s">
        <v>1</v>
      </c>
      <c r="N236" s="230" t="s">
        <v>39</v>
      </c>
      <c r="O236" s="231">
        <v>0.72799999999999998</v>
      </c>
      <c r="P236" s="231">
        <f>O236*H236</f>
        <v>850.30399999999997</v>
      </c>
      <c r="Q236" s="231">
        <v>0.00117</v>
      </c>
      <c r="R236" s="231">
        <f>Q236*H236</f>
        <v>1.36656</v>
      </c>
      <c r="S236" s="231">
        <v>0</v>
      </c>
      <c r="T236" s="232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233" t="s">
        <v>602</v>
      </c>
      <c r="AT236" s="233" t="s">
        <v>280</v>
      </c>
      <c r="AU236" s="233" t="s">
        <v>83</v>
      </c>
      <c r="AY236" s="18" t="s">
        <v>278</v>
      </c>
      <c r="BE236" s="234">
        <f>IF(N236="základní",J236,0)</f>
        <v>804752</v>
      </c>
      <c r="BF236" s="234">
        <f>IF(N236="snížená",J236,0)</f>
        <v>0</v>
      </c>
      <c r="BG236" s="234">
        <f>IF(N236="zákl. přenesená",J236,0)</f>
        <v>0</v>
      </c>
      <c r="BH236" s="234">
        <f>IF(N236="sníž. přenesená",J236,0)</f>
        <v>0</v>
      </c>
      <c r="BI236" s="234">
        <f>IF(N236="nulová",J236,0)</f>
        <v>0</v>
      </c>
      <c r="BJ236" s="18" t="s">
        <v>81</v>
      </c>
      <c r="BK236" s="234">
        <f>ROUND(I236*H236,2)</f>
        <v>804752</v>
      </c>
      <c r="BL236" s="18" t="s">
        <v>602</v>
      </c>
      <c r="BM236" s="233" t="s">
        <v>4979</v>
      </c>
    </row>
    <row r="237" s="2" customFormat="1" ht="16.5" customHeight="1">
      <c r="A237" s="33"/>
      <c r="B237" s="34"/>
      <c r="C237" s="269" t="s">
        <v>679</v>
      </c>
      <c r="D237" s="269" t="s">
        <v>1081</v>
      </c>
      <c r="E237" s="270" t="s">
        <v>1408</v>
      </c>
      <c r="F237" s="271" t="s">
        <v>1409</v>
      </c>
      <c r="G237" s="272" t="s">
        <v>318</v>
      </c>
      <c r="H237" s="273">
        <v>1226.4000000000001</v>
      </c>
      <c r="I237" s="274">
        <v>881</v>
      </c>
      <c r="J237" s="274">
        <f>ROUND(I237*H237,2)</f>
        <v>1080458.3999999999</v>
      </c>
      <c r="K237" s="275"/>
      <c r="L237" s="276"/>
      <c r="M237" s="277" t="s">
        <v>1</v>
      </c>
      <c r="N237" s="278" t="s">
        <v>39</v>
      </c>
      <c r="O237" s="231">
        <v>0</v>
      </c>
      <c r="P237" s="231">
        <f>O237*H237</f>
        <v>0</v>
      </c>
      <c r="Q237" s="231">
        <v>0.0016000000000000001</v>
      </c>
      <c r="R237" s="231">
        <f>Q237*H237</f>
        <v>1.9622400000000002</v>
      </c>
      <c r="S237" s="231">
        <v>0</v>
      </c>
      <c r="T237" s="232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233" t="s">
        <v>703</v>
      </c>
      <c r="AT237" s="233" t="s">
        <v>1081</v>
      </c>
      <c r="AU237" s="233" t="s">
        <v>83</v>
      </c>
      <c r="AY237" s="18" t="s">
        <v>278</v>
      </c>
      <c r="BE237" s="234">
        <f>IF(N237="základní",J237,0)</f>
        <v>1080458.3999999999</v>
      </c>
      <c r="BF237" s="234">
        <f>IF(N237="snížená",J237,0)</f>
        <v>0</v>
      </c>
      <c r="BG237" s="234">
        <f>IF(N237="zákl. přenesená",J237,0)</f>
        <v>0</v>
      </c>
      <c r="BH237" s="234">
        <f>IF(N237="sníž. přenesená",J237,0)</f>
        <v>0</v>
      </c>
      <c r="BI237" s="234">
        <f>IF(N237="nulová",J237,0)</f>
        <v>0</v>
      </c>
      <c r="BJ237" s="18" t="s">
        <v>81</v>
      </c>
      <c r="BK237" s="234">
        <f>ROUND(I237*H237,2)</f>
        <v>1080458.3999999999</v>
      </c>
      <c r="BL237" s="18" t="s">
        <v>602</v>
      </c>
      <c r="BM237" s="233" t="s">
        <v>4980</v>
      </c>
    </row>
    <row r="238" s="13" customFormat="1">
      <c r="A238" s="13"/>
      <c r="B238" s="235"/>
      <c r="C238" s="236"/>
      <c r="D238" s="237" t="s">
        <v>285</v>
      </c>
      <c r="E238" s="236"/>
      <c r="F238" s="239" t="s">
        <v>4981</v>
      </c>
      <c r="G238" s="236"/>
      <c r="H238" s="240">
        <v>1226.4000000000001</v>
      </c>
      <c r="I238" s="236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285</v>
      </c>
      <c r="AU238" s="245" t="s">
        <v>83</v>
      </c>
      <c r="AV238" s="13" t="s">
        <v>83</v>
      </c>
      <c r="AW238" s="13" t="s">
        <v>4</v>
      </c>
      <c r="AX238" s="13" t="s">
        <v>81</v>
      </c>
      <c r="AY238" s="245" t="s">
        <v>278</v>
      </c>
    </row>
    <row r="239" s="2" customFormat="1" ht="24.15" customHeight="1">
      <c r="A239" s="33"/>
      <c r="B239" s="34"/>
      <c r="C239" s="222" t="s">
        <v>685</v>
      </c>
      <c r="D239" s="222" t="s">
        <v>280</v>
      </c>
      <c r="E239" s="223" t="s">
        <v>1412</v>
      </c>
      <c r="F239" s="224" t="s">
        <v>1413</v>
      </c>
      <c r="G239" s="225" t="s">
        <v>301</v>
      </c>
      <c r="H239" s="226">
        <v>3.3290000000000002</v>
      </c>
      <c r="I239" s="227">
        <v>1310</v>
      </c>
      <c r="J239" s="227">
        <f>ROUND(I239*H239,2)</f>
        <v>4360.9899999999998</v>
      </c>
      <c r="K239" s="228"/>
      <c r="L239" s="39"/>
      <c r="M239" s="229" t="s">
        <v>1</v>
      </c>
      <c r="N239" s="230" t="s">
        <v>39</v>
      </c>
      <c r="O239" s="231">
        <v>2.3900000000000001</v>
      </c>
      <c r="P239" s="231">
        <f>O239*H239</f>
        <v>7.9563100000000011</v>
      </c>
      <c r="Q239" s="231">
        <v>0</v>
      </c>
      <c r="R239" s="231">
        <f>Q239*H239</f>
        <v>0</v>
      </c>
      <c r="S239" s="231">
        <v>0</v>
      </c>
      <c r="T239" s="232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233" t="s">
        <v>602</v>
      </c>
      <c r="AT239" s="233" t="s">
        <v>280</v>
      </c>
      <c r="AU239" s="233" t="s">
        <v>83</v>
      </c>
      <c r="AY239" s="18" t="s">
        <v>278</v>
      </c>
      <c r="BE239" s="234">
        <f>IF(N239="základní",J239,0)</f>
        <v>4360.9899999999998</v>
      </c>
      <c r="BF239" s="234">
        <f>IF(N239="snížená",J239,0)</f>
        <v>0</v>
      </c>
      <c r="BG239" s="234">
        <f>IF(N239="zákl. přenesená",J239,0)</f>
        <v>0</v>
      </c>
      <c r="BH239" s="234">
        <f>IF(N239="sníž. přenesená",J239,0)</f>
        <v>0</v>
      </c>
      <c r="BI239" s="234">
        <f>IF(N239="nulová",J239,0)</f>
        <v>0</v>
      </c>
      <c r="BJ239" s="18" t="s">
        <v>81</v>
      </c>
      <c r="BK239" s="234">
        <f>ROUND(I239*H239,2)</f>
        <v>4360.9899999999998</v>
      </c>
      <c r="BL239" s="18" t="s">
        <v>602</v>
      </c>
      <c r="BM239" s="233" t="s">
        <v>4982</v>
      </c>
    </row>
    <row r="240" s="12" customFormat="1" ht="22.8" customHeight="1">
      <c r="A240" s="12"/>
      <c r="B240" s="207"/>
      <c r="C240" s="208"/>
      <c r="D240" s="209" t="s">
        <v>73</v>
      </c>
      <c r="E240" s="220" t="s">
        <v>744</v>
      </c>
      <c r="F240" s="220" t="s">
        <v>1415</v>
      </c>
      <c r="G240" s="208"/>
      <c r="H240" s="208"/>
      <c r="I240" s="208"/>
      <c r="J240" s="221">
        <f>BK240</f>
        <v>4165600</v>
      </c>
      <c r="K240" s="208"/>
      <c r="L240" s="212"/>
      <c r="M240" s="213"/>
      <c r="N240" s="214"/>
      <c r="O240" s="214"/>
      <c r="P240" s="215">
        <f>SUM(P241:P288)</f>
        <v>0</v>
      </c>
      <c r="Q240" s="214"/>
      <c r="R240" s="215">
        <f>SUM(R241:R288)</f>
        <v>0</v>
      </c>
      <c r="S240" s="214"/>
      <c r="T240" s="216">
        <f>SUM(T241:T288)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7" t="s">
        <v>83</v>
      </c>
      <c r="AT240" s="218" t="s">
        <v>73</v>
      </c>
      <c r="AU240" s="218" t="s">
        <v>81</v>
      </c>
      <c r="AY240" s="217" t="s">
        <v>278</v>
      </c>
      <c r="BK240" s="219">
        <f>SUM(BK241:BK288)</f>
        <v>4165600</v>
      </c>
    </row>
    <row r="241" s="2" customFormat="1" ht="24.15" customHeight="1">
      <c r="A241" s="33"/>
      <c r="B241" s="34"/>
      <c r="C241" s="222" t="s">
        <v>691</v>
      </c>
      <c r="D241" s="222" t="s">
        <v>280</v>
      </c>
      <c r="E241" s="223" t="s">
        <v>4983</v>
      </c>
      <c r="F241" s="224" t="s">
        <v>4984</v>
      </c>
      <c r="G241" s="225" t="s">
        <v>1418</v>
      </c>
      <c r="H241" s="226">
        <v>3</v>
      </c>
      <c r="I241" s="227">
        <v>18000</v>
      </c>
      <c r="J241" s="227">
        <f>ROUND(I241*H241,2)</f>
        <v>54000</v>
      </c>
      <c r="K241" s="228"/>
      <c r="L241" s="39"/>
      <c r="M241" s="229" t="s">
        <v>1</v>
      </c>
      <c r="N241" s="230" t="s">
        <v>39</v>
      </c>
      <c r="O241" s="231">
        <v>0</v>
      </c>
      <c r="P241" s="231">
        <f>O241*H241</f>
        <v>0</v>
      </c>
      <c r="Q241" s="231">
        <v>0</v>
      </c>
      <c r="R241" s="231">
        <f>Q241*H241</f>
        <v>0</v>
      </c>
      <c r="S241" s="231">
        <v>0</v>
      </c>
      <c r="T241" s="232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233" t="s">
        <v>602</v>
      </c>
      <c r="AT241" s="233" t="s">
        <v>280</v>
      </c>
      <c r="AU241" s="233" t="s">
        <v>83</v>
      </c>
      <c r="AY241" s="18" t="s">
        <v>278</v>
      </c>
      <c r="BE241" s="234">
        <f>IF(N241="základní",J241,0)</f>
        <v>54000</v>
      </c>
      <c r="BF241" s="234">
        <f>IF(N241="snížená",J241,0)</f>
        <v>0</v>
      </c>
      <c r="BG241" s="234">
        <f>IF(N241="zákl. přenesená",J241,0)</f>
        <v>0</v>
      </c>
      <c r="BH241" s="234">
        <f>IF(N241="sníž. přenesená",J241,0)</f>
        <v>0</v>
      </c>
      <c r="BI241" s="234">
        <f>IF(N241="nulová",J241,0)</f>
        <v>0</v>
      </c>
      <c r="BJ241" s="18" t="s">
        <v>81</v>
      </c>
      <c r="BK241" s="234">
        <f>ROUND(I241*H241,2)</f>
        <v>54000</v>
      </c>
      <c r="BL241" s="18" t="s">
        <v>602</v>
      </c>
      <c r="BM241" s="233" t="s">
        <v>4985</v>
      </c>
    </row>
    <row r="242" s="2" customFormat="1" ht="24.15" customHeight="1">
      <c r="A242" s="33"/>
      <c r="B242" s="34"/>
      <c r="C242" s="222" t="s">
        <v>697</v>
      </c>
      <c r="D242" s="222" t="s">
        <v>280</v>
      </c>
      <c r="E242" s="223" t="s">
        <v>4986</v>
      </c>
      <c r="F242" s="224" t="s">
        <v>4987</v>
      </c>
      <c r="G242" s="225" t="s">
        <v>1418</v>
      </c>
      <c r="H242" s="226">
        <v>5</v>
      </c>
      <c r="I242" s="227">
        <v>18000</v>
      </c>
      <c r="J242" s="227">
        <f>ROUND(I242*H242,2)</f>
        <v>90000</v>
      </c>
      <c r="K242" s="228"/>
      <c r="L242" s="39"/>
      <c r="M242" s="229" t="s">
        <v>1</v>
      </c>
      <c r="N242" s="230" t="s">
        <v>39</v>
      </c>
      <c r="O242" s="231">
        <v>0</v>
      </c>
      <c r="P242" s="231">
        <f>O242*H242</f>
        <v>0</v>
      </c>
      <c r="Q242" s="231">
        <v>0</v>
      </c>
      <c r="R242" s="231">
        <f>Q242*H242</f>
        <v>0</v>
      </c>
      <c r="S242" s="231">
        <v>0</v>
      </c>
      <c r="T242" s="232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233" t="s">
        <v>602</v>
      </c>
      <c r="AT242" s="233" t="s">
        <v>280</v>
      </c>
      <c r="AU242" s="233" t="s">
        <v>83</v>
      </c>
      <c r="AY242" s="18" t="s">
        <v>278</v>
      </c>
      <c r="BE242" s="234">
        <f>IF(N242="základní",J242,0)</f>
        <v>90000</v>
      </c>
      <c r="BF242" s="234">
        <f>IF(N242="snížená",J242,0)</f>
        <v>0</v>
      </c>
      <c r="BG242" s="234">
        <f>IF(N242="zákl. přenesená",J242,0)</f>
        <v>0</v>
      </c>
      <c r="BH242" s="234">
        <f>IF(N242="sníž. přenesená",J242,0)</f>
        <v>0</v>
      </c>
      <c r="BI242" s="234">
        <f>IF(N242="nulová",J242,0)</f>
        <v>0</v>
      </c>
      <c r="BJ242" s="18" t="s">
        <v>81</v>
      </c>
      <c r="BK242" s="234">
        <f>ROUND(I242*H242,2)</f>
        <v>90000</v>
      </c>
      <c r="BL242" s="18" t="s">
        <v>602</v>
      </c>
      <c r="BM242" s="233" t="s">
        <v>4988</v>
      </c>
    </row>
    <row r="243" s="2" customFormat="1" ht="24.15" customHeight="1">
      <c r="A243" s="33"/>
      <c r="B243" s="34"/>
      <c r="C243" s="222" t="s">
        <v>703</v>
      </c>
      <c r="D243" s="222" t="s">
        <v>280</v>
      </c>
      <c r="E243" s="223" t="s">
        <v>4989</v>
      </c>
      <c r="F243" s="224" t="s">
        <v>4990</v>
      </c>
      <c r="G243" s="225" t="s">
        <v>1418</v>
      </c>
      <c r="H243" s="226">
        <v>2</v>
      </c>
      <c r="I243" s="227">
        <v>18000</v>
      </c>
      <c r="J243" s="227">
        <f>ROUND(I243*H243,2)</f>
        <v>36000</v>
      </c>
      <c r="K243" s="228"/>
      <c r="L243" s="39"/>
      <c r="M243" s="229" t="s">
        <v>1</v>
      </c>
      <c r="N243" s="230" t="s">
        <v>39</v>
      </c>
      <c r="O243" s="231">
        <v>0</v>
      </c>
      <c r="P243" s="231">
        <f>O243*H243</f>
        <v>0</v>
      </c>
      <c r="Q243" s="231">
        <v>0</v>
      </c>
      <c r="R243" s="231">
        <f>Q243*H243</f>
        <v>0</v>
      </c>
      <c r="S243" s="231">
        <v>0</v>
      </c>
      <c r="T243" s="232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233" t="s">
        <v>602</v>
      </c>
      <c r="AT243" s="233" t="s">
        <v>280</v>
      </c>
      <c r="AU243" s="233" t="s">
        <v>83</v>
      </c>
      <c r="AY243" s="18" t="s">
        <v>278</v>
      </c>
      <c r="BE243" s="234">
        <f>IF(N243="základní",J243,0)</f>
        <v>36000</v>
      </c>
      <c r="BF243" s="234">
        <f>IF(N243="snížená",J243,0)</f>
        <v>0</v>
      </c>
      <c r="BG243" s="234">
        <f>IF(N243="zákl. přenesená",J243,0)</f>
        <v>0</v>
      </c>
      <c r="BH243" s="234">
        <f>IF(N243="sníž. přenesená",J243,0)</f>
        <v>0</v>
      </c>
      <c r="BI243" s="234">
        <f>IF(N243="nulová",J243,0)</f>
        <v>0</v>
      </c>
      <c r="BJ243" s="18" t="s">
        <v>81</v>
      </c>
      <c r="BK243" s="234">
        <f>ROUND(I243*H243,2)</f>
        <v>36000</v>
      </c>
      <c r="BL243" s="18" t="s">
        <v>602</v>
      </c>
      <c r="BM243" s="233" t="s">
        <v>4991</v>
      </c>
    </row>
    <row r="244" s="2" customFormat="1" ht="24.15" customHeight="1">
      <c r="A244" s="33"/>
      <c r="B244" s="34"/>
      <c r="C244" s="222" t="s">
        <v>709</v>
      </c>
      <c r="D244" s="222" t="s">
        <v>280</v>
      </c>
      <c r="E244" s="223" t="s">
        <v>4992</v>
      </c>
      <c r="F244" s="224" t="s">
        <v>4993</v>
      </c>
      <c r="G244" s="225" t="s">
        <v>1418</v>
      </c>
      <c r="H244" s="226">
        <v>1</v>
      </c>
      <c r="I244" s="227">
        <v>18000</v>
      </c>
      <c r="J244" s="227">
        <f>ROUND(I244*H244,2)</f>
        <v>18000</v>
      </c>
      <c r="K244" s="228"/>
      <c r="L244" s="39"/>
      <c r="M244" s="229" t="s">
        <v>1</v>
      </c>
      <c r="N244" s="230" t="s">
        <v>39</v>
      </c>
      <c r="O244" s="231">
        <v>0</v>
      </c>
      <c r="P244" s="231">
        <f>O244*H244</f>
        <v>0</v>
      </c>
      <c r="Q244" s="231">
        <v>0</v>
      </c>
      <c r="R244" s="231">
        <f>Q244*H244</f>
        <v>0</v>
      </c>
      <c r="S244" s="231">
        <v>0</v>
      </c>
      <c r="T244" s="232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233" t="s">
        <v>602</v>
      </c>
      <c r="AT244" s="233" t="s">
        <v>280</v>
      </c>
      <c r="AU244" s="233" t="s">
        <v>83</v>
      </c>
      <c r="AY244" s="18" t="s">
        <v>278</v>
      </c>
      <c r="BE244" s="234">
        <f>IF(N244="základní",J244,0)</f>
        <v>18000</v>
      </c>
      <c r="BF244" s="234">
        <f>IF(N244="snížená",J244,0)</f>
        <v>0</v>
      </c>
      <c r="BG244" s="234">
        <f>IF(N244="zákl. přenesená",J244,0)</f>
        <v>0</v>
      </c>
      <c r="BH244" s="234">
        <f>IF(N244="sníž. přenesená",J244,0)</f>
        <v>0</v>
      </c>
      <c r="BI244" s="234">
        <f>IF(N244="nulová",J244,0)</f>
        <v>0</v>
      </c>
      <c r="BJ244" s="18" t="s">
        <v>81</v>
      </c>
      <c r="BK244" s="234">
        <f>ROUND(I244*H244,2)</f>
        <v>18000</v>
      </c>
      <c r="BL244" s="18" t="s">
        <v>602</v>
      </c>
      <c r="BM244" s="233" t="s">
        <v>4994</v>
      </c>
    </row>
    <row r="245" s="2" customFormat="1" ht="24.15" customHeight="1">
      <c r="A245" s="33"/>
      <c r="B245" s="34"/>
      <c r="C245" s="222" t="s">
        <v>713</v>
      </c>
      <c r="D245" s="222" t="s">
        <v>280</v>
      </c>
      <c r="E245" s="223" t="s">
        <v>4995</v>
      </c>
      <c r="F245" s="224" t="s">
        <v>4996</v>
      </c>
      <c r="G245" s="225" t="s">
        <v>1418</v>
      </c>
      <c r="H245" s="226">
        <v>1</v>
      </c>
      <c r="I245" s="227">
        <v>57000</v>
      </c>
      <c r="J245" s="227">
        <f>ROUND(I245*H245,2)</f>
        <v>57000</v>
      </c>
      <c r="K245" s="228"/>
      <c r="L245" s="39"/>
      <c r="M245" s="229" t="s">
        <v>1</v>
      </c>
      <c r="N245" s="230" t="s">
        <v>39</v>
      </c>
      <c r="O245" s="231">
        <v>0</v>
      </c>
      <c r="P245" s="231">
        <f>O245*H245</f>
        <v>0</v>
      </c>
      <c r="Q245" s="231">
        <v>0</v>
      </c>
      <c r="R245" s="231">
        <f>Q245*H245</f>
        <v>0</v>
      </c>
      <c r="S245" s="231">
        <v>0</v>
      </c>
      <c r="T245" s="232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233" t="s">
        <v>602</v>
      </c>
      <c r="AT245" s="233" t="s">
        <v>280</v>
      </c>
      <c r="AU245" s="233" t="s">
        <v>83</v>
      </c>
      <c r="AY245" s="18" t="s">
        <v>278</v>
      </c>
      <c r="BE245" s="234">
        <f>IF(N245="základní",J245,0)</f>
        <v>57000</v>
      </c>
      <c r="BF245" s="234">
        <f>IF(N245="snížená",J245,0)</f>
        <v>0</v>
      </c>
      <c r="BG245" s="234">
        <f>IF(N245="zákl. přenesená",J245,0)</f>
        <v>0</v>
      </c>
      <c r="BH245" s="234">
        <f>IF(N245="sníž. přenesená",J245,0)</f>
        <v>0</v>
      </c>
      <c r="BI245" s="234">
        <f>IF(N245="nulová",J245,0)</f>
        <v>0</v>
      </c>
      <c r="BJ245" s="18" t="s">
        <v>81</v>
      </c>
      <c r="BK245" s="234">
        <f>ROUND(I245*H245,2)</f>
        <v>57000</v>
      </c>
      <c r="BL245" s="18" t="s">
        <v>602</v>
      </c>
      <c r="BM245" s="233" t="s">
        <v>4997</v>
      </c>
    </row>
    <row r="246" s="2" customFormat="1" ht="24.15" customHeight="1">
      <c r="A246" s="33"/>
      <c r="B246" s="34"/>
      <c r="C246" s="222" t="s">
        <v>717</v>
      </c>
      <c r="D246" s="222" t="s">
        <v>280</v>
      </c>
      <c r="E246" s="223" t="s">
        <v>4998</v>
      </c>
      <c r="F246" s="224" t="s">
        <v>4999</v>
      </c>
      <c r="G246" s="225" t="s">
        <v>1418</v>
      </c>
      <c r="H246" s="226">
        <v>1</v>
      </c>
      <c r="I246" s="227">
        <v>136000</v>
      </c>
      <c r="J246" s="227">
        <f>ROUND(I246*H246,2)</f>
        <v>136000</v>
      </c>
      <c r="K246" s="228"/>
      <c r="L246" s="39"/>
      <c r="M246" s="229" t="s">
        <v>1</v>
      </c>
      <c r="N246" s="230" t="s">
        <v>39</v>
      </c>
      <c r="O246" s="231">
        <v>0</v>
      </c>
      <c r="P246" s="231">
        <f>O246*H246</f>
        <v>0</v>
      </c>
      <c r="Q246" s="231">
        <v>0</v>
      </c>
      <c r="R246" s="231">
        <f>Q246*H246</f>
        <v>0</v>
      </c>
      <c r="S246" s="231">
        <v>0</v>
      </c>
      <c r="T246" s="232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233" t="s">
        <v>602</v>
      </c>
      <c r="AT246" s="233" t="s">
        <v>280</v>
      </c>
      <c r="AU246" s="233" t="s">
        <v>83</v>
      </c>
      <c r="AY246" s="18" t="s">
        <v>278</v>
      </c>
      <c r="BE246" s="234">
        <f>IF(N246="základní",J246,0)</f>
        <v>136000</v>
      </c>
      <c r="BF246" s="234">
        <f>IF(N246="snížená",J246,0)</f>
        <v>0</v>
      </c>
      <c r="BG246" s="234">
        <f>IF(N246="zákl. přenesená",J246,0)</f>
        <v>0</v>
      </c>
      <c r="BH246" s="234">
        <f>IF(N246="sníž. přenesená",J246,0)</f>
        <v>0</v>
      </c>
      <c r="BI246" s="234">
        <f>IF(N246="nulová",J246,0)</f>
        <v>0</v>
      </c>
      <c r="BJ246" s="18" t="s">
        <v>81</v>
      </c>
      <c r="BK246" s="234">
        <f>ROUND(I246*H246,2)</f>
        <v>136000</v>
      </c>
      <c r="BL246" s="18" t="s">
        <v>602</v>
      </c>
      <c r="BM246" s="233" t="s">
        <v>5000</v>
      </c>
    </row>
    <row r="247" s="2" customFormat="1" ht="24.15" customHeight="1">
      <c r="A247" s="33"/>
      <c r="B247" s="34"/>
      <c r="C247" s="222" t="s">
        <v>721</v>
      </c>
      <c r="D247" s="222" t="s">
        <v>280</v>
      </c>
      <c r="E247" s="223" t="s">
        <v>5001</v>
      </c>
      <c r="F247" s="224" t="s">
        <v>5002</v>
      </c>
      <c r="G247" s="225" t="s">
        <v>1418</v>
      </c>
      <c r="H247" s="226">
        <v>1</v>
      </c>
      <c r="I247" s="227">
        <v>109000</v>
      </c>
      <c r="J247" s="227">
        <f>ROUND(I247*H247,2)</f>
        <v>109000</v>
      </c>
      <c r="K247" s="228"/>
      <c r="L247" s="39"/>
      <c r="M247" s="229" t="s">
        <v>1</v>
      </c>
      <c r="N247" s="230" t="s">
        <v>39</v>
      </c>
      <c r="O247" s="231">
        <v>0</v>
      </c>
      <c r="P247" s="231">
        <f>O247*H247</f>
        <v>0</v>
      </c>
      <c r="Q247" s="231">
        <v>0</v>
      </c>
      <c r="R247" s="231">
        <f>Q247*H247</f>
        <v>0</v>
      </c>
      <c r="S247" s="231">
        <v>0</v>
      </c>
      <c r="T247" s="232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233" t="s">
        <v>602</v>
      </c>
      <c r="AT247" s="233" t="s">
        <v>280</v>
      </c>
      <c r="AU247" s="233" t="s">
        <v>83</v>
      </c>
      <c r="AY247" s="18" t="s">
        <v>278</v>
      </c>
      <c r="BE247" s="234">
        <f>IF(N247="základní",J247,0)</f>
        <v>109000</v>
      </c>
      <c r="BF247" s="234">
        <f>IF(N247="snížená",J247,0)</f>
        <v>0</v>
      </c>
      <c r="BG247" s="234">
        <f>IF(N247="zákl. přenesená",J247,0)</f>
        <v>0</v>
      </c>
      <c r="BH247" s="234">
        <f>IF(N247="sníž. přenesená",J247,0)</f>
        <v>0</v>
      </c>
      <c r="BI247" s="234">
        <f>IF(N247="nulová",J247,0)</f>
        <v>0</v>
      </c>
      <c r="BJ247" s="18" t="s">
        <v>81</v>
      </c>
      <c r="BK247" s="234">
        <f>ROUND(I247*H247,2)</f>
        <v>109000</v>
      </c>
      <c r="BL247" s="18" t="s">
        <v>602</v>
      </c>
      <c r="BM247" s="233" t="s">
        <v>5003</v>
      </c>
    </row>
    <row r="248" s="2" customFormat="1" ht="21.75" customHeight="1">
      <c r="A248" s="33"/>
      <c r="B248" s="34"/>
      <c r="C248" s="222" t="s">
        <v>726</v>
      </c>
      <c r="D248" s="222" t="s">
        <v>280</v>
      </c>
      <c r="E248" s="223" t="s">
        <v>5004</v>
      </c>
      <c r="F248" s="224" t="s">
        <v>5005</v>
      </c>
      <c r="G248" s="225" t="s">
        <v>1418</v>
      </c>
      <c r="H248" s="226">
        <v>1</v>
      </c>
      <c r="I248" s="227">
        <v>68000</v>
      </c>
      <c r="J248" s="227">
        <f>ROUND(I248*H248,2)</f>
        <v>68000</v>
      </c>
      <c r="K248" s="228"/>
      <c r="L248" s="39"/>
      <c r="M248" s="229" t="s">
        <v>1</v>
      </c>
      <c r="N248" s="230" t="s">
        <v>39</v>
      </c>
      <c r="O248" s="231">
        <v>0</v>
      </c>
      <c r="P248" s="231">
        <f>O248*H248</f>
        <v>0</v>
      </c>
      <c r="Q248" s="231">
        <v>0</v>
      </c>
      <c r="R248" s="231">
        <f>Q248*H248</f>
        <v>0</v>
      </c>
      <c r="S248" s="231">
        <v>0</v>
      </c>
      <c r="T248" s="232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233" t="s">
        <v>602</v>
      </c>
      <c r="AT248" s="233" t="s">
        <v>280</v>
      </c>
      <c r="AU248" s="233" t="s">
        <v>83</v>
      </c>
      <c r="AY248" s="18" t="s">
        <v>278</v>
      </c>
      <c r="BE248" s="234">
        <f>IF(N248="základní",J248,0)</f>
        <v>68000</v>
      </c>
      <c r="BF248" s="234">
        <f>IF(N248="snížená",J248,0)</f>
        <v>0</v>
      </c>
      <c r="BG248" s="234">
        <f>IF(N248="zákl. přenesená",J248,0)</f>
        <v>0</v>
      </c>
      <c r="BH248" s="234">
        <f>IF(N248="sníž. přenesená",J248,0)</f>
        <v>0</v>
      </c>
      <c r="BI248" s="234">
        <f>IF(N248="nulová",J248,0)</f>
        <v>0</v>
      </c>
      <c r="BJ248" s="18" t="s">
        <v>81</v>
      </c>
      <c r="BK248" s="234">
        <f>ROUND(I248*H248,2)</f>
        <v>68000</v>
      </c>
      <c r="BL248" s="18" t="s">
        <v>602</v>
      </c>
      <c r="BM248" s="233" t="s">
        <v>5006</v>
      </c>
    </row>
    <row r="249" s="2" customFormat="1" ht="24.15" customHeight="1">
      <c r="A249" s="33"/>
      <c r="B249" s="34"/>
      <c r="C249" s="222" t="s">
        <v>730</v>
      </c>
      <c r="D249" s="222" t="s">
        <v>280</v>
      </c>
      <c r="E249" s="223" t="s">
        <v>5007</v>
      </c>
      <c r="F249" s="224" t="s">
        <v>5008</v>
      </c>
      <c r="G249" s="225" t="s">
        <v>1418</v>
      </c>
      <c r="H249" s="226">
        <v>1</v>
      </c>
      <c r="I249" s="227">
        <v>45000</v>
      </c>
      <c r="J249" s="227">
        <f>ROUND(I249*H249,2)</f>
        <v>45000</v>
      </c>
      <c r="K249" s="228"/>
      <c r="L249" s="39"/>
      <c r="M249" s="229" t="s">
        <v>1</v>
      </c>
      <c r="N249" s="230" t="s">
        <v>39</v>
      </c>
      <c r="O249" s="231">
        <v>0</v>
      </c>
      <c r="P249" s="231">
        <f>O249*H249</f>
        <v>0</v>
      </c>
      <c r="Q249" s="231">
        <v>0</v>
      </c>
      <c r="R249" s="231">
        <f>Q249*H249</f>
        <v>0</v>
      </c>
      <c r="S249" s="231">
        <v>0</v>
      </c>
      <c r="T249" s="232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233" t="s">
        <v>602</v>
      </c>
      <c r="AT249" s="233" t="s">
        <v>280</v>
      </c>
      <c r="AU249" s="233" t="s">
        <v>83</v>
      </c>
      <c r="AY249" s="18" t="s">
        <v>278</v>
      </c>
      <c r="BE249" s="234">
        <f>IF(N249="základní",J249,0)</f>
        <v>45000</v>
      </c>
      <c r="BF249" s="234">
        <f>IF(N249="snížená",J249,0)</f>
        <v>0</v>
      </c>
      <c r="BG249" s="234">
        <f>IF(N249="zákl. přenesená",J249,0)</f>
        <v>0</v>
      </c>
      <c r="BH249" s="234">
        <f>IF(N249="sníž. přenesená",J249,0)</f>
        <v>0</v>
      </c>
      <c r="BI249" s="234">
        <f>IF(N249="nulová",J249,0)</f>
        <v>0</v>
      </c>
      <c r="BJ249" s="18" t="s">
        <v>81</v>
      </c>
      <c r="BK249" s="234">
        <f>ROUND(I249*H249,2)</f>
        <v>45000</v>
      </c>
      <c r="BL249" s="18" t="s">
        <v>602</v>
      </c>
      <c r="BM249" s="233" t="s">
        <v>5009</v>
      </c>
    </row>
    <row r="250" s="2" customFormat="1" ht="24.15" customHeight="1">
      <c r="A250" s="33"/>
      <c r="B250" s="34"/>
      <c r="C250" s="222" t="s">
        <v>734</v>
      </c>
      <c r="D250" s="222" t="s">
        <v>280</v>
      </c>
      <c r="E250" s="223" t="s">
        <v>5010</v>
      </c>
      <c r="F250" s="224" t="s">
        <v>5011</v>
      </c>
      <c r="G250" s="225" t="s">
        <v>1418</v>
      </c>
      <c r="H250" s="226">
        <v>1</v>
      </c>
      <c r="I250" s="227">
        <v>35000</v>
      </c>
      <c r="J250" s="227">
        <f>ROUND(I250*H250,2)</f>
        <v>35000</v>
      </c>
      <c r="K250" s="228"/>
      <c r="L250" s="39"/>
      <c r="M250" s="229" t="s">
        <v>1</v>
      </c>
      <c r="N250" s="230" t="s">
        <v>39</v>
      </c>
      <c r="O250" s="231">
        <v>0</v>
      </c>
      <c r="P250" s="231">
        <f>O250*H250</f>
        <v>0</v>
      </c>
      <c r="Q250" s="231">
        <v>0</v>
      </c>
      <c r="R250" s="231">
        <f>Q250*H250</f>
        <v>0</v>
      </c>
      <c r="S250" s="231">
        <v>0</v>
      </c>
      <c r="T250" s="232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233" t="s">
        <v>602</v>
      </c>
      <c r="AT250" s="233" t="s">
        <v>280</v>
      </c>
      <c r="AU250" s="233" t="s">
        <v>83</v>
      </c>
      <c r="AY250" s="18" t="s">
        <v>278</v>
      </c>
      <c r="BE250" s="234">
        <f>IF(N250="základní",J250,0)</f>
        <v>35000</v>
      </c>
      <c r="BF250" s="234">
        <f>IF(N250="snížená",J250,0)</f>
        <v>0</v>
      </c>
      <c r="BG250" s="234">
        <f>IF(N250="zákl. přenesená",J250,0)</f>
        <v>0</v>
      </c>
      <c r="BH250" s="234">
        <f>IF(N250="sníž. přenesená",J250,0)</f>
        <v>0</v>
      </c>
      <c r="BI250" s="234">
        <f>IF(N250="nulová",J250,0)</f>
        <v>0</v>
      </c>
      <c r="BJ250" s="18" t="s">
        <v>81</v>
      </c>
      <c r="BK250" s="234">
        <f>ROUND(I250*H250,2)</f>
        <v>35000</v>
      </c>
      <c r="BL250" s="18" t="s">
        <v>602</v>
      </c>
      <c r="BM250" s="233" t="s">
        <v>5012</v>
      </c>
    </row>
    <row r="251" s="2" customFormat="1" ht="24.15" customHeight="1">
      <c r="A251" s="33"/>
      <c r="B251" s="34"/>
      <c r="C251" s="222" t="s">
        <v>740</v>
      </c>
      <c r="D251" s="222" t="s">
        <v>280</v>
      </c>
      <c r="E251" s="223" t="s">
        <v>5013</v>
      </c>
      <c r="F251" s="224" t="s">
        <v>5014</v>
      </c>
      <c r="G251" s="225" t="s">
        <v>1418</v>
      </c>
      <c r="H251" s="226">
        <v>18</v>
      </c>
      <c r="I251" s="227">
        <v>18000</v>
      </c>
      <c r="J251" s="227">
        <f>ROUND(I251*H251,2)</f>
        <v>324000</v>
      </c>
      <c r="K251" s="228"/>
      <c r="L251" s="39"/>
      <c r="M251" s="229" t="s">
        <v>1</v>
      </c>
      <c r="N251" s="230" t="s">
        <v>39</v>
      </c>
      <c r="O251" s="231">
        <v>0</v>
      </c>
      <c r="P251" s="231">
        <f>O251*H251</f>
        <v>0</v>
      </c>
      <c r="Q251" s="231">
        <v>0</v>
      </c>
      <c r="R251" s="231">
        <f>Q251*H251</f>
        <v>0</v>
      </c>
      <c r="S251" s="231">
        <v>0</v>
      </c>
      <c r="T251" s="232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233" t="s">
        <v>602</v>
      </c>
      <c r="AT251" s="233" t="s">
        <v>280</v>
      </c>
      <c r="AU251" s="233" t="s">
        <v>83</v>
      </c>
      <c r="AY251" s="18" t="s">
        <v>278</v>
      </c>
      <c r="BE251" s="234">
        <f>IF(N251="základní",J251,0)</f>
        <v>324000</v>
      </c>
      <c r="BF251" s="234">
        <f>IF(N251="snížená",J251,0)</f>
        <v>0</v>
      </c>
      <c r="BG251" s="234">
        <f>IF(N251="zákl. přenesená",J251,0)</f>
        <v>0</v>
      </c>
      <c r="BH251" s="234">
        <f>IF(N251="sníž. přenesená",J251,0)</f>
        <v>0</v>
      </c>
      <c r="BI251" s="234">
        <f>IF(N251="nulová",J251,0)</f>
        <v>0</v>
      </c>
      <c r="BJ251" s="18" t="s">
        <v>81</v>
      </c>
      <c r="BK251" s="234">
        <f>ROUND(I251*H251,2)</f>
        <v>324000</v>
      </c>
      <c r="BL251" s="18" t="s">
        <v>602</v>
      </c>
      <c r="BM251" s="233" t="s">
        <v>5015</v>
      </c>
    </row>
    <row r="252" s="2" customFormat="1" ht="24.15" customHeight="1">
      <c r="A252" s="33"/>
      <c r="B252" s="34"/>
      <c r="C252" s="222" t="s">
        <v>746</v>
      </c>
      <c r="D252" s="222" t="s">
        <v>280</v>
      </c>
      <c r="E252" s="223" t="s">
        <v>5016</v>
      </c>
      <c r="F252" s="224" t="s">
        <v>5017</v>
      </c>
      <c r="G252" s="225" t="s">
        <v>1418</v>
      </c>
      <c r="H252" s="226">
        <v>14</v>
      </c>
      <c r="I252" s="227">
        <v>18000</v>
      </c>
      <c r="J252" s="227">
        <f>ROUND(I252*H252,2)</f>
        <v>252000</v>
      </c>
      <c r="K252" s="228"/>
      <c r="L252" s="39"/>
      <c r="M252" s="229" t="s">
        <v>1</v>
      </c>
      <c r="N252" s="230" t="s">
        <v>39</v>
      </c>
      <c r="O252" s="231">
        <v>0</v>
      </c>
      <c r="P252" s="231">
        <f>O252*H252</f>
        <v>0</v>
      </c>
      <c r="Q252" s="231">
        <v>0</v>
      </c>
      <c r="R252" s="231">
        <f>Q252*H252</f>
        <v>0</v>
      </c>
      <c r="S252" s="231">
        <v>0</v>
      </c>
      <c r="T252" s="232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233" t="s">
        <v>602</v>
      </c>
      <c r="AT252" s="233" t="s">
        <v>280</v>
      </c>
      <c r="AU252" s="233" t="s">
        <v>83</v>
      </c>
      <c r="AY252" s="18" t="s">
        <v>278</v>
      </c>
      <c r="BE252" s="234">
        <f>IF(N252="základní",J252,0)</f>
        <v>252000</v>
      </c>
      <c r="BF252" s="234">
        <f>IF(N252="snížená",J252,0)</f>
        <v>0</v>
      </c>
      <c r="BG252" s="234">
        <f>IF(N252="zákl. přenesená",J252,0)</f>
        <v>0</v>
      </c>
      <c r="BH252" s="234">
        <f>IF(N252="sníž. přenesená",J252,0)</f>
        <v>0</v>
      </c>
      <c r="BI252" s="234">
        <f>IF(N252="nulová",J252,0)</f>
        <v>0</v>
      </c>
      <c r="BJ252" s="18" t="s">
        <v>81</v>
      </c>
      <c r="BK252" s="234">
        <f>ROUND(I252*H252,2)</f>
        <v>252000</v>
      </c>
      <c r="BL252" s="18" t="s">
        <v>602</v>
      </c>
      <c r="BM252" s="233" t="s">
        <v>5018</v>
      </c>
    </row>
    <row r="253" s="2" customFormat="1" ht="24.15" customHeight="1">
      <c r="A253" s="33"/>
      <c r="B253" s="34"/>
      <c r="C253" s="222" t="s">
        <v>1965</v>
      </c>
      <c r="D253" s="222" t="s">
        <v>280</v>
      </c>
      <c r="E253" s="223" t="s">
        <v>5019</v>
      </c>
      <c r="F253" s="224" t="s">
        <v>5020</v>
      </c>
      <c r="G253" s="225" t="s">
        <v>1418</v>
      </c>
      <c r="H253" s="226">
        <v>2</v>
      </c>
      <c r="I253" s="227">
        <v>18000</v>
      </c>
      <c r="J253" s="227">
        <f>ROUND(I253*H253,2)</f>
        <v>36000</v>
      </c>
      <c r="K253" s="228"/>
      <c r="L253" s="39"/>
      <c r="M253" s="229" t="s">
        <v>1</v>
      </c>
      <c r="N253" s="230" t="s">
        <v>39</v>
      </c>
      <c r="O253" s="231">
        <v>0</v>
      </c>
      <c r="P253" s="231">
        <f>O253*H253</f>
        <v>0</v>
      </c>
      <c r="Q253" s="231">
        <v>0</v>
      </c>
      <c r="R253" s="231">
        <f>Q253*H253</f>
        <v>0</v>
      </c>
      <c r="S253" s="231">
        <v>0</v>
      </c>
      <c r="T253" s="232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233" t="s">
        <v>602</v>
      </c>
      <c r="AT253" s="233" t="s">
        <v>280</v>
      </c>
      <c r="AU253" s="233" t="s">
        <v>83</v>
      </c>
      <c r="AY253" s="18" t="s">
        <v>278</v>
      </c>
      <c r="BE253" s="234">
        <f>IF(N253="základní",J253,0)</f>
        <v>36000</v>
      </c>
      <c r="BF253" s="234">
        <f>IF(N253="snížená",J253,0)</f>
        <v>0</v>
      </c>
      <c r="BG253" s="234">
        <f>IF(N253="zákl. přenesená",J253,0)</f>
        <v>0</v>
      </c>
      <c r="BH253" s="234">
        <f>IF(N253="sníž. přenesená",J253,0)</f>
        <v>0</v>
      </c>
      <c r="BI253" s="234">
        <f>IF(N253="nulová",J253,0)</f>
        <v>0</v>
      </c>
      <c r="BJ253" s="18" t="s">
        <v>81</v>
      </c>
      <c r="BK253" s="234">
        <f>ROUND(I253*H253,2)</f>
        <v>36000</v>
      </c>
      <c r="BL253" s="18" t="s">
        <v>602</v>
      </c>
      <c r="BM253" s="233" t="s">
        <v>5021</v>
      </c>
    </row>
    <row r="254" s="2" customFormat="1" ht="24.15" customHeight="1">
      <c r="A254" s="33"/>
      <c r="B254" s="34"/>
      <c r="C254" s="222" t="s">
        <v>765</v>
      </c>
      <c r="D254" s="222" t="s">
        <v>280</v>
      </c>
      <c r="E254" s="223" t="s">
        <v>5022</v>
      </c>
      <c r="F254" s="224" t="s">
        <v>5023</v>
      </c>
      <c r="G254" s="225" t="s">
        <v>1418</v>
      </c>
      <c r="H254" s="226">
        <v>17</v>
      </c>
      <c r="I254" s="227">
        <v>18000</v>
      </c>
      <c r="J254" s="227">
        <f>ROUND(I254*H254,2)</f>
        <v>306000</v>
      </c>
      <c r="K254" s="228"/>
      <c r="L254" s="39"/>
      <c r="M254" s="229" t="s">
        <v>1</v>
      </c>
      <c r="N254" s="230" t="s">
        <v>39</v>
      </c>
      <c r="O254" s="231">
        <v>0</v>
      </c>
      <c r="P254" s="231">
        <f>O254*H254</f>
        <v>0</v>
      </c>
      <c r="Q254" s="231">
        <v>0</v>
      </c>
      <c r="R254" s="231">
        <f>Q254*H254</f>
        <v>0</v>
      </c>
      <c r="S254" s="231">
        <v>0</v>
      </c>
      <c r="T254" s="232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233" t="s">
        <v>602</v>
      </c>
      <c r="AT254" s="233" t="s">
        <v>280</v>
      </c>
      <c r="AU254" s="233" t="s">
        <v>83</v>
      </c>
      <c r="AY254" s="18" t="s">
        <v>278</v>
      </c>
      <c r="BE254" s="234">
        <f>IF(N254="základní",J254,0)</f>
        <v>306000</v>
      </c>
      <c r="BF254" s="234">
        <f>IF(N254="snížená",J254,0)</f>
        <v>0</v>
      </c>
      <c r="BG254" s="234">
        <f>IF(N254="zákl. přenesená",J254,0)</f>
        <v>0</v>
      </c>
      <c r="BH254" s="234">
        <f>IF(N254="sníž. přenesená",J254,0)</f>
        <v>0</v>
      </c>
      <c r="BI254" s="234">
        <f>IF(N254="nulová",J254,0)</f>
        <v>0</v>
      </c>
      <c r="BJ254" s="18" t="s">
        <v>81</v>
      </c>
      <c r="BK254" s="234">
        <f>ROUND(I254*H254,2)</f>
        <v>306000</v>
      </c>
      <c r="BL254" s="18" t="s">
        <v>602</v>
      </c>
      <c r="BM254" s="233" t="s">
        <v>5024</v>
      </c>
    </row>
    <row r="255" s="2" customFormat="1" ht="33" customHeight="1">
      <c r="A255" s="33"/>
      <c r="B255" s="34"/>
      <c r="C255" s="222" t="s">
        <v>782</v>
      </c>
      <c r="D255" s="222" t="s">
        <v>280</v>
      </c>
      <c r="E255" s="223" t="s">
        <v>5025</v>
      </c>
      <c r="F255" s="224" t="s">
        <v>5026</v>
      </c>
      <c r="G255" s="225" t="s">
        <v>1418</v>
      </c>
      <c r="H255" s="226">
        <v>4</v>
      </c>
      <c r="I255" s="227">
        <v>24000</v>
      </c>
      <c r="J255" s="227">
        <f>ROUND(I255*H255,2)</f>
        <v>96000</v>
      </c>
      <c r="K255" s="228"/>
      <c r="L255" s="39"/>
      <c r="M255" s="229" t="s">
        <v>1</v>
      </c>
      <c r="N255" s="230" t="s">
        <v>39</v>
      </c>
      <c r="O255" s="231">
        <v>0</v>
      </c>
      <c r="P255" s="231">
        <f>O255*H255</f>
        <v>0</v>
      </c>
      <c r="Q255" s="231">
        <v>0</v>
      </c>
      <c r="R255" s="231">
        <f>Q255*H255</f>
        <v>0</v>
      </c>
      <c r="S255" s="231">
        <v>0</v>
      </c>
      <c r="T255" s="232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233" t="s">
        <v>602</v>
      </c>
      <c r="AT255" s="233" t="s">
        <v>280</v>
      </c>
      <c r="AU255" s="233" t="s">
        <v>83</v>
      </c>
      <c r="AY255" s="18" t="s">
        <v>278</v>
      </c>
      <c r="BE255" s="234">
        <f>IF(N255="základní",J255,0)</f>
        <v>96000</v>
      </c>
      <c r="BF255" s="234">
        <f>IF(N255="snížená",J255,0)</f>
        <v>0</v>
      </c>
      <c r="BG255" s="234">
        <f>IF(N255="zákl. přenesená",J255,0)</f>
        <v>0</v>
      </c>
      <c r="BH255" s="234">
        <f>IF(N255="sníž. přenesená",J255,0)</f>
        <v>0</v>
      </c>
      <c r="BI255" s="234">
        <f>IF(N255="nulová",J255,0)</f>
        <v>0</v>
      </c>
      <c r="BJ255" s="18" t="s">
        <v>81</v>
      </c>
      <c r="BK255" s="234">
        <f>ROUND(I255*H255,2)</f>
        <v>96000</v>
      </c>
      <c r="BL255" s="18" t="s">
        <v>602</v>
      </c>
      <c r="BM255" s="233" t="s">
        <v>5027</v>
      </c>
    </row>
    <row r="256" s="2" customFormat="1" ht="33" customHeight="1">
      <c r="A256" s="33"/>
      <c r="B256" s="34"/>
      <c r="C256" s="222" t="s">
        <v>827</v>
      </c>
      <c r="D256" s="222" t="s">
        <v>280</v>
      </c>
      <c r="E256" s="223" t="s">
        <v>5028</v>
      </c>
      <c r="F256" s="224" t="s">
        <v>5029</v>
      </c>
      <c r="G256" s="225" t="s">
        <v>1418</v>
      </c>
      <c r="H256" s="226">
        <v>2</v>
      </c>
      <c r="I256" s="227">
        <v>24000</v>
      </c>
      <c r="J256" s="227">
        <f>ROUND(I256*H256,2)</f>
        <v>48000</v>
      </c>
      <c r="K256" s="228"/>
      <c r="L256" s="39"/>
      <c r="M256" s="229" t="s">
        <v>1</v>
      </c>
      <c r="N256" s="230" t="s">
        <v>39</v>
      </c>
      <c r="O256" s="231">
        <v>0</v>
      </c>
      <c r="P256" s="231">
        <f>O256*H256</f>
        <v>0</v>
      </c>
      <c r="Q256" s="231">
        <v>0</v>
      </c>
      <c r="R256" s="231">
        <f>Q256*H256</f>
        <v>0</v>
      </c>
      <c r="S256" s="231">
        <v>0</v>
      </c>
      <c r="T256" s="232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233" t="s">
        <v>602</v>
      </c>
      <c r="AT256" s="233" t="s">
        <v>280</v>
      </c>
      <c r="AU256" s="233" t="s">
        <v>83</v>
      </c>
      <c r="AY256" s="18" t="s">
        <v>278</v>
      </c>
      <c r="BE256" s="234">
        <f>IF(N256="základní",J256,0)</f>
        <v>48000</v>
      </c>
      <c r="BF256" s="234">
        <f>IF(N256="snížená",J256,0)</f>
        <v>0</v>
      </c>
      <c r="BG256" s="234">
        <f>IF(N256="zákl. přenesená",J256,0)</f>
        <v>0</v>
      </c>
      <c r="BH256" s="234">
        <f>IF(N256="sníž. přenesená",J256,0)</f>
        <v>0</v>
      </c>
      <c r="BI256" s="234">
        <f>IF(N256="nulová",J256,0)</f>
        <v>0</v>
      </c>
      <c r="BJ256" s="18" t="s">
        <v>81</v>
      </c>
      <c r="BK256" s="234">
        <f>ROUND(I256*H256,2)</f>
        <v>48000</v>
      </c>
      <c r="BL256" s="18" t="s">
        <v>602</v>
      </c>
      <c r="BM256" s="233" t="s">
        <v>5030</v>
      </c>
    </row>
    <row r="257" s="2" customFormat="1" ht="24.15" customHeight="1">
      <c r="A257" s="33"/>
      <c r="B257" s="34"/>
      <c r="C257" s="222" t="s">
        <v>913</v>
      </c>
      <c r="D257" s="222" t="s">
        <v>280</v>
      </c>
      <c r="E257" s="223" t="s">
        <v>5031</v>
      </c>
      <c r="F257" s="224" t="s">
        <v>5032</v>
      </c>
      <c r="G257" s="225" t="s">
        <v>1418</v>
      </c>
      <c r="H257" s="226">
        <v>1</v>
      </c>
      <c r="I257" s="227">
        <v>15000</v>
      </c>
      <c r="J257" s="227">
        <f>ROUND(I257*H257,2)</f>
        <v>15000</v>
      </c>
      <c r="K257" s="228"/>
      <c r="L257" s="39"/>
      <c r="M257" s="229" t="s">
        <v>1</v>
      </c>
      <c r="N257" s="230" t="s">
        <v>39</v>
      </c>
      <c r="O257" s="231">
        <v>0</v>
      </c>
      <c r="P257" s="231">
        <f>O257*H257</f>
        <v>0</v>
      </c>
      <c r="Q257" s="231">
        <v>0</v>
      </c>
      <c r="R257" s="231">
        <f>Q257*H257</f>
        <v>0</v>
      </c>
      <c r="S257" s="231">
        <v>0</v>
      </c>
      <c r="T257" s="232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233" t="s">
        <v>602</v>
      </c>
      <c r="AT257" s="233" t="s">
        <v>280</v>
      </c>
      <c r="AU257" s="233" t="s">
        <v>83</v>
      </c>
      <c r="AY257" s="18" t="s">
        <v>278</v>
      </c>
      <c r="BE257" s="234">
        <f>IF(N257="základní",J257,0)</f>
        <v>15000</v>
      </c>
      <c r="BF257" s="234">
        <f>IF(N257="snížená",J257,0)</f>
        <v>0</v>
      </c>
      <c r="BG257" s="234">
        <f>IF(N257="zákl. přenesená",J257,0)</f>
        <v>0</v>
      </c>
      <c r="BH257" s="234">
        <f>IF(N257="sníž. přenesená",J257,0)</f>
        <v>0</v>
      </c>
      <c r="BI257" s="234">
        <f>IF(N257="nulová",J257,0)</f>
        <v>0</v>
      </c>
      <c r="BJ257" s="18" t="s">
        <v>81</v>
      </c>
      <c r="BK257" s="234">
        <f>ROUND(I257*H257,2)</f>
        <v>15000</v>
      </c>
      <c r="BL257" s="18" t="s">
        <v>602</v>
      </c>
      <c r="BM257" s="233" t="s">
        <v>5033</v>
      </c>
    </row>
    <row r="258" s="2" customFormat="1" ht="24.15" customHeight="1">
      <c r="A258" s="33"/>
      <c r="B258" s="34"/>
      <c r="C258" s="222" t="s">
        <v>1001</v>
      </c>
      <c r="D258" s="222" t="s">
        <v>280</v>
      </c>
      <c r="E258" s="223" t="s">
        <v>5034</v>
      </c>
      <c r="F258" s="224" t="s">
        <v>5035</v>
      </c>
      <c r="G258" s="225" t="s">
        <v>1418</v>
      </c>
      <c r="H258" s="226">
        <v>1</v>
      </c>
      <c r="I258" s="227">
        <v>15000</v>
      </c>
      <c r="J258" s="227">
        <f>ROUND(I258*H258,2)</f>
        <v>15000</v>
      </c>
      <c r="K258" s="228"/>
      <c r="L258" s="39"/>
      <c r="M258" s="229" t="s">
        <v>1</v>
      </c>
      <c r="N258" s="230" t="s">
        <v>39</v>
      </c>
      <c r="O258" s="231">
        <v>0</v>
      </c>
      <c r="P258" s="231">
        <f>O258*H258</f>
        <v>0</v>
      </c>
      <c r="Q258" s="231">
        <v>0</v>
      </c>
      <c r="R258" s="231">
        <f>Q258*H258</f>
        <v>0</v>
      </c>
      <c r="S258" s="231">
        <v>0</v>
      </c>
      <c r="T258" s="232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233" t="s">
        <v>602</v>
      </c>
      <c r="AT258" s="233" t="s">
        <v>280</v>
      </c>
      <c r="AU258" s="233" t="s">
        <v>83</v>
      </c>
      <c r="AY258" s="18" t="s">
        <v>278</v>
      </c>
      <c r="BE258" s="234">
        <f>IF(N258="základní",J258,0)</f>
        <v>15000</v>
      </c>
      <c r="BF258" s="234">
        <f>IF(N258="snížená",J258,0)</f>
        <v>0</v>
      </c>
      <c r="BG258" s="234">
        <f>IF(N258="zákl. přenesená",J258,0)</f>
        <v>0</v>
      </c>
      <c r="BH258" s="234">
        <f>IF(N258="sníž. přenesená",J258,0)</f>
        <v>0</v>
      </c>
      <c r="BI258" s="234">
        <f>IF(N258="nulová",J258,0)</f>
        <v>0</v>
      </c>
      <c r="BJ258" s="18" t="s">
        <v>81</v>
      </c>
      <c r="BK258" s="234">
        <f>ROUND(I258*H258,2)</f>
        <v>15000</v>
      </c>
      <c r="BL258" s="18" t="s">
        <v>602</v>
      </c>
      <c r="BM258" s="233" t="s">
        <v>5036</v>
      </c>
    </row>
    <row r="259" s="2" customFormat="1" ht="24.15" customHeight="1">
      <c r="A259" s="33"/>
      <c r="B259" s="34"/>
      <c r="C259" s="222" t="s">
        <v>659</v>
      </c>
      <c r="D259" s="222" t="s">
        <v>280</v>
      </c>
      <c r="E259" s="223" t="s">
        <v>5037</v>
      </c>
      <c r="F259" s="224" t="s">
        <v>5038</v>
      </c>
      <c r="G259" s="225" t="s">
        <v>1418</v>
      </c>
      <c r="H259" s="226">
        <v>1</v>
      </c>
      <c r="I259" s="227">
        <v>22000</v>
      </c>
      <c r="J259" s="227">
        <f>ROUND(I259*H259,2)</f>
        <v>22000</v>
      </c>
      <c r="K259" s="228"/>
      <c r="L259" s="39"/>
      <c r="M259" s="229" t="s">
        <v>1</v>
      </c>
      <c r="N259" s="230" t="s">
        <v>39</v>
      </c>
      <c r="O259" s="231">
        <v>0</v>
      </c>
      <c r="P259" s="231">
        <f>O259*H259</f>
        <v>0</v>
      </c>
      <c r="Q259" s="231">
        <v>0</v>
      </c>
      <c r="R259" s="231">
        <f>Q259*H259</f>
        <v>0</v>
      </c>
      <c r="S259" s="231">
        <v>0</v>
      </c>
      <c r="T259" s="232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233" t="s">
        <v>602</v>
      </c>
      <c r="AT259" s="233" t="s">
        <v>280</v>
      </c>
      <c r="AU259" s="233" t="s">
        <v>83</v>
      </c>
      <c r="AY259" s="18" t="s">
        <v>278</v>
      </c>
      <c r="BE259" s="234">
        <f>IF(N259="základní",J259,0)</f>
        <v>22000</v>
      </c>
      <c r="BF259" s="234">
        <f>IF(N259="snížená",J259,0)</f>
        <v>0</v>
      </c>
      <c r="BG259" s="234">
        <f>IF(N259="zákl. přenesená",J259,0)</f>
        <v>0</v>
      </c>
      <c r="BH259" s="234">
        <f>IF(N259="sníž. přenesená",J259,0)</f>
        <v>0</v>
      </c>
      <c r="BI259" s="234">
        <f>IF(N259="nulová",J259,0)</f>
        <v>0</v>
      </c>
      <c r="BJ259" s="18" t="s">
        <v>81</v>
      </c>
      <c r="BK259" s="234">
        <f>ROUND(I259*H259,2)</f>
        <v>22000</v>
      </c>
      <c r="BL259" s="18" t="s">
        <v>602</v>
      </c>
      <c r="BM259" s="233" t="s">
        <v>5039</v>
      </c>
    </row>
    <row r="260" s="2" customFormat="1" ht="24.15" customHeight="1">
      <c r="A260" s="33"/>
      <c r="B260" s="34"/>
      <c r="C260" s="222" t="s">
        <v>645</v>
      </c>
      <c r="D260" s="222" t="s">
        <v>280</v>
      </c>
      <c r="E260" s="223" t="s">
        <v>5040</v>
      </c>
      <c r="F260" s="224" t="s">
        <v>5041</v>
      </c>
      <c r="G260" s="225" t="s">
        <v>1418</v>
      </c>
      <c r="H260" s="226">
        <v>1</v>
      </c>
      <c r="I260" s="227">
        <v>20000</v>
      </c>
      <c r="J260" s="227">
        <f>ROUND(I260*H260,2)</f>
        <v>20000</v>
      </c>
      <c r="K260" s="228"/>
      <c r="L260" s="39"/>
      <c r="M260" s="229" t="s">
        <v>1</v>
      </c>
      <c r="N260" s="230" t="s">
        <v>39</v>
      </c>
      <c r="O260" s="231">
        <v>0</v>
      </c>
      <c r="P260" s="231">
        <f>O260*H260</f>
        <v>0</v>
      </c>
      <c r="Q260" s="231">
        <v>0</v>
      </c>
      <c r="R260" s="231">
        <f>Q260*H260</f>
        <v>0</v>
      </c>
      <c r="S260" s="231">
        <v>0</v>
      </c>
      <c r="T260" s="232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233" t="s">
        <v>602</v>
      </c>
      <c r="AT260" s="233" t="s">
        <v>280</v>
      </c>
      <c r="AU260" s="233" t="s">
        <v>83</v>
      </c>
      <c r="AY260" s="18" t="s">
        <v>278</v>
      </c>
      <c r="BE260" s="234">
        <f>IF(N260="základní",J260,0)</f>
        <v>20000</v>
      </c>
      <c r="BF260" s="234">
        <f>IF(N260="snížená",J260,0)</f>
        <v>0</v>
      </c>
      <c r="BG260" s="234">
        <f>IF(N260="zákl. přenesená",J260,0)</f>
        <v>0</v>
      </c>
      <c r="BH260" s="234">
        <f>IF(N260="sníž. přenesená",J260,0)</f>
        <v>0</v>
      </c>
      <c r="BI260" s="234">
        <f>IF(N260="nulová",J260,0)</f>
        <v>0</v>
      </c>
      <c r="BJ260" s="18" t="s">
        <v>81</v>
      </c>
      <c r="BK260" s="234">
        <f>ROUND(I260*H260,2)</f>
        <v>20000</v>
      </c>
      <c r="BL260" s="18" t="s">
        <v>602</v>
      </c>
      <c r="BM260" s="233" t="s">
        <v>5042</v>
      </c>
    </row>
    <row r="261" s="2" customFormat="1" ht="24.15" customHeight="1">
      <c r="A261" s="33"/>
      <c r="B261" s="34"/>
      <c r="C261" s="222" t="s">
        <v>1429</v>
      </c>
      <c r="D261" s="222" t="s">
        <v>280</v>
      </c>
      <c r="E261" s="223" t="s">
        <v>5043</v>
      </c>
      <c r="F261" s="224" t="s">
        <v>5044</v>
      </c>
      <c r="G261" s="225" t="s">
        <v>1418</v>
      </c>
      <c r="H261" s="226">
        <v>1</v>
      </c>
      <c r="I261" s="227">
        <v>40000</v>
      </c>
      <c r="J261" s="227">
        <f>ROUND(I261*H261,2)</f>
        <v>40000</v>
      </c>
      <c r="K261" s="228"/>
      <c r="L261" s="39"/>
      <c r="M261" s="229" t="s">
        <v>1</v>
      </c>
      <c r="N261" s="230" t="s">
        <v>39</v>
      </c>
      <c r="O261" s="231">
        <v>0</v>
      </c>
      <c r="P261" s="231">
        <f>O261*H261</f>
        <v>0</v>
      </c>
      <c r="Q261" s="231">
        <v>0</v>
      </c>
      <c r="R261" s="231">
        <f>Q261*H261</f>
        <v>0</v>
      </c>
      <c r="S261" s="231">
        <v>0</v>
      </c>
      <c r="T261" s="232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233" t="s">
        <v>602</v>
      </c>
      <c r="AT261" s="233" t="s">
        <v>280</v>
      </c>
      <c r="AU261" s="233" t="s">
        <v>83</v>
      </c>
      <c r="AY261" s="18" t="s">
        <v>278</v>
      </c>
      <c r="BE261" s="234">
        <f>IF(N261="základní",J261,0)</f>
        <v>40000</v>
      </c>
      <c r="BF261" s="234">
        <f>IF(N261="snížená",J261,0)</f>
        <v>0</v>
      </c>
      <c r="BG261" s="234">
        <f>IF(N261="zákl. přenesená",J261,0)</f>
        <v>0</v>
      </c>
      <c r="BH261" s="234">
        <f>IF(N261="sníž. přenesená",J261,0)</f>
        <v>0</v>
      </c>
      <c r="BI261" s="234">
        <f>IF(N261="nulová",J261,0)</f>
        <v>0</v>
      </c>
      <c r="BJ261" s="18" t="s">
        <v>81</v>
      </c>
      <c r="BK261" s="234">
        <f>ROUND(I261*H261,2)</f>
        <v>40000</v>
      </c>
      <c r="BL261" s="18" t="s">
        <v>602</v>
      </c>
      <c r="BM261" s="233" t="s">
        <v>5045</v>
      </c>
    </row>
    <row r="262" s="2" customFormat="1" ht="24.15" customHeight="1">
      <c r="A262" s="33"/>
      <c r="B262" s="34"/>
      <c r="C262" s="222" t="s">
        <v>1433</v>
      </c>
      <c r="D262" s="222" t="s">
        <v>280</v>
      </c>
      <c r="E262" s="223" t="s">
        <v>5046</v>
      </c>
      <c r="F262" s="224" t="s">
        <v>5047</v>
      </c>
      <c r="G262" s="225" t="s">
        <v>1418</v>
      </c>
      <c r="H262" s="226">
        <v>2</v>
      </c>
      <c r="I262" s="227">
        <v>202000</v>
      </c>
      <c r="J262" s="227">
        <f>ROUND(I262*H262,2)</f>
        <v>404000</v>
      </c>
      <c r="K262" s="228"/>
      <c r="L262" s="39"/>
      <c r="M262" s="229" t="s">
        <v>1</v>
      </c>
      <c r="N262" s="230" t="s">
        <v>39</v>
      </c>
      <c r="O262" s="231">
        <v>0</v>
      </c>
      <c r="P262" s="231">
        <f>O262*H262</f>
        <v>0</v>
      </c>
      <c r="Q262" s="231">
        <v>0</v>
      </c>
      <c r="R262" s="231">
        <f>Q262*H262</f>
        <v>0</v>
      </c>
      <c r="S262" s="231">
        <v>0</v>
      </c>
      <c r="T262" s="232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233" t="s">
        <v>602</v>
      </c>
      <c r="AT262" s="233" t="s">
        <v>280</v>
      </c>
      <c r="AU262" s="233" t="s">
        <v>83</v>
      </c>
      <c r="AY262" s="18" t="s">
        <v>278</v>
      </c>
      <c r="BE262" s="234">
        <f>IF(N262="základní",J262,0)</f>
        <v>404000</v>
      </c>
      <c r="BF262" s="234">
        <f>IF(N262="snížená",J262,0)</f>
        <v>0</v>
      </c>
      <c r="BG262" s="234">
        <f>IF(N262="zákl. přenesená",J262,0)</f>
        <v>0</v>
      </c>
      <c r="BH262" s="234">
        <f>IF(N262="sníž. přenesená",J262,0)</f>
        <v>0</v>
      </c>
      <c r="BI262" s="234">
        <f>IF(N262="nulová",J262,0)</f>
        <v>0</v>
      </c>
      <c r="BJ262" s="18" t="s">
        <v>81</v>
      </c>
      <c r="BK262" s="234">
        <f>ROUND(I262*H262,2)</f>
        <v>404000</v>
      </c>
      <c r="BL262" s="18" t="s">
        <v>602</v>
      </c>
      <c r="BM262" s="233" t="s">
        <v>5048</v>
      </c>
    </row>
    <row r="263" s="2" customFormat="1" ht="24.15" customHeight="1">
      <c r="A263" s="33"/>
      <c r="B263" s="34"/>
      <c r="C263" s="222" t="s">
        <v>1437</v>
      </c>
      <c r="D263" s="222" t="s">
        <v>280</v>
      </c>
      <c r="E263" s="223" t="s">
        <v>5049</v>
      </c>
      <c r="F263" s="224" t="s">
        <v>5050</v>
      </c>
      <c r="G263" s="225" t="s">
        <v>1418</v>
      </c>
      <c r="H263" s="226">
        <v>1</v>
      </c>
      <c r="I263" s="227">
        <v>136000</v>
      </c>
      <c r="J263" s="227">
        <f>ROUND(I263*H263,2)</f>
        <v>136000</v>
      </c>
      <c r="K263" s="228"/>
      <c r="L263" s="39"/>
      <c r="M263" s="229" t="s">
        <v>1</v>
      </c>
      <c r="N263" s="230" t="s">
        <v>39</v>
      </c>
      <c r="O263" s="231">
        <v>0</v>
      </c>
      <c r="P263" s="231">
        <f>O263*H263</f>
        <v>0</v>
      </c>
      <c r="Q263" s="231">
        <v>0</v>
      </c>
      <c r="R263" s="231">
        <f>Q263*H263</f>
        <v>0</v>
      </c>
      <c r="S263" s="231">
        <v>0</v>
      </c>
      <c r="T263" s="232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233" t="s">
        <v>602</v>
      </c>
      <c r="AT263" s="233" t="s">
        <v>280</v>
      </c>
      <c r="AU263" s="233" t="s">
        <v>83</v>
      </c>
      <c r="AY263" s="18" t="s">
        <v>278</v>
      </c>
      <c r="BE263" s="234">
        <f>IF(N263="základní",J263,0)</f>
        <v>136000</v>
      </c>
      <c r="BF263" s="234">
        <f>IF(N263="snížená",J263,0)</f>
        <v>0</v>
      </c>
      <c r="BG263" s="234">
        <f>IF(N263="zákl. přenesená",J263,0)</f>
        <v>0</v>
      </c>
      <c r="BH263" s="234">
        <f>IF(N263="sníž. přenesená",J263,0)</f>
        <v>0</v>
      </c>
      <c r="BI263" s="234">
        <f>IF(N263="nulová",J263,0)</f>
        <v>0</v>
      </c>
      <c r="BJ263" s="18" t="s">
        <v>81</v>
      </c>
      <c r="BK263" s="234">
        <f>ROUND(I263*H263,2)</f>
        <v>136000</v>
      </c>
      <c r="BL263" s="18" t="s">
        <v>602</v>
      </c>
      <c r="BM263" s="233" t="s">
        <v>5051</v>
      </c>
    </row>
    <row r="264" s="2" customFormat="1" ht="24.15" customHeight="1">
      <c r="A264" s="33"/>
      <c r="B264" s="34"/>
      <c r="C264" s="222" t="s">
        <v>1441</v>
      </c>
      <c r="D264" s="222" t="s">
        <v>280</v>
      </c>
      <c r="E264" s="223" t="s">
        <v>5052</v>
      </c>
      <c r="F264" s="224" t="s">
        <v>5053</v>
      </c>
      <c r="G264" s="225" t="s">
        <v>1418</v>
      </c>
      <c r="H264" s="226">
        <v>1</v>
      </c>
      <c r="I264" s="227">
        <v>111000</v>
      </c>
      <c r="J264" s="227">
        <f>ROUND(I264*H264,2)</f>
        <v>111000</v>
      </c>
      <c r="K264" s="228"/>
      <c r="L264" s="39"/>
      <c r="M264" s="229" t="s">
        <v>1</v>
      </c>
      <c r="N264" s="230" t="s">
        <v>39</v>
      </c>
      <c r="O264" s="231">
        <v>0</v>
      </c>
      <c r="P264" s="231">
        <f>O264*H264</f>
        <v>0</v>
      </c>
      <c r="Q264" s="231">
        <v>0</v>
      </c>
      <c r="R264" s="231">
        <f>Q264*H264</f>
        <v>0</v>
      </c>
      <c r="S264" s="231">
        <v>0</v>
      </c>
      <c r="T264" s="232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233" t="s">
        <v>602</v>
      </c>
      <c r="AT264" s="233" t="s">
        <v>280</v>
      </c>
      <c r="AU264" s="233" t="s">
        <v>83</v>
      </c>
      <c r="AY264" s="18" t="s">
        <v>278</v>
      </c>
      <c r="BE264" s="234">
        <f>IF(N264="základní",J264,0)</f>
        <v>111000</v>
      </c>
      <c r="BF264" s="234">
        <f>IF(N264="snížená",J264,0)</f>
        <v>0</v>
      </c>
      <c r="BG264" s="234">
        <f>IF(N264="zákl. přenesená",J264,0)</f>
        <v>0</v>
      </c>
      <c r="BH264" s="234">
        <f>IF(N264="sníž. přenesená",J264,0)</f>
        <v>0</v>
      </c>
      <c r="BI264" s="234">
        <f>IF(N264="nulová",J264,0)</f>
        <v>0</v>
      </c>
      <c r="BJ264" s="18" t="s">
        <v>81</v>
      </c>
      <c r="BK264" s="234">
        <f>ROUND(I264*H264,2)</f>
        <v>111000</v>
      </c>
      <c r="BL264" s="18" t="s">
        <v>602</v>
      </c>
      <c r="BM264" s="233" t="s">
        <v>5054</v>
      </c>
    </row>
    <row r="265" s="2" customFormat="1" ht="24.15" customHeight="1">
      <c r="A265" s="33"/>
      <c r="B265" s="34"/>
      <c r="C265" s="222" t="s">
        <v>1445</v>
      </c>
      <c r="D265" s="222" t="s">
        <v>280</v>
      </c>
      <c r="E265" s="223" t="s">
        <v>5055</v>
      </c>
      <c r="F265" s="224" t="s">
        <v>5056</v>
      </c>
      <c r="G265" s="225" t="s">
        <v>1418</v>
      </c>
      <c r="H265" s="226">
        <v>1</v>
      </c>
      <c r="I265" s="227">
        <v>130000</v>
      </c>
      <c r="J265" s="227">
        <f>ROUND(I265*H265,2)</f>
        <v>130000</v>
      </c>
      <c r="K265" s="228"/>
      <c r="L265" s="39"/>
      <c r="M265" s="229" t="s">
        <v>1</v>
      </c>
      <c r="N265" s="230" t="s">
        <v>39</v>
      </c>
      <c r="O265" s="231">
        <v>0</v>
      </c>
      <c r="P265" s="231">
        <f>O265*H265</f>
        <v>0</v>
      </c>
      <c r="Q265" s="231">
        <v>0</v>
      </c>
      <c r="R265" s="231">
        <f>Q265*H265</f>
        <v>0</v>
      </c>
      <c r="S265" s="231">
        <v>0</v>
      </c>
      <c r="T265" s="232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233" t="s">
        <v>602</v>
      </c>
      <c r="AT265" s="233" t="s">
        <v>280</v>
      </c>
      <c r="AU265" s="233" t="s">
        <v>83</v>
      </c>
      <c r="AY265" s="18" t="s">
        <v>278</v>
      </c>
      <c r="BE265" s="234">
        <f>IF(N265="základní",J265,0)</f>
        <v>130000</v>
      </c>
      <c r="BF265" s="234">
        <f>IF(N265="snížená",J265,0)</f>
        <v>0</v>
      </c>
      <c r="BG265" s="234">
        <f>IF(N265="zákl. přenesená",J265,0)</f>
        <v>0</v>
      </c>
      <c r="BH265" s="234">
        <f>IF(N265="sníž. přenesená",J265,0)</f>
        <v>0</v>
      </c>
      <c r="BI265" s="234">
        <f>IF(N265="nulová",J265,0)</f>
        <v>0</v>
      </c>
      <c r="BJ265" s="18" t="s">
        <v>81</v>
      </c>
      <c r="BK265" s="234">
        <f>ROUND(I265*H265,2)</f>
        <v>130000</v>
      </c>
      <c r="BL265" s="18" t="s">
        <v>602</v>
      </c>
      <c r="BM265" s="233" t="s">
        <v>5057</v>
      </c>
    </row>
    <row r="266" s="2" customFormat="1" ht="21.75" customHeight="1">
      <c r="A266" s="33"/>
      <c r="B266" s="34"/>
      <c r="C266" s="222" t="s">
        <v>1449</v>
      </c>
      <c r="D266" s="222" t="s">
        <v>280</v>
      </c>
      <c r="E266" s="223" t="s">
        <v>5058</v>
      </c>
      <c r="F266" s="224" t="s">
        <v>5059</v>
      </c>
      <c r="G266" s="225" t="s">
        <v>1418</v>
      </c>
      <c r="H266" s="226">
        <v>2</v>
      </c>
      <c r="I266" s="227">
        <v>66000</v>
      </c>
      <c r="J266" s="227">
        <f>ROUND(I266*H266,2)</f>
        <v>132000</v>
      </c>
      <c r="K266" s="228"/>
      <c r="L266" s="39"/>
      <c r="M266" s="229" t="s">
        <v>1</v>
      </c>
      <c r="N266" s="230" t="s">
        <v>39</v>
      </c>
      <c r="O266" s="231">
        <v>0</v>
      </c>
      <c r="P266" s="231">
        <f>O266*H266</f>
        <v>0</v>
      </c>
      <c r="Q266" s="231">
        <v>0</v>
      </c>
      <c r="R266" s="231">
        <f>Q266*H266</f>
        <v>0</v>
      </c>
      <c r="S266" s="231">
        <v>0</v>
      </c>
      <c r="T266" s="232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233" t="s">
        <v>602</v>
      </c>
      <c r="AT266" s="233" t="s">
        <v>280</v>
      </c>
      <c r="AU266" s="233" t="s">
        <v>83</v>
      </c>
      <c r="AY266" s="18" t="s">
        <v>278</v>
      </c>
      <c r="BE266" s="234">
        <f>IF(N266="základní",J266,0)</f>
        <v>132000</v>
      </c>
      <c r="BF266" s="234">
        <f>IF(N266="snížená",J266,0)</f>
        <v>0</v>
      </c>
      <c r="BG266" s="234">
        <f>IF(N266="zákl. přenesená",J266,0)</f>
        <v>0</v>
      </c>
      <c r="BH266" s="234">
        <f>IF(N266="sníž. přenesená",J266,0)</f>
        <v>0</v>
      </c>
      <c r="BI266" s="234">
        <f>IF(N266="nulová",J266,0)</f>
        <v>0</v>
      </c>
      <c r="BJ266" s="18" t="s">
        <v>81</v>
      </c>
      <c r="BK266" s="234">
        <f>ROUND(I266*H266,2)</f>
        <v>132000</v>
      </c>
      <c r="BL266" s="18" t="s">
        <v>602</v>
      </c>
      <c r="BM266" s="233" t="s">
        <v>5060</v>
      </c>
    </row>
    <row r="267" s="2" customFormat="1" ht="24.15" customHeight="1">
      <c r="A267" s="33"/>
      <c r="B267" s="34"/>
      <c r="C267" s="222" t="s">
        <v>1453</v>
      </c>
      <c r="D267" s="222" t="s">
        <v>280</v>
      </c>
      <c r="E267" s="223" t="s">
        <v>5061</v>
      </c>
      <c r="F267" s="224" t="s">
        <v>5062</v>
      </c>
      <c r="G267" s="225" t="s">
        <v>1418</v>
      </c>
      <c r="H267" s="226">
        <v>1</v>
      </c>
      <c r="I267" s="227">
        <v>33600</v>
      </c>
      <c r="J267" s="227">
        <f>ROUND(I267*H267,2)</f>
        <v>33600</v>
      </c>
      <c r="K267" s="228"/>
      <c r="L267" s="39"/>
      <c r="M267" s="229" t="s">
        <v>1</v>
      </c>
      <c r="N267" s="230" t="s">
        <v>39</v>
      </c>
      <c r="O267" s="231">
        <v>0</v>
      </c>
      <c r="P267" s="231">
        <f>O267*H267</f>
        <v>0</v>
      </c>
      <c r="Q267" s="231">
        <v>0</v>
      </c>
      <c r="R267" s="231">
        <f>Q267*H267</f>
        <v>0</v>
      </c>
      <c r="S267" s="231">
        <v>0</v>
      </c>
      <c r="T267" s="232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233" t="s">
        <v>602</v>
      </c>
      <c r="AT267" s="233" t="s">
        <v>280</v>
      </c>
      <c r="AU267" s="233" t="s">
        <v>83</v>
      </c>
      <c r="AY267" s="18" t="s">
        <v>278</v>
      </c>
      <c r="BE267" s="234">
        <f>IF(N267="základní",J267,0)</f>
        <v>33600</v>
      </c>
      <c r="BF267" s="234">
        <f>IF(N267="snížená",J267,0)</f>
        <v>0</v>
      </c>
      <c r="BG267" s="234">
        <f>IF(N267="zákl. přenesená",J267,0)</f>
        <v>0</v>
      </c>
      <c r="BH267" s="234">
        <f>IF(N267="sníž. přenesená",J267,0)</f>
        <v>0</v>
      </c>
      <c r="BI267" s="234">
        <f>IF(N267="nulová",J267,0)</f>
        <v>0</v>
      </c>
      <c r="BJ267" s="18" t="s">
        <v>81</v>
      </c>
      <c r="BK267" s="234">
        <f>ROUND(I267*H267,2)</f>
        <v>33600</v>
      </c>
      <c r="BL267" s="18" t="s">
        <v>602</v>
      </c>
      <c r="BM267" s="233" t="s">
        <v>5063</v>
      </c>
    </row>
    <row r="268" s="2" customFormat="1" ht="24.15" customHeight="1">
      <c r="A268" s="33"/>
      <c r="B268" s="34"/>
      <c r="C268" s="222" t="s">
        <v>1457</v>
      </c>
      <c r="D268" s="222" t="s">
        <v>280</v>
      </c>
      <c r="E268" s="223" t="s">
        <v>5064</v>
      </c>
      <c r="F268" s="224" t="s">
        <v>5065</v>
      </c>
      <c r="G268" s="225" t="s">
        <v>1418</v>
      </c>
      <c r="H268" s="226">
        <v>3</v>
      </c>
      <c r="I268" s="227">
        <v>27500</v>
      </c>
      <c r="J268" s="227">
        <f>ROUND(I268*H268,2)</f>
        <v>82500</v>
      </c>
      <c r="K268" s="228"/>
      <c r="L268" s="39"/>
      <c r="M268" s="229" t="s">
        <v>1</v>
      </c>
      <c r="N268" s="230" t="s">
        <v>39</v>
      </c>
      <c r="O268" s="231">
        <v>0</v>
      </c>
      <c r="P268" s="231">
        <f>O268*H268</f>
        <v>0</v>
      </c>
      <c r="Q268" s="231">
        <v>0</v>
      </c>
      <c r="R268" s="231">
        <f>Q268*H268</f>
        <v>0</v>
      </c>
      <c r="S268" s="231">
        <v>0</v>
      </c>
      <c r="T268" s="232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233" t="s">
        <v>602</v>
      </c>
      <c r="AT268" s="233" t="s">
        <v>280</v>
      </c>
      <c r="AU268" s="233" t="s">
        <v>83</v>
      </c>
      <c r="AY268" s="18" t="s">
        <v>278</v>
      </c>
      <c r="BE268" s="234">
        <f>IF(N268="základní",J268,0)</f>
        <v>82500</v>
      </c>
      <c r="BF268" s="234">
        <f>IF(N268="snížená",J268,0)</f>
        <v>0</v>
      </c>
      <c r="BG268" s="234">
        <f>IF(N268="zákl. přenesená",J268,0)</f>
        <v>0</v>
      </c>
      <c r="BH268" s="234">
        <f>IF(N268="sníž. přenesená",J268,0)</f>
        <v>0</v>
      </c>
      <c r="BI268" s="234">
        <f>IF(N268="nulová",J268,0)</f>
        <v>0</v>
      </c>
      <c r="BJ268" s="18" t="s">
        <v>81</v>
      </c>
      <c r="BK268" s="234">
        <f>ROUND(I268*H268,2)</f>
        <v>82500</v>
      </c>
      <c r="BL268" s="18" t="s">
        <v>602</v>
      </c>
      <c r="BM268" s="233" t="s">
        <v>5066</v>
      </c>
    </row>
    <row r="269" s="2" customFormat="1" ht="24.15" customHeight="1">
      <c r="A269" s="33"/>
      <c r="B269" s="34"/>
      <c r="C269" s="222" t="s">
        <v>1461</v>
      </c>
      <c r="D269" s="222" t="s">
        <v>280</v>
      </c>
      <c r="E269" s="223" t="s">
        <v>5067</v>
      </c>
      <c r="F269" s="224" t="s">
        <v>5068</v>
      </c>
      <c r="G269" s="225" t="s">
        <v>1418</v>
      </c>
      <c r="H269" s="226">
        <v>1</v>
      </c>
      <c r="I269" s="227">
        <v>27500</v>
      </c>
      <c r="J269" s="227">
        <f>ROUND(I269*H269,2)</f>
        <v>27500</v>
      </c>
      <c r="K269" s="228"/>
      <c r="L269" s="39"/>
      <c r="M269" s="229" t="s">
        <v>1</v>
      </c>
      <c r="N269" s="230" t="s">
        <v>39</v>
      </c>
      <c r="O269" s="231">
        <v>0</v>
      </c>
      <c r="P269" s="231">
        <f>O269*H269</f>
        <v>0</v>
      </c>
      <c r="Q269" s="231">
        <v>0</v>
      </c>
      <c r="R269" s="231">
        <f>Q269*H269</f>
        <v>0</v>
      </c>
      <c r="S269" s="231">
        <v>0</v>
      </c>
      <c r="T269" s="232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233" t="s">
        <v>602</v>
      </c>
      <c r="AT269" s="233" t="s">
        <v>280</v>
      </c>
      <c r="AU269" s="233" t="s">
        <v>83</v>
      </c>
      <c r="AY269" s="18" t="s">
        <v>278</v>
      </c>
      <c r="BE269" s="234">
        <f>IF(N269="základní",J269,0)</f>
        <v>27500</v>
      </c>
      <c r="BF269" s="234">
        <f>IF(N269="snížená",J269,0)</f>
        <v>0</v>
      </c>
      <c r="BG269" s="234">
        <f>IF(N269="zákl. přenesená",J269,0)</f>
        <v>0</v>
      </c>
      <c r="BH269" s="234">
        <f>IF(N269="sníž. přenesená",J269,0)</f>
        <v>0</v>
      </c>
      <c r="BI269" s="234">
        <f>IF(N269="nulová",J269,0)</f>
        <v>0</v>
      </c>
      <c r="BJ269" s="18" t="s">
        <v>81</v>
      </c>
      <c r="BK269" s="234">
        <f>ROUND(I269*H269,2)</f>
        <v>27500</v>
      </c>
      <c r="BL269" s="18" t="s">
        <v>602</v>
      </c>
      <c r="BM269" s="233" t="s">
        <v>5069</v>
      </c>
    </row>
    <row r="270" s="2" customFormat="1" ht="24.15" customHeight="1">
      <c r="A270" s="33"/>
      <c r="B270" s="34"/>
      <c r="C270" s="222" t="s">
        <v>1465</v>
      </c>
      <c r="D270" s="222" t="s">
        <v>280</v>
      </c>
      <c r="E270" s="223" t="s">
        <v>5070</v>
      </c>
      <c r="F270" s="224" t="s">
        <v>5071</v>
      </c>
      <c r="G270" s="225" t="s">
        <v>1418</v>
      </c>
      <c r="H270" s="226">
        <v>6</v>
      </c>
      <c r="I270" s="227">
        <v>18000</v>
      </c>
      <c r="J270" s="227">
        <f>ROUND(I270*H270,2)</f>
        <v>108000</v>
      </c>
      <c r="K270" s="228"/>
      <c r="L270" s="39"/>
      <c r="M270" s="229" t="s">
        <v>1</v>
      </c>
      <c r="N270" s="230" t="s">
        <v>39</v>
      </c>
      <c r="O270" s="231">
        <v>0</v>
      </c>
      <c r="P270" s="231">
        <f>O270*H270</f>
        <v>0</v>
      </c>
      <c r="Q270" s="231">
        <v>0</v>
      </c>
      <c r="R270" s="231">
        <f>Q270*H270</f>
        <v>0</v>
      </c>
      <c r="S270" s="231">
        <v>0</v>
      </c>
      <c r="T270" s="232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233" t="s">
        <v>602</v>
      </c>
      <c r="AT270" s="233" t="s">
        <v>280</v>
      </c>
      <c r="AU270" s="233" t="s">
        <v>83</v>
      </c>
      <c r="AY270" s="18" t="s">
        <v>278</v>
      </c>
      <c r="BE270" s="234">
        <f>IF(N270="základní",J270,0)</f>
        <v>108000</v>
      </c>
      <c r="BF270" s="234">
        <f>IF(N270="snížená",J270,0)</f>
        <v>0</v>
      </c>
      <c r="BG270" s="234">
        <f>IF(N270="zákl. přenesená",J270,0)</f>
        <v>0</v>
      </c>
      <c r="BH270" s="234">
        <f>IF(N270="sníž. přenesená",J270,0)</f>
        <v>0</v>
      </c>
      <c r="BI270" s="234">
        <f>IF(N270="nulová",J270,0)</f>
        <v>0</v>
      </c>
      <c r="BJ270" s="18" t="s">
        <v>81</v>
      </c>
      <c r="BK270" s="234">
        <f>ROUND(I270*H270,2)</f>
        <v>108000</v>
      </c>
      <c r="BL270" s="18" t="s">
        <v>602</v>
      </c>
      <c r="BM270" s="233" t="s">
        <v>5072</v>
      </c>
    </row>
    <row r="271" s="2" customFormat="1" ht="24.15" customHeight="1">
      <c r="A271" s="33"/>
      <c r="B271" s="34"/>
      <c r="C271" s="222" t="s">
        <v>1469</v>
      </c>
      <c r="D271" s="222" t="s">
        <v>280</v>
      </c>
      <c r="E271" s="223" t="s">
        <v>5073</v>
      </c>
      <c r="F271" s="224" t="s">
        <v>5074</v>
      </c>
      <c r="G271" s="225" t="s">
        <v>1418</v>
      </c>
      <c r="H271" s="226">
        <v>9</v>
      </c>
      <c r="I271" s="227">
        <v>18000</v>
      </c>
      <c r="J271" s="227">
        <f>ROUND(I271*H271,2)</f>
        <v>162000</v>
      </c>
      <c r="K271" s="228"/>
      <c r="L271" s="39"/>
      <c r="M271" s="229" t="s">
        <v>1</v>
      </c>
      <c r="N271" s="230" t="s">
        <v>39</v>
      </c>
      <c r="O271" s="231">
        <v>0</v>
      </c>
      <c r="P271" s="231">
        <f>O271*H271</f>
        <v>0</v>
      </c>
      <c r="Q271" s="231">
        <v>0</v>
      </c>
      <c r="R271" s="231">
        <f>Q271*H271</f>
        <v>0</v>
      </c>
      <c r="S271" s="231">
        <v>0</v>
      </c>
      <c r="T271" s="232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233" t="s">
        <v>602</v>
      </c>
      <c r="AT271" s="233" t="s">
        <v>280</v>
      </c>
      <c r="AU271" s="233" t="s">
        <v>83</v>
      </c>
      <c r="AY271" s="18" t="s">
        <v>278</v>
      </c>
      <c r="BE271" s="234">
        <f>IF(N271="základní",J271,0)</f>
        <v>162000</v>
      </c>
      <c r="BF271" s="234">
        <f>IF(N271="snížená",J271,0)</f>
        <v>0</v>
      </c>
      <c r="BG271" s="234">
        <f>IF(N271="zákl. přenesená",J271,0)</f>
        <v>0</v>
      </c>
      <c r="BH271" s="234">
        <f>IF(N271="sníž. přenesená",J271,0)</f>
        <v>0</v>
      </c>
      <c r="BI271" s="234">
        <f>IF(N271="nulová",J271,0)</f>
        <v>0</v>
      </c>
      <c r="BJ271" s="18" t="s">
        <v>81</v>
      </c>
      <c r="BK271" s="234">
        <f>ROUND(I271*H271,2)</f>
        <v>162000</v>
      </c>
      <c r="BL271" s="18" t="s">
        <v>602</v>
      </c>
      <c r="BM271" s="233" t="s">
        <v>5075</v>
      </c>
    </row>
    <row r="272" s="2" customFormat="1" ht="24.15" customHeight="1">
      <c r="A272" s="33"/>
      <c r="B272" s="34"/>
      <c r="C272" s="222" t="s">
        <v>1473</v>
      </c>
      <c r="D272" s="222" t="s">
        <v>280</v>
      </c>
      <c r="E272" s="223" t="s">
        <v>5076</v>
      </c>
      <c r="F272" s="224" t="s">
        <v>5077</v>
      </c>
      <c r="G272" s="225" t="s">
        <v>1418</v>
      </c>
      <c r="H272" s="226">
        <v>6</v>
      </c>
      <c r="I272" s="227">
        <v>18000</v>
      </c>
      <c r="J272" s="227">
        <f>ROUND(I272*H272,2)</f>
        <v>108000</v>
      </c>
      <c r="K272" s="228"/>
      <c r="L272" s="39"/>
      <c r="M272" s="229" t="s">
        <v>1</v>
      </c>
      <c r="N272" s="230" t="s">
        <v>39</v>
      </c>
      <c r="O272" s="231">
        <v>0</v>
      </c>
      <c r="P272" s="231">
        <f>O272*H272</f>
        <v>0</v>
      </c>
      <c r="Q272" s="231">
        <v>0</v>
      </c>
      <c r="R272" s="231">
        <f>Q272*H272</f>
        <v>0</v>
      </c>
      <c r="S272" s="231">
        <v>0</v>
      </c>
      <c r="T272" s="232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233" t="s">
        <v>602</v>
      </c>
      <c r="AT272" s="233" t="s">
        <v>280</v>
      </c>
      <c r="AU272" s="233" t="s">
        <v>83</v>
      </c>
      <c r="AY272" s="18" t="s">
        <v>278</v>
      </c>
      <c r="BE272" s="234">
        <f>IF(N272="základní",J272,0)</f>
        <v>108000</v>
      </c>
      <c r="BF272" s="234">
        <f>IF(N272="snížená",J272,0)</f>
        <v>0</v>
      </c>
      <c r="BG272" s="234">
        <f>IF(N272="zákl. přenesená",J272,0)</f>
        <v>0</v>
      </c>
      <c r="BH272" s="234">
        <f>IF(N272="sníž. přenesená",J272,0)</f>
        <v>0</v>
      </c>
      <c r="BI272" s="234">
        <f>IF(N272="nulová",J272,0)</f>
        <v>0</v>
      </c>
      <c r="BJ272" s="18" t="s">
        <v>81</v>
      </c>
      <c r="BK272" s="234">
        <f>ROUND(I272*H272,2)</f>
        <v>108000</v>
      </c>
      <c r="BL272" s="18" t="s">
        <v>602</v>
      </c>
      <c r="BM272" s="233" t="s">
        <v>5078</v>
      </c>
    </row>
    <row r="273" s="2" customFormat="1" ht="24.15" customHeight="1">
      <c r="A273" s="33"/>
      <c r="B273" s="34"/>
      <c r="C273" s="222" t="s">
        <v>1477</v>
      </c>
      <c r="D273" s="222" t="s">
        <v>280</v>
      </c>
      <c r="E273" s="223" t="s">
        <v>5079</v>
      </c>
      <c r="F273" s="224" t="s">
        <v>5080</v>
      </c>
      <c r="G273" s="225" t="s">
        <v>1418</v>
      </c>
      <c r="H273" s="226">
        <v>5</v>
      </c>
      <c r="I273" s="227">
        <v>18000</v>
      </c>
      <c r="J273" s="227">
        <f>ROUND(I273*H273,2)</f>
        <v>90000</v>
      </c>
      <c r="K273" s="228"/>
      <c r="L273" s="39"/>
      <c r="M273" s="229" t="s">
        <v>1</v>
      </c>
      <c r="N273" s="230" t="s">
        <v>39</v>
      </c>
      <c r="O273" s="231">
        <v>0</v>
      </c>
      <c r="P273" s="231">
        <f>O273*H273</f>
        <v>0</v>
      </c>
      <c r="Q273" s="231">
        <v>0</v>
      </c>
      <c r="R273" s="231">
        <f>Q273*H273</f>
        <v>0</v>
      </c>
      <c r="S273" s="231">
        <v>0</v>
      </c>
      <c r="T273" s="232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233" t="s">
        <v>602</v>
      </c>
      <c r="AT273" s="233" t="s">
        <v>280</v>
      </c>
      <c r="AU273" s="233" t="s">
        <v>83</v>
      </c>
      <c r="AY273" s="18" t="s">
        <v>278</v>
      </c>
      <c r="BE273" s="234">
        <f>IF(N273="základní",J273,0)</f>
        <v>90000</v>
      </c>
      <c r="BF273" s="234">
        <f>IF(N273="snížená",J273,0)</f>
        <v>0</v>
      </c>
      <c r="BG273" s="234">
        <f>IF(N273="zákl. přenesená",J273,0)</f>
        <v>0</v>
      </c>
      <c r="BH273" s="234">
        <f>IF(N273="sníž. přenesená",J273,0)</f>
        <v>0</v>
      </c>
      <c r="BI273" s="234">
        <f>IF(N273="nulová",J273,0)</f>
        <v>0</v>
      </c>
      <c r="BJ273" s="18" t="s">
        <v>81</v>
      </c>
      <c r="BK273" s="234">
        <f>ROUND(I273*H273,2)</f>
        <v>90000</v>
      </c>
      <c r="BL273" s="18" t="s">
        <v>602</v>
      </c>
      <c r="BM273" s="233" t="s">
        <v>5081</v>
      </c>
    </row>
    <row r="274" s="2" customFormat="1" ht="24.15" customHeight="1">
      <c r="A274" s="33"/>
      <c r="B274" s="34"/>
      <c r="C274" s="222" t="s">
        <v>1481</v>
      </c>
      <c r="D274" s="222" t="s">
        <v>280</v>
      </c>
      <c r="E274" s="223" t="s">
        <v>5082</v>
      </c>
      <c r="F274" s="224" t="s">
        <v>5083</v>
      </c>
      <c r="G274" s="225" t="s">
        <v>1418</v>
      </c>
      <c r="H274" s="226">
        <v>1</v>
      </c>
      <c r="I274" s="227">
        <v>18000</v>
      </c>
      <c r="J274" s="227">
        <f>ROUND(I274*H274,2)</f>
        <v>18000</v>
      </c>
      <c r="K274" s="228"/>
      <c r="L274" s="39"/>
      <c r="M274" s="229" t="s">
        <v>1</v>
      </c>
      <c r="N274" s="230" t="s">
        <v>39</v>
      </c>
      <c r="O274" s="231">
        <v>0</v>
      </c>
      <c r="P274" s="231">
        <f>O274*H274</f>
        <v>0</v>
      </c>
      <c r="Q274" s="231">
        <v>0</v>
      </c>
      <c r="R274" s="231">
        <f>Q274*H274</f>
        <v>0</v>
      </c>
      <c r="S274" s="231">
        <v>0</v>
      </c>
      <c r="T274" s="232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233" t="s">
        <v>602</v>
      </c>
      <c r="AT274" s="233" t="s">
        <v>280</v>
      </c>
      <c r="AU274" s="233" t="s">
        <v>83</v>
      </c>
      <c r="AY274" s="18" t="s">
        <v>278</v>
      </c>
      <c r="BE274" s="234">
        <f>IF(N274="základní",J274,0)</f>
        <v>18000</v>
      </c>
      <c r="BF274" s="234">
        <f>IF(N274="snížená",J274,0)</f>
        <v>0</v>
      </c>
      <c r="BG274" s="234">
        <f>IF(N274="zákl. přenesená",J274,0)</f>
        <v>0</v>
      </c>
      <c r="BH274" s="234">
        <f>IF(N274="sníž. přenesená",J274,0)</f>
        <v>0</v>
      </c>
      <c r="BI274" s="234">
        <f>IF(N274="nulová",J274,0)</f>
        <v>0</v>
      </c>
      <c r="BJ274" s="18" t="s">
        <v>81</v>
      </c>
      <c r="BK274" s="234">
        <f>ROUND(I274*H274,2)</f>
        <v>18000</v>
      </c>
      <c r="BL274" s="18" t="s">
        <v>602</v>
      </c>
      <c r="BM274" s="233" t="s">
        <v>5084</v>
      </c>
    </row>
    <row r="275" s="2" customFormat="1" ht="24.15" customHeight="1">
      <c r="A275" s="33"/>
      <c r="B275" s="34"/>
      <c r="C275" s="222" t="s">
        <v>1485</v>
      </c>
      <c r="D275" s="222" t="s">
        <v>280</v>
      </c>
      <c r="E275" s="223" t="s">
        <v>5085</v>
      </c>
      <c r="F275" s="224" t="s">
        <v>5086</v>
      </c>
      <c r="G275" s="225" t="s">
        <v>1418</v>
      </c>
      <c r="H275" s="226">
        <v>4</v>
      </c>
      <c r="I275" s="227">
        <v>27500</v>
      </c>
      <c r="J275" s="227">
        <f>ROUND(I275*H275,2)</f>
        <v>110000</v>
      </c>
      <c r="K275" s="228"/>
      <c r="L275" s="39"/>
      <c r="M275" s="229" t="s">
        <v>1</v>
      </c>
      <c r="N275" s="230" t="s">
        <v>39</v>
      </c>
      <c r="O275" s="231">
        <v>0</v>
      </c>
      <c r="P275" s="231">
        <f>O275*H275</f>
        <v>0</v>
      </c>
      <c r="Q275" s="231">
        <v>0</v>
      </c>
      <c r="R275" s="231">
        <f>Q275*H275</f>
        <v>0</v>
      </c>
      <c r="S275" s="231">
        <v>0</v>
      </c>
      <c r="T275" s="232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233" t="s">
        <v>602</v>
      </c>
      <c r="AT275" s="233" t="s">
        <v>280</v>
      </c>
      <c r="AU275" s="233" t="s">
        <v>83</v>
      </c>
      <c r="AY275" s="18" t="s">
        <v>278</v>
      </c>
      <c r="BE275" s="234">
        <f>IF(N275="základní",J275,0)</f>
        <v>110000</v>
      </c>
      <c r="BF275" s="234">
        <f>IF(N275="snížená",J275,0)</f>
        <v>0</v>
      </c>
      <c r="BG275" s="234">
        <f>IF(N275="zákl. přenesená",J275,0)</f>
        <v>0</v>
      </c>
      <c r="BH275" s="234">
        <f>IF(N275="sníž. přenesená",J275,0)</f>
        <v>0</v>
      </c>
      <c r="BI275" s="234">
        <f>IF(N275="nulová",J275,0)</f>
        <v>0</v>
      </c>
      <c r="BJ275" s="18" t="s">
        <v>81</v>
      </c>
      <c r="BK275" s="234">
        <f>ROUND(I275*H275,2)</f>
        <v>110000</v>
      </c>
      <c r="BL275" s="18" t="s">
        <v>602</v>
      </c>
      <c r="BM275" s="233" t="s">
        <v>5087</v>
      </c>
    </row>
    <row r="276" s="2" customFormat="1" ht="24.15" customHeight="1">
      <c r="A276" s="33"/>
      <c r="B276" s="34"/>
      <c r="C276" s="222" t="s">
        <v>1489</v>
      </c>
      <c r="D276" s="222" t="s">
        <v>280</v>
      </c>
      <c r="E276" s="223" t="s">
        <v>5088</v>
      </c>
      <c r="F276" s="224" t="s">
        <v>5089</v>
      </c>
      <c r="G276" s="225" t="s">
        <v>1418</v>
      </c>
      <c r="H276" s="226">
        <v>2</v>
      </c>
      <c r="I276" s="227">
        <v>24000</v>
      </c>
      <c r="J276" s="227">
        <f>ROUND(I276*H276,2)</f>
        <v>48000</v>
      </c>
      <c r="K276" s="228"/>
      <c r="L276" s="39"/>
      <c r="M276" s="229" t="s">
        <v>1</v>
      </c>
      <c r="N276" s="230" t="s">
        <v>39</v>
      </c>
      <c r="O276" s="231">
        <v>0</v>
      </c>
      <c r="P276" s="231">
        <f>O276*H276</f>
        <v>0</v>
      </c>
      <c r="Q276" s="231">
        <v>0</v>
      </c>
      <c r="R276" s="231">
        <f>Q276*H276</f>
        <v>0</v>
      </c>
      <c r="S276" s="231">
        <v>0</v>
      </c>
      <c r="T276" s="232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233" t="s">
        <v>602</v>
      </c>
      <c r="AT276" s="233" t="s">
        <v>280</v>
      </c>
      <c r="AU276" s="233" t="s">
        <v>83</v>
      </c>
      <c r="AY276" s="18" t="s">
        <v>278</v>
      </c>
      <c r="BE276" s="234">
        <f>IF(N276="základní",J276,0)</f>
        <v>48000</v>
      </c>
      <c r="BF276" s="234">
        <f>IF(N276="snížená",J276,0)</f>
        <v>0</v>
      </c>
      <c r="BG276" s="234">
        <f>IF(N276="zákl. přenesená",J276,0)</f>
        <v>0</v>
      </c>
      <c r="BH276" s="234">
        <f>IF(N276="sníž. přenesená",J276,0)</f>
        <v>0</v>
      </c>
      <c r="BI276" s="234">
        <f>IF(N276="nulová",J276,0)</f>
        <v>0</v>
      </c>
      <c r="BJ276" s="18" t="s">
        <v>81</v>
      </c>
      <c r="BK276" s="234">
        <f>ROUND(I276*H276,2)</f>
        <v>48000</v>
      </c>
      <c r="BL276" s="18" t="s">
        <v>602</v>
      </c>
      <c r="BM276" s="233" t="s">
        <v>5090</v>
      </c>
    </row>
    <row r="277" s="2" customFormat="1" ht="33" customHeight="1">
      <c r="A277" s="33"/>
      <c r="B277" s="34"/>
      <c r="C277" s="222" t="s">
        <v>1493</v>
      </c>
      <c r="D277" s="222" t="s">
        <v>280</v>
      </c>
      <c r="E277" s="223" t="s">
        <v>5091</v>
      </c>
      <c r="F277" s="224" t="s">
        <v>5092</v>
      </c>
      <c r="G277" s="225" t="s">
        <v>1418</v>
      </c>
      <c r="H277" s="226">
        <v>1</v>
      </c>
      <c r="I277" s="227">
        <v>24000</v>
      </c>
      <c r="J277" s="227">
        <f>ROUND(I277*H277,2)</f>
        <v>24000</v>
      </c>
      <c r="K277" s="228"/>
      <c r="L277" s="39"/>
      <c r="M277" s="229" t="s">
        <v>1</v>
      </c>
      <c r="N277" s="230" t="s">
        <v>39</v>
      </c>
      <c r="O277" s="231">
        <v>0</v>
      </c>
      <c r="P277" s="231">
        <f>O277*H277</f>
        <v>0</v>
      </c>
      <c r="Q277" s="231">
        <v>0</v>
      </c>
      <c r="R277" s="231">
        <f>Q277*H277</f>
        <v>0</v>
      </c>
      <c r="S277" s="231">
        <v>0</v>
      </c>
      <c r="T277" s="232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233" t="s">
        <v>602</v>
      </c>
      <c r="AT277" s="233" t="s">
        <v>280</v>
      </c>
      <c r="AU277" s="233" t="s">
        <v>83</v>
      </c>
      <c r="AY277" s="18" t="s">
        <v>278</v>
      </c>
      <c r="BE277" s="234">
        <f>IF(N277="základní",J277,0)</f>
        <v>24000</v>
      </c>
      <c r="BF277" s="234">
        <f>IF(N277="snížená",J277,0)</f>
        <v>0</v>
      </c>
      <c r="BG277" s="234">
        <f>IF(N277="zákl. přenesená",J277,0)</f>
        <v>0</v>
      </c>
      <c r="BH277" s="234">
        <f>IF(N277="sníž. přenesená",J277,0)</f>
        <v>0</v>
      </c>
      <c r="BI277" s="234">
        <f>IF(N277="nulová",J277,0)</f>
        <v>0</v>
      </c>
      <c r="BJ277" s="18" t="s">
        <v>81</v>
      </c>
      <c r="BK277" s="234">
        <f>ROUND(I277*H277,2)</f>
        <v>24000</v>
      </c>
      <c r="BL277" s="18" t="s">
        <v>602</v>
      </c>
      <c r="BM277" s="233" t="s">
        <v>5093</v>
      </c>
    </row>
    <row r="278" s="2" customFormat="1" ht="33" customHeight="1">
      <c r="A278" s="33"/>
      <c r="B278" s="34"/>
      <c r="C278" s="222" t="s">
        <v>1497</v>
      </c>
      <c r="D278" s="222" t="s">
        <v>280</v>
      </c>
      <c r="E278" s="223" t="s">
        <v>5094</v>
      </c>
      <c r="F278" s="224" t="s">
        <v>5095</v>
      </c>
      <c r="G278" s="225" t="s">
        <v>1418</v>
      </c>
      <c r="H278" s="226">
        <v>1</v>
      </c>
      <c r="I278" s="227">
        <v>88000</v>
      </c>
      <c r="J278" s="227">
        <f>ROUND(I278*H278,2)</f>
        <v>88000</v>
      </c>
      <c r="K278" s="228"/>
      <c r="L278" s="39"/>
      <c r="M278" s="229" t="s">
        <v>1</v>
      </c>
      <c r="N278" s="230" t="s">
        <v>39</v>
      </c>
      <c r="O278" s="231">
        <v>0</v>
      </c>
      <c r="P278" s="231">
        <f>O278*H278</f>
        <v>0</v>
      </c>
      <c r="Q278" s="231">
        <v>0</v>
      </c>
      <c r="R278" s="231">
        <f>Q278*H278</f>
        <v>0</v>
      </c>
      <c r="S278" s="231">
        <v>0</v>
      </c>
      <c r="T278" s="232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233" t="s">
        <v>602</v>
      </c>
      <c r="AT278" s="233" t="s">
        <v>280</v>
      </c>
      <c r="AU278" s="233" t="s">
        <v>83</v>
      </c>
      <c r="AY278" s="18" t="s">
        <v>278</v>
      </c>
      <c r="BE278" s="234">
        <f>IF(N278="základní",J278,0)</f>
        <v>88000</v>
      </c>
      <c r="BF278" s="234">
        <f>IF(N278="snížená",J278,0)</f>
        <v>0</v>
      </c>
      <c r="BG278" s="234">
        <f>IF(N278="zákl. přenesená",J278,0)</f>
        <v>0</v>
      </c>
      <c r="BH278" s="234">
        <f>IF(N278="sníž. přenesená",J278,0)</f>
        <v>0</v>
      </c>
      <c r="BI278" s="234">
        <f>IF(N278="nulová",J278,0)</f>
        <v>0</v>
      </c>
      <c r="BJ278" s="18" t="s">
        <v>81</v>
      </c>
      <c r="BK278" s="234">
        <f>ROUND(I278*H278,2)</f>
        <v>88000</v>
      </c>
      <c r="BL278" s="18" t="s">
        <v>602</v>
      </c>
      <c r="BM278" s="233" t="s">
        <v>5096</v>
      </c>
    </row>
    <row r="279" s="2" customFormat="1" ht="24.15" customHeight="1">
      <c r="A279" s="33"/>
      <c r="B279" s="34"/>
      <c r="C279" s="222" t="s">
        <v>1501</v>
      </c>
      <c r="D279" s="222" t="s">
        <v>280</v>
      </c>
      <c r="E279" s="223" t="s">
        <v>5097</v>
      </c>
      <c r="F279" s="224" t="s">
        <v>5098</v>
      </c>
      <c r="G279" s="225" t="s">
        <v>1418</v>
      </c>
      <c r="H279" s="226">
        <v>1</v>
      </c>
      <c r="I279" s="227">
        <v>27000</v>
      </c>
      <c r="J279" s="227">
        <f>ROUND(I279*H279,2)</f>
        <v>27000</v>
      </c>
      <c r="K279" s="228"/>
      <c r="L279" s="39"/>
      <c r="M279" s="229" t="s">
        <v>1</v>
      </c>
      <c r="N279" s="230" t="s">
        <v>39</v>
      </c>
      <c r="O279" s="231">
        <v>0</v>
      </c>
      <c r="P279" s="231">
        <f>O279*H279</f>
        <v>0</v>
      </c>
      <c r="Q279" s="231">
        <v>0</v>
      </c>
      <c r="R279" s="231">
        <f>Q279*H279</f>
        <v>0</v>
      </c>
      <c r="S279" s="231">
        <v>0</v>
      </c>
      <c r="T279" s="232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233" t="s">
        <v>602</v>
      </c>
      <c r="AT279" s="233" t="s">
        <v>280</v>
      </c>
      <c r="AU279" s="233" t="s">
        <v>83</v>
      </c>
      <c r="AY279" s="18" t="s">
        <v>278</v>
      </c>
      <c r="BE279" s="234">
        <f>IF(N279="základní",J279,0)</f>
        <v>27000</v>
      </c>
      <c r="BF279" s="234">
        <f>IF(N279="snížená",J279,0)</f>
        <v>0</v>
      </c>
      <c r="BG279" s="234">
        <f>IF(N279="zákl. přenesená",J279,0)</f>
        <v>0</v>
      </c>
      <c r="BH279" s="234">
        <f>IF(N279="sníž. přenesená",J279,0)</f>
        <v>0</v>
      </c>
      <c r="BI279" s="234">
        <f>IF(N279="nulová",J279,0)</f>
        <v>0</v>
      </c>
      <c r="BJ279" s="18" t="s">
        <v>81</v>
      </c>
      <c r="BK279" s="234">
        <f>ROUND(I279*H279,2)</f>
        <v>27000</v>
      </c>
      <c r="BL279" s="18" t="s">
        <v>602</v>
      </c>
      <c r="BM279" s="233" t="s">
        <v>5099</v>
      </c>
    </row>
    <row r="280" s="2" customFormat="1" ht="24.15" customHeight="1">
      <c r="A280" s="33"/>
      <c r="B280" s="34"/>
      <c r="C280" s="222" t="s">
        <v>1505</v>
      </c>
      <c r="D280" s="222" t="s">
        <v>280</v>
      </c>
      <c r="E280" s="223" t="s">
        <v>5100</v>
      </c>
      <c r="F280" s="224" t="s">
        <v>5101</v>
      </c>
      <c r="G280" s="225" t="s">
        <v>1418</v>
      </c>
      <c r="H280" s="226">
        <v>2</v>
      </c>
      <c r="I280" s="227">
        <v>45000</v>
      </c>
      <c r="J280" s="227">
        <f>ROUND(I280*H280,2)</f>
        <v>90000</v>
      </c>
      <c r="K280" s="228"/>
      <c r="L280" s="39"/>
      <c r="M280" s="229" t="s">
        <v>1</v>
      </c>
      <c r="N280" s="230" t="s">
        <v>39</v>
      </c>
      <c r="O280" s="231">
        <v>0</v>
      </c>
      <c r="P280" s="231">
        <f>O280*H280</f>
        <v>0</v>
      </c>
      <c r="Q280" s="231">
        <v>0</v>
      </c>
      <c r="R280" s="231">
        <f>Q280*H280</f>
        <v>0</v>
      </c>
      <c r="S280" s="231">
        <v>0</v>
      </c>
      <c r="T280" s="232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233" t="s">
        <v>602</v>
      </c>
      <c r="AT280" s="233" t="s">
        <v>280</v>
      </c>
      <c r="AU280" s="233" t="s">
        <v>83</v>
      </c>
      <c r="AY280" s="18" t="s">
        <v>278</v>
      </c>
      <c r="BE280" s="234">
        <f>IF(N280="základní",J280,0)</f>
        <v>90000</v>
      </c>
      <c r="BF280" s="234">
        <f>IF(N280="snížená",J280,0)</f>
        <v>0</v>
      </c>
      <c r="BG280" s="234">
        <f>IF(N280="zákl. přenesená",J280,0)</f>
        <v>0</v>
      </c>
      <c r="BH280" s="234">
        <f>IF(N280="sníž. přenesená",J280,0)</f>
        <v>0</v>
      </c>
      <c r="BI280" s="234">
        <f>IF(N280="nulová",J280,0)</f>
        <v>0</v>
      </c>
      <c r="BJ280" s="18" t="s">
        <v>81</v>
      </c>
      <c r="BK280" s="234">
        <f>ROUND(I280*H280,2)</f>
        <v>90000</v>
      </c>
      <c r="BL280" s="18" t="s">
        <v>602</v>
      </c>
      <c r="BM280" s="233" t="s">
        <v>5102</v>
      </c>
    </row>
    <row r="281" s="2" customFormat="1" ht="55.5" customHeight="1">
      <c r="A281" s="33"/>
      <c r="B281" s="34"/>
      <c r="C281" s="222" t="s">
        <v>1509</v>
      </c>
      <c r="D281" s="222" t="s">
        <v>280</v>
      </c>
      <c r="E281" s="223" t="s">
        <v>5103</v>
      </c>
      <c r="F281" s="224" t="s">
        <v>5104</v>
      </c>
      <c r="G281" s="225" t="s">
        <v>1418</v>
      </c>
      <c r="H281" s="226">
        <v>1</v>
      </c>
      <c r="I281" s="227">
        <v>67000</v>
      </c>
      <c r="J281" s="227">
        <f>ROUND(I281*H281,2)</f>
        <v>67000</v>
      </c>
      <c r="K281" s="228"/>
      <c r="L281" s="39"/>
      <c r="M281" s="229" t="s">
        <v>1</v>
      </c>
      <c r="N281" s="230" t="s">
        <v>39</v>
      </c>
      <c r="O281" s="231">
        <v>0</v>
      </c>
      <c r="P281" s="231">
        <f>O281*H281</f>
        <v>0</v>
      </c>
      <c r="Q281" s="231">
        <v>0</v>
      </c>
      <c r="R281" s="231">
        <f>Q281*H281</f>
        <v>0</v>
      </c>
      <c r="S281" s="231">
        <v>0</v>
      </c>
      <c r="T281" s="232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233" t="s">
        <v>602</v>
      </c>
      <c r="AT281" s="233" t="s">
        <v>280</v>
      </c>
      <c r="AU281" s="233" t="s">
        <v>83</v>
      </c>
      <c r="AY281" s="18" t="s">
        <v>278</v>
      </c>
      <c r="BE281" s="234">
        <f>IF(N281="základní",J281,0)</f>
        <v>67000</v>
      </c>
      <c r="BF281" s="234">
        <f>IF(N281="snížená",J281,0)</f>
        <v>0</v>
      </c>
      <c r="BG281" s="234">
        <f>IF(N281="zákl. přenesená",J281,0)</f>
        <v>0</v>
      </c>
      <c r="BH281" s="234">
        <f>IF(N281="sníž. přenesená",J281,0)</f>
        <v>0</v>
      </c>
      <c r="BI281" s="234">
        <f>IF(N281="nulová",J281,0)</f>
        <v>0</v>
      </c>
      <c r="BJ281" s="18" t="s">
        <v>81</v>
      </c>
      <c r="BK281" s="234">
        <f>ROUND(I281*H281,2)</f>
        <v>67000</v>
      </c>
      <c r="BL281" s="18" t="s">
        <v>602</v>
      </c>
      <c r="BM281" s="233" t="s">
        <v>5105</v>
      </c>
    </row>
    <row r="282" s="2" customFormat="1" ht="49.05" customHeight="1">
      <c r="A282" s="33"/>
      <c r="B282" s="34"/>
      <c r="C282" s="222" t="s">
        <v>1513</v>
      </c>
      <c r="D282" s="222" t="s">
        <v>280</v>
      </c>
      <c r="E282" s="223" t="s">
        <v>5106</v>
      </c>
      <c r="F282" s="224" t="s">
        <v>5107</v>
      </c>
      <c r="G282" s="225" t="s">
        <v>1418</v>
      </c>
      <c r="H282" s="226">
        <v>1</v>
      </c>
      <c r="I282" s="227">
        <v>51000</v>
      </c>
      <c r="J282" s="227">
        <f>ROUND(I282*H282,2)</f>
        <v>51000</v>
      </c>
      <c r="K282" s="228"/>
      <c r="L282" s="39"/>
      <c r="M282" s="229" t="s">
        <v>1</v>
      </c>
      <c r="N282" s="230" t="s">
        <v>39</v>
      </c>
      <c r="O282" s="231">
        <v>0</v>
      </c>
      <c r="P282" s="231">
        <f>O282*H282</f>
        <v>0</v>
      </c>
      <c r="Q282" s="231">
        <v>0</v>
      </c>
      <c r="R282" s="231">
        <f>Q282*H282</f>
        <v>0</v>
      </c>
      <c r="S282" s="231">
        <v>0</v>
      </c>
      <c r="T282" s="232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233" t="s">
        <v>602</v>
      </c>
      <c r="AT282" s="233" t="s">
        <v>280</v>
      </c>
      <c r="AU282" s="233" t="s">
        <v>83</v>
      </c>
      <c r="AY282" s="18" t="s">
        <v>278</v>
      </c>
      <c r="BE282" s="234">
        <f>IF(N282="základní",J282,0)</f>
        <v>51000</v>
      </c>
      <c r="BF282" s="234">
        <f>IF(N282="snížená",J282,0)</f>
        <v>0</v>
      </c>
      <c r="BG282" s="234">
        <f>IF(N282="zákl. přenesená",J282,0)</f>
        <v>0</v>
      </c>
      <c r="BH282" s="234">
        <f>IF(N282="sníž. přenesená",J282,0)</f>
        <v>0</v>
      </c>
      <c r="BI282" s="234">
        <f>IF(N282="nulová",J282,0)</f>
        <v>0</v>
      </c>
      <c r="BJ282" s="18" t="s">
        <v>81</v>
      </c>
      <c r="BK282" s="234">
        <f>ROUND(I282*H282,2)</f>
        <v>51000</v>
      </c>
      <c r="BL282" s="18" t="s">
        <v>602</v>
      </c>
      <c r="BM282" s="233" t="s">
        <v>5108</v>
      </c>
    </row>
    <row r="283" s="2" customFormat="1" ht="49.05" customHeight="1">
      <c r="A283" s="33"/>
      <c r="B283" s="34"/>
      <c r="C283" s="222" t="s">
        <v>1517</v>
      </c>
      <c r="D283" s="222" t="s">
        <v>280</v>
      </c>
      <c r="E283" s="223" t="s">
        <v>5109</v>
      </c>
      <c r="F283" s="224" t="s">
        <v>5110</v>
      </c>
      <c r="G283" s="225" t="s">
        <v>1418</v>
      </c>
      <c r="H283" s="226">
        <v>1</v>
      </c>
      <c r="I283" s="227">
        <v>32000</v>
      </c>
      <c r="J283" s="227">
        <f>ROUND(I283*H283,2)</f>
        <v>32000</v>
      </c>
      <c r="K283" s="228"/>
      <c r="L283" s="39"/>
      <c r="M283" s="229" t="s">
        <v>1</v>
      </c>
      <c r="N283" s="230" t="s">
        <v>39</v>
      </c>
      <c r="O283" s="231">
        <v>0</v>
      </c>
      <c r="P283" s="231">
        <f>O283*H283</f>
        <v>0</v>
      </c>
      <c r="Q283" s="231">
        <v>0</v>
      </c>
      <c r="R283" s="231">
        <f>Q283*H283</f>
        <v>0</v>
      </c>
      <c r="S283" s="231">
        <v>0</v>
      </c>
      <c r="T283" s="232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233" t="s">
        <v>602</v>
      </c>
      <c r="AT283" s="233" t="s">
        <v>280</v>
      </c>
      <c r="AU283" s="233" t="s">
        <v>83</v>
      </c>
      <c r="AY283" s="18" t="s">
        <v>278</v>
      </c>
      <c r="BE283" s="234">
        <f>IF(N283="základní",J283,0)</f>
        <v>32000</v>
      </c>
      <c r="BF283" s="234">
        <f>IF(N283="snížená",J283,0)</f>
        <v>0</v>
      </c>
      <c r="BG283" s="234">
        <f>IF(N283="zákl. přenesená",J283,0)</f>
        <v>0</v>
      </c>
      <c r="BH283" s="234">
        <f>IF(N283="sníž. přenesená",J283,0)</f>
        <v>0</v>
      </c>
      <c r="BI283" s="234">
        <f>IF(N283="nulová",J283,0)</f>
        <v>0</v>
      </c>
      <c r="BJ283" s="18" t="s">
        <v>81</v>
      </c>
      <c r="BK283" s="234">
        <f>ROUND(I283*H283,2)</f>
        <v>32000</v>
      </c>
      <c r="BL283" s="18" t="s">
        <v>602</v>
      </c>
      <c r="BM283" s="233" t="s">
        <v>5111</v>
      </c>
    </row>
    <row r="284" s="2" customFormat="1" ht="44.25" customHeight="1">
      <c r="A284" s="33"/>
      <c r="B284" s="34"/>
      <c r="C284" s="222" t="s">
        <v>1521</v>
      </c>
      <c r="D284" s="222" t="s">
        <v>280</v>
      </c>
      <c r="E284" s="223" t="s">
        <v>5112</v>
      </c>
      <c r="F284" s="224" t="s">
        <v>5113</v>
      </c>
      <c r="G284" s="225" t="s">
        <v>1418</v>
      </c>
      <c r="H284" s="226">
        <v>1</v>
      </c>
      <c r="I284" s="227">
        <v>38000</v>
      </c>
      <c r="J284" s="227">
        <f>ROUND(I284*H284,2)</f>
        <v>38000</v>
      </c>
      <c r="K284" s="228"/>
      <c r="L284" s="39"/>
      <c r="M284" s="229" t="s">
        <v>1</v>
      </c>
      <c r="N284" s="230" t="s">
        <v>39</v>
      </c>
      <c r="O284" s="231">
        <v>0</v>
      </c>
      <c r="P284" s="231">
        <f>O284*H284</f>
        <v>0</v>
      </c>
      <c r="Q284" s="231">
        <v>0</v>
      </c>
      <c r="R284" s="231">
        <f>Q284*H284</f>
        <v>0</v>
      </c>
      <c r="S284" s="231">
        <v>0</v>
      </c>
      <c r="T284" s="232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233" t="s">
        <v>602</v>
      </c>
      <c r="AT284" s="233" t="s">
        <v>280</v>
      </c>
      <c r="AU284" s="233" t="s">
        <v>83</v>
      </c>
      <c r="AY284" s="18" t="s">
        <v>278</v>
      </c>
      <c r="BE284" s="234">
        <f>IF(N284="základní",J284,0)</f>
        <v>38000</v>
      </c>
      <c r="BF284" s="234">
        <f>IF(N284="snížená",J284,0)</f>
        <v>0</v>
      </c>
      <c r="BG284" s="234">
        <f>IF(N284="zákl. přenesená",J284,0)</f>
        <v>0</v>
      </c>
      <c r="BH284" s="234">
        <f>IF(N284="sníž. přenesená",J284,0)</f>
        <v>0</v>
      </c>
      <c r="BI284" s="234">
        <f>IF(N284="nulová",J284,0)</f>
        <v>0</v>
      </c>
      <c r="BJ284" s="18" t="s">
        <v>81</v>
      </c>
      <c r="BK284" s="234">
        <f>ROUND(I284*H284,2)</f>
        <v>38000</v>
      </c>
      <c r="BL284" s="18" t="s">
        <v>602</v>
      </c>
      <c r="BM284" s="233" t="s">
        <v>5114</v>
      </c>
    </row>
    <row r="285" s="2" customFormat="1" ht="44.25" customHeight="1">
      <c r="A285" s="33"/>
      <c r="B285" s="34"/>
      <c r="C285" s="222" t="s">
        <v>1525</v>
      </c>
      <c r="D285" s="222" t="s">
        <v>280</v>
      </c>
      <c r="E285" s="223" t="s">
        <v>5115</v>
      </c>
      <c r="F285" s="224" t="s">
        <v>5116</v>
      </c>
      <c r="G285" s="225" t="s">
        <v>1418</v>
      </c>
      <c r="H285" s="226">
        <v>1</v>
      </c>
      <c r="I285" s="227">
        <v>45000</v>
      </c>
      <c r="J285" s="227">
        <f>ROUND(I285*H285,2)</f>
        <v>45000</v>
      </c>
      <c r="K285" s="228"/>
      <c r="L285" s="39"/>
      <c r="M285" s="229" t="s">
        <v>1</v>
      </c>
      <c r="N285" s="230" t="s">
        <v>39</v>
      </c>
      <c r="O285" s="231">
        <v>0</v>
      </c>
      <c r="P285" s="231">
        <f>O285*H285</f>
        <v>0</v>
      </c>
      <c r="Q285" s="231">
        <v>0</v>
      </c>
      <c r="R285" s="231">
        <f>Q285*H285</f>
        <v>0</v>
      </c>
      <c r="S285" s="231">
        <v>0</v>
      </c>
      <c r="T285" s="232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233" t="s">
        <v>602</v>
      </c>
      <c r="AT285" s="233" t="s">
        <v>280</v>
      </c>
      <c r="AU285" s="233" t="s">
        <v>83</v>
      </c>
      <c r="AY285" s="18" t="s">
        <v>278</v>
      </c>
      <c r="BE285" s="234">
        <f>IF(N285="základní",J285,0)</f>
        <v>45000</v>
      </c>
      <c r="BF285" s="234">
        <f>IF(N285="snížená",J285,0)</f>
        <v>0</v>
      </c>
      <c r="BG285" s="234">
        <f>IF(N285="zákl. přenesená",J285,0)</f>
        <v>0</v>
      </c>
      <c r="BH285" s="234">
        <f>IF(N285="sníž. přenesená",J285,0)</f>
        <v>0</v>
      </c>
      <c r="BI285" s="234">
        <f>IF(N285="nulová",J285,0)</f>
        <v>0</v>
      </c>
      <c r="BJ285" s="18" t="s">
        <v>81</v>
      </c>
      <c r="BK285" s="234">
        <f>ROUND(I285*H285,2)</f>
        <v>45000</v>
      </c>
      <c r="BL285" s="18" t="s">
        <v>602</v>
      </c>
      <c r="BM285" s="233" t="s">
        <v>5117</v>
      </c>
    </row>
    <row r="286" s="2" customFormat="1" ht="44.25" customHeight="1">
      <c r="A286" s="33"/>
      <c r="B286" s="34"/>
      <c r="C286" s="222" t="s">
        <v>1529</v>
      </c>
      <c r="D286" s="222" t="s">
        <v>280</v>
      </c>
      <c r="E286" s="223" t="s">
        <v>5115</v>
      </c>
      <c r="F286" s="224" t="s">
        <v>5116</v>
      </c>
      <c r="G286" s="225" t="s">
        <v>1418</v>
      </c>
      <c r="H286" s="226">
        <v>1</v>
      </c>
      <c r="I286" s="227">
        <v>45000</v>
      </c>
      <c r="J286" s="227">
        <f>ROUND(I286*H286,2)</f>
        <v>45000</v>
      </c>
      <c r="K286" s="228"/>
      <c r="L286" s="39"/>
      <c r="M286" s="229" t="s">
        <v>1</v>
      </c>
      <c r="N286" s="230" t="s">
        <v>39</v>
      </c>
      <c r="O286" s="231">
        <v>0</v>
      </c>
      <c r="P286" s="231">
        <f>O286*H286</f>
        <v>0</v>
      </c>
      <c r="Q286" s="231">
        <v>0</v>
      </c>
      <c r="R286" s="231">
        <f>Q286*H286</f>
        <v>0</v>
      </c>
      <c r="S286" s="231">
        <v>0</v>
      </c>
      <c r="T286" s="232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233" t="s">
        <v>602</v>
      </c>
      <c r="AT286" s="233" t="s">
        <v>280</v>
      </c>
      <c r="AU286" s="233" t="s">
        <v>83</v>
      </c>
      <c r="AY286" s="18" t="s">
        <v>278</v>
      </c>
      <c r="BE286" s="234">
        <f>IF(N286="základní",J286,0)</f>
        <v>45000</v>
      </c>
      <c r="BF286" s="234">
        <f>IF(N286="snížená",J286,0)</f>
        <v>0</v>
      </c>
      <c r="BG286" s="234">
        <f>IF(N286="zákl. přenesená",J286,0)</f>
        <v>0</v>
      </c>
      <c r="BH286" s="234">
        <f>IF(N286="sníž. přenesená",J286,0)</f>
        <v>0</v>
      </c>
      <c r="BI286" s="234">
        <f>IF(N286="nulová",J286,0)</f>
        <v>0</v>
      </c>
      <c r="BJ286" s="18" t="s">
        <v>81</v>
      </c>
      <c r="BK286" s="234">
        <f>ROUND(I286*H286,2)</f>
        <v>45000</v>
      </c>
      <c r="BL286" s="18" t="s">
        <v>602</v>
      </c>
      <c r="BM286" s="233" t="s">
        <v>5118</v>
      </c>
    </row>
    <row r="287" s="2" customFormat="1" ht="44.25" customHeight="1">
      <c r="A287" s="33"/>
      <c r="B287" s="34"/>
      <c r="C287" s="222" t="s">
        <v>1533</v>
      </c>
      <c r="D287" s="222" t="s">
        <v>280</v>
      </c>
      <c r="E287" s="223" t="s">
        <v>5115</v>
      </c>
      <c r="F287" s="224" t="s">
        <v>5116</v>
      </c>
      <c r="G287" s="225" t="s">
        <v>1418</v>
      </c>
      <c r="H287" s="226">
        <v>1</v>
      </c>
      <c r="I287" s="227">
        <v>45000</v>
      </c>
      <c r="J287" s="227">
        <f>ROUND(I287*H287,2)</f>
        <v>45000</v>
      </c>
      <c r="K287" s="228"/>
      <c r="L287" s="39"/>
      <c r="M287" s="229" t="s">
        <v>1</v>
      </c>
      <c r="N287" s="230" t="s">
        <v>39</v>
      </c>
      <c r="O287" s="231">
        <v>0</v>
      </c>
      <c r="P287" s="231">
        <f>O287*H287</f>
        <v>0</v>
      </c>
      <c r="Q287" s="231">
        <v>0</v>
      </c>
      <c r="R287" s="231">
        <f>Q287*H287</f>
        <v>0</v>
      </c>
      <c r="S287" s="231">
        <v>0</v>
      </c>
      <c r="T287" s="232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233" t="s">
        <v>602</v>
      </c>
      <c r="AT287" s="233" t="s">
        <v>280</v>
      </c>
      <c r="AU287" s="233" t="s">
        <v>83</v>
      </c>
      <c r="AY287" s="18" t="s">
        <v>278</v>
      </c>
      <c r="BE287" s="234">
        <f>IF(N287="základní",J287,0)</f>
        <v>45000</v>
      </c>
      <c r="BF287" s="234">
        <f>IF(N287="snížená",J287,0)</f>
        <v>0</v>
      </c>
      <c r="BG287" s="234">
        <f>IF(N287="zákl. přenesená",J287,0)</f>
        <v>0</v>
      </c>
      <c r="BH287" s="234">
        <f>IF(N287="sníž. přenesená",J287,0)</f>
        <v>0</v>
      </c>
      <c r="BI287" s="234">
        <f>IF(N287="nulová",J287,0)</f>
        <v>0</v>
      </c>
      <c r="BJ287" s="18" t="s">
        <v>81</v>
      </c>
      <c r="BK287" s="234">
        <f>ROUND(I287*H287,2)</f>
        <v>45000</v>
      </c>
      <c r="BL287" s="18" t="s">
        <v>602</v>
      </c>
      <c r="BM287" s="233" t="s">
        <v>5119</v>
      </c>
    </row>
    <row r="288" s="2" customFormat="1" ht="44.25" customHeight="1">
      <c r="A288" s="33"/>
      <c r="B288" s="34"/>
      <c r="C288" s="222" t="s">
        <v>1537</v>
      </c>
      <c r="D288" s="222" t="s">
        <v>280</v>
      </c>
      <c r="E288" s="223" t="s">
        <v>5120</v>
      </c>
      <c r="F288" s="224" t="s">
        <v>5121</v>
      </c>
      <c r="G288" s="225" t="s">
        <v>1418</v>
      </c>
      <c r="H288" s="226">
        <v>1</v>
      </c>
      <c r="I288" s="227">
        <v>91000</v>
      </c>
      <c r="J288" s="227">
        <f>ROUND(I288*H288,2)</f>
        <v>91000</v>
      </c>
      <c r="K288" s="228"/>
      <c r="L288" s="39"/>
      <c r="M288" s="229" t="s">
        <v>1</v>
      </c>
      <c r="N288" s="230" t="s">
        <v>39</v>
      </c>
      <c r="O288" s="231">
        <v>0</v>
      </c>
      <c r="P288" s="231">
        <f>O288*H288</f>
        <v>0</v>
      </c>
      <c r="Q288" s="231">
        <v>0</v>
      </c>
      <c r="R288" s="231">
        <f>Q288*H288</f>
        <v>0</v>
      </c>
      <c r="S288" s="231">
        <v>0</v>
      </c>
      <c r="T288" s="232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233" t="s">
        <v>602</v>
      </c>
      <c r="AT288" s="233" t="s">
        <v>280</v>
      </c>
      <c r="AU288" s="233" t="s">
        <v>83</v>
      </c>
      <c r="AY288" s="18" t="s">
        <v>278</v>
      </c>
      <c r="BE288" s="234">
        <f>IF(N288="základní",J288,0)</f>
        <v>91000</v>
      </c>
      <c r="BF288" s="234">
        <f>IF(N288="snížená",J288,0)</f>
        <v>0</v>
      </c>
      <c r="BG288" s="234">
        <f>IF(N288="zákl. přenesená",J288,0)</f>
        <v>0</v>
      </c>
      <c r="BH288" s="234">
        <f>IF(N288="sníž. přenesená",J288,0)</f>
        <v>0</v>
      </c>
      <c r="BI288" s="234">
        <f>IF(N288="nulová",J288,0)</f>
        <v>0</v>
      </c>
      <c r="BJ288" s="18" t="s">
        <v>81</v>
      </c>
      <c r="BK288" s="234">
        <f>ROUND(I288*H288,2)</f>
        <v>91000</v>
      </c>
      <c r="BL288" s="18" t="s">
        <v>602</v>
      </c>
      <c r="BM288" s="233" t="s">
        <v>5122</v>
      </c>
    </row>
    <row r="289" s="12" customFormat="1" ht="22.8" customHeight="1">
      <c r="A289" s="12"/>
      <c r="B289" s="207"/>
      <c r="C289" s="208"/>
      <c r="D289" s="209" t="s">
        <v>73</v>
      </c>
      <c r="E289" s="220" t="s">
        <v>1657</v>
      </c>
      <c r="F289" s="220" t="s">
        <v>1658</v>
      </c>
      <c r="G289" s="208"/>
      <c r="H289" s="208"/>
      <c r="I289" s="208"/>
      <c r="J289" s="221">
        <f>BK289</f>
        <v>352964.96999999997</v>
      </c>
      <c r="K289" s="208"/>
      <c r="L289" s="212"/>
      <c r="M289" s="213"/>
      <c r="N289" s="214"/>
      <c r="O289" s="214"/>
      <c r="P289" s="215">
        <f>SUM(P290:P307)</f>
        <v>0</v>
      </c>
      <c r="Q289" s="214"/>
      <c r="R289" s="215">
        <f>SUM(R290:R307)</f>
        <v>0</v>
      </c>
      <c r="S289" s="214"/>
      <c r="T289" s="216">
        <f>SUM(T290:T307)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17" t="s">
        <v>83</v>
      </c>
      <c r="AT289" s="218" t="s">
        <v>73</v>
      </c>
      <c r="AU289" s="218" t="s">
        <v>81</v>
      </c>
      <c r="AY289" s="217" t="s">
        <v>278</v>
      </c>
      <c r="BK289" s="219">
        <f>SUM(BK290:BK307)</f>
        <v>352964.96999999997</v>
      </c>
    </row>
    <row r="290" s="2" customFormat="1" ht="24.15" customHeight="1">
      <c r="A290" s="33"/>
      <c r="B290" s="34"/>
      <c r="C290" s="222" t="s">
        <v>1541</v>
      </c>
      <c r="D290" s="222" t="s">
        <v>280</v>
      </c>
      <c r="E290" s="223" t="s">
        <v>1682</v>
      </c>
      <c r="F290" s="224" t="s">
        <v>1683</v>
      </c>
      <c r="G290" s="225" t="s">
        <v>318</v>
      </c>
      <c r="H290" s="226">
        <v>239.56</v>
      </c>
      <c r="I290" s="227">
        <v>550</v>
      </c>
      <c r="J290" s="227">
        <f>ROUND(I290*H290,2)</f>
        <v>131758</v>
      </c>
      <c r="K290" s="228"/>
      <c r="L290" s="39"/>
      <c r="M290" s="229" t="s">
        <v>1</v>
      </c>
      <c r="N290" s="230" t="s">
        <v>39</v>
      </c>
      <c r="O290" s="231">
        <v>0</v>
      </c>
      <c r="P290" s="231">
        <f>O290*H290</f>
        <v>0</v>
      </c>
      <c r="Q290" s="231">
        <v>0</v>
      </c>
      <c r="R290" s="231">
        <f>Q290*H290</f>
        <v>0</v>
      </c>
      <c r="S290" s="231">
        <v>0</v>
      </c>
      <c r="T290" s="232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233" t="s">
        <v>602</v>
      </c>
      <c r="AT290" s="233" t="s">
        <v>280</v>
      </c>
      <c r="AU290" s="233" t="s">
        <v>83</v>
      </c>
      <c r="AY290" s="18" t="s">
        <v>278</v>
      </c>
      <c r="BE290" s="234">
        <f>IF(N290="základní",J290,0)</f>
        <v>131758</v>
      </c>
      <c r="BF290" s="234">
        <f>IF(N290="snížená",J290,0)</f>
        <v>0</v>
      </c>
      <c r="BG290" s="234">
        <f>IF(N290="zákl. přenesená",J290,0)</f>
        <v>0</v>
      </c>
      <c r="BH290" s="234">
        <f>IF(N290="sníž. přenesená",J290,0)</f>
        <v>0</v>
      </c>
      <c r="BI290" s="234">
        <f>IF(N290="nulová",J290,0)</f>
        <v>0</v>
      </c>
      <c r="BJ290" s="18" t="s">
        <v>81</v>
      </c>
      <c r="BK290" s="234">
        <f>ROUND(I290*H290,2)</f>
        <v>131758</v>
      </c>
      <c r="BL290" s="18" t="s">
        <v>602</v>
      </c>
      <c r="BM290" s="233" t="s">
        <v>5123</v>
      </c>
    </row>
    <row r="291" s="13" customFormat="1">
      <c r="A291" s="13"/>
      <c r="B291" s="235"/>
      <c r="C291" s="236"/>
      <c r="D291" s="237" t="s">
        <v>285</v>
      </c>
      <c r="E291" s="238" t="s">
        <v>1</v>
      </c>
      <c r="F291" s="239" t="s">
        <v>5124</v>
      </c>
      <c r="G291" s="236"/>
      <c r="H291" s="240">
        <v>49.280000000000001</v>
      </c>
      <c r="I291" s="236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5" t="s">
        <v>285</v>
      </c>
      <c r="AU291" s="245" t="s">
        <v>83</v>
      </c>
      <c r="AV291" s="13" t="s">
        <v>83</v>
      </c>
      <c r="AW291" s="13" t="s">
        <v>30</v>
      </c>
      <c r="AX291" s="13" t="s">
        <v>74</v>
      </c>
      <c r="AY291" s="245" t="s">
        <v>278</v>
      </c>
    </row>
    <row r="292" s="13" customFormat="1">
      <c r="A292" s="13"/>
      <c r="B292" s="235"/>
      <c r="C292" s="236"/>
      <c r="D292" s="237" t="s">
        <v>285</v>
      </c>
      <c r="E292" s="238" t="s">
        <v>1</v>
      </c>
      <c r="F292" s="239" t="s">
        <v>1687</v>
      </c>
      <c r="G292" s="236"/>
      <c r="H292" s="240">
        <v>4.8399999999999999</v>
      </c>
      <c r="I292" s="236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285</v>
      </c>
      <c r="AU292" s="245" t="s">
        <v>83</v>
      </c>
      <c r="AV292" s="13" t="s">
        <v>83</v>
      </c>
      <c r="AW292" s="13" t="s">
        <v>30</v>
      </c>
      <c r="AX292" s="13" t="s">
        <v>74</v>
      </c>
      <c r="AY292" s="245" t="s">
        <v>278</v>
      </c>
    </row>
    <row r="293" s="13" customFormat="1">
      <c r="A293" s="13"/>
      <c r="B293" s="235"/>
      <c r="C293" s="236"/>
      <c r="D293" s="237" t="s">
        <v>285</v>
      </c>
      <c r="E293" s="238" t="s">
        <v>1</v>
      </c>
      <c r="F293" s="239" t="s">
        <v>5125</v>
      </c>
      <c r="G293" s="236"/>
      <c r="H293" s="240">
        <v>105.59999999999999</v>
      </c>
      <c r="I293" s="236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285</v>
      </c>
      <c r="AU293" s="245" t="s">
        <v>83</v>
      </c>
      <c r="AV293" s="13" t="s">
        <v>83</v>
      </c>
      <c r="AW293" s="13" t="s">
        <v>30</v>
      </c>
      <c r="AX293" s="13" t="s">
        <v>74</v>
      </c>
      <c r="AY293" s="245" t="s">
        <v>278</v>
      </c>
    </row>
    <row r="294" s="13" customFormat="1">
      <c r="A294" s="13"/>
      <c r="B294" s="235"/>
      <c r="C294" s="236"/>
      <c r="D294" s="237" t="s">
        <v>285</v>
      </c>
      <c r="E294" s="238" t="s">
        <v>1</v>
      </c>
      <c r="F294" s="239" t="s">
        <v>1686</v>
      </c>
      <c r="G294" s="236"/>
      <c r="H294" s="240">
        <v>6.5999999999999996</v>
      </c>
      <c r="I294" s="236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285</v>
      </c>
      <c r="AU294" s="245" t="s">
        <v>83</v>
      </c>
      <c r="AV294" s="13" t="s">
        <v>83</v>
      </c>
      <c r="AW294" s="13" t="s">
        <v>30</v>
      </c>
      <c r="AX294" s="13" t="s">
        <v>74</v>
      </c>
      <c r="AY294" s="245" t="s">
        <v>278</v>
      </c>
    </row>
    <row r="295" s="13" customFormat="1">
      <c r="A295" s="13"/>
      <c r="B295" s="235"/>
      <c r="C295" s="236"/>
      <c r="D295" s="237" t="s">
        <v>285</v>
      </c>
      <c r="E295" s="238" t="s">
        <v>1</v>
      </c>
      <c r="F295" s="239" t="s">
        <v>5126</v>
      </c>
      <c r="G295" s="236"/>
      <c r="H295" s="240">
        <v>9.6799999999999997</v>
      </c>
      <c r="I295" s="236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285</v>
      </c>
      <c r="AU295" s="245" t="s">
        <v>83</v>
      </c>
      <c r="AV295" s="13" t="s">
        <v>83</v>
      </c>
      <c r="AW295" s="13" t="s">
        <v>30</v>
      </c>
      <c r="AX295" s="13" t="s">
        <v>74</v>
      </c>
      <c r="AY295" s="245" t="s">
        <v>278</v>
      </c>
    </row>
    <row r="296" s="13" customFormat="1">
      <c r="A296" s="13"/>
      <c r="B296" s="235"/>
      <c r="C296" s="236"/>
      <c r="D296" s="237" t="s">
        <v>285</v>
      </c>
      <c r="E296" s="238" t="s">
        <v>1</v>
      </c>
      <c r="F296" s="239" t="s">
        <v>5127</v>
      </c>
      <c r="G296" s="236"/>
      <c r="H296" s="240">
        <v>56.32</v>
      </c>
      <c r="I296" s="236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285</v>
      </c>
      <c r="AU296" s="245" t="s">
        <v>83</v>
      </c>
      <c r="AV296" s="13" t="s">
        <v>83</v>
      </c>
      <c r="AW296" s="13" t="s">
        <v>30</v>
      </c>
      <c r="AX296" s="13" t="s">
        <v>74</v>
      </c>
      <c r="AY296" s="245" t="s">
        <v>278</v>
      </c>
    </row>
    <row r="297" s="13" customFormat="1">
      <c r="A297" s="13"/>
      <c r="B297" s="235"/>
      <c r="C297" s="236"/>
      <c r="D297" s="237" t="s">
        <v>285</v>
      </c>
      <c r="E297" s="238" t="s">
        <v>1</v>
      </c>
      <c r="F297" s="239" t="s">
        <v>5128</v>
      </c>
      <c r="G297" s="236"/>
      <c r="H297" s="240">
        <v>3.8399999999999999</v>
      </c>
      <c r="I297" s="236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285</v>
      </c>
      <c r="AU297" s="245" t="s">
        <v>83</v>
      </c>
      <c r="AV297" s="13" t="s">
        <v>83</v>
      </c>
      <c r="AW297" s="13" t="s">
        <v>30</v>
      </c>
      <c r="AX297" s="13" t="s">
        <v>74</v>
      </c>
      <c r="AY297" s="245" t="s">
        <v>278</v>
      </c>
    </row>
    <row r="298" s="13" customFormat="1">
      <c r="A298" s="13"/>
      <c r="B298" s="235"/>
      <c r="C298" s="236"/>
      <c r="D298" s="237" t="s">
        <v>285</v>
      </c>
      <c r="E298" s="238" t="s">
        <v>1</v>
      </c>
      <c r="F298" s="239" t="s">
        <v>5129</v>
      </c>
      <c r="G298" s="236"/>
      <c r="H298" s="240">
        <v>1.44</v>
      </c>
      <c r="I298" s="236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285</v>
      </c>
      <c r="AU298" s="245" t="s">
        <v>83</v>
      </c>
      <c r="AV298" s="13" t="s">
        <v>83</v>
      </c>
      <c r="AW298" s="13" t="s">
        <v>30</v>
      </c>
      <c r="AX298" s="13" t="s">
        <v>74</v>
      </c>
      <c r="AY298" s="245" t="s">
        <v>278</v>
      </c>
    </row>
    <row r="299" s="13" customFormat="1">
      <c r="A299" s="13"/>
      <c r="B299" s="235"/>
      <c r="C299" s="236"/>
      <c r="D299" s="237" t="s">
        <v>285</v>
      </c>
      <c r="E299" s="238" t="s">
        <v>1</v>
      </c>
      <c r="F299" s="239" t="s">
        <v>5130</v>
      </c>
      <c r="G299" s="236"/>
      <c r="H299" s="240">
        <v>1.96</v>
      </c>
      <c r="I299" s="236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285</v>
      </c>
      <c r="AU299" s="245" t="s">
        <v>83</v>
      </c>
      <c r="AV299" s="13" t="s">
        <v>83</v>
      </c>
      <c r="AW299" s="13" t="s">
        <v>30</v>
      </c>
      <c r="AX299" s="13" t="s">
        <v>74</v>
      </c>
      <c r="AY299" s="245" t="s">
        <v>278</v>
      </c>
    </row>
    <row r="300" s="14" customFormat="1">
      <c r="A300" s="14"/>
      <c r="B300" s="246"/>
      <c r="C300" s="247"/>
      <c r="D300" s="237" t="s">
        <v>285</v>
      </c>
      <c r="E300" s="248" t="s">
        <v>1</v>
      </c>
      <c r="F300" s="249" t="s">
        <v>287</v>
      </c>
      <c r="G300" s="247"/>
      <c r="H300" s="250">
        <v>239.56</v>
      </c>
      <c r="I300" s="247"/>
      <c r="J300" s="247"/>
      <c r="K300" s="247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285</v>
      </c>
      <c r="AU300" s="255" t="s">
        <v>83</v>
      </c>
      <c r="AV300" s="14" t="s">
        <v>116</v>
      </c>
      <c r="AW300" s="14" t="s">
        <v>30</v>
      </c>
      <c r="AX300" s="14" t="s">
        <v>81</v>
      </c>
      <c r="AY300" s="255" t="s">
        <v>278</v>
      </c>
    </row>
    <row r="301" s="2" customFormat="1" ht="66.75" customHeight="1">
      <c r="A301" s="33"/>
      <c r="B301" s="34"/>
      <c r="C301" s="222" t="s">
        <v>1545</v>
      </c>
      <c r="D301" s="222" t="s">
        <v>280</v>
      </c>
      <c r="E301" s="223" t="s">
        <v>1677</v>
      </c>
      <c r="F301" s="224" t="s">
        <v>1678</v>
      </c>
      <c r="G301" s="225" t="s">
        <v>1418</v>
      </c>
      <c r="H301" s="226">
        <v>1</v>
      </c>
      <c r="I301" s="227">
        <v>100000</v>
      </c>
      <c r="J301" s="227">
        <f>ROUND(I301*H301,2)</f>
        <v>100000</v>
      </c>
      <c r="K301" s="228"/>
      <c r="L301" s="39"/>
      <c r="M301" s="229" t="s">
        <v>1</v>
      </c>
      <c r="N301" s="230" t="s">
        <v>39</v>
      </c>
      <c r="O301" s="231">
        <v>0</v>
      </c>
      <c r="P301" s="231">
        <f>O301*H301</f>
        <v>0</v>
      </c>
      <c r="Q301" s="231">
        <v>0</v>
      </c>
      <c r="R301" s="231">
        <f>Q301*H301</f>
        <v>0</v>
      </c>
      <c r="S301" s="231">
        <v>0</v>
      </c>
      <c r="T301" s="232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233" t="s">
        <v>602</v>
      </c>
      <c r="AT301" s="233" t="s">
        <v>280</v>
      </c>
      <c r="AU301" s="233" t="s">
        <v>83</v>
      </c>
      <c r="AY301" s="18" t="s">
        <v>278</v>
      </c>
      <c r="BE301" s="234">
        <f>IF(N301="základní",J301,0)</f>
        <v>100000</v>
      </c>
      <c r="BF301" s="234">
        <f>IF(N301="snížená",J301,0)</f>
        <v>0</v>
      </c>
      <c r="BG301" s="234">
        <f>IF(N301="zákl. přenesená",J301,0)</f>
        <v>0</v>
      </c>
      <c r="BH301" s="234">
        <f>IF(N301="sníž. přenesená",J301,0)</f>
        <v>0</v>
      </c>
      <c r="BI301" s="234">
        <f>IF(N301="nulová",J301,0)</f>
        <v>0</v>
      </c>
      <c r="BJ301" s="18" t="s">
        <v>81</v>
      </c>
      <c r="BK301" s="234">
        <f>ROUND(I301*H301,2)</f>
        <v>100000</v>
      </c>
      <c r="BL301" s="18" t="s">
        <v>602</v>
      </c>
      <c r="BM301" s="233" t="s">
        <v>5131</v>
      </c>
    </row>
    <row r="302" s="2" customFormat="1">
      <c r="A302" s="33"/>
      <c r="B302" s="34"/>
      <c r="C302" s="35"/>
      <c r="D302" s="237" t="s">
        <v>1668</v>
      </c>
      <c r="E302" s="35"/>
      <c r="F302" s="279" t="s">
        <v>5132</v>
      </c>
      <c r="G302" s="35"/>
      <c r="H302" s="35"/>
      <c r="I302" s="35"/>
      <c r="J302" s="35"/>
      <c r="K302" s="35"/>
      <c r="L302" s="39"/>
      <c r="M302" s="280"/>
      <c r="N302" s="281"/>
      <c r="O302" s="85"/>
      <c r="P302" s="85"/>
      <c r="Q302" s="85"/>
      <c r="R302" s="85"/>
      <c r="S302" s="85"/>
      <c r="T302" s="86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T302" s="18" t="s">
        <v>1668</v>
      </c>
      <c r="AU302" s="18" t="s">
        <v>83</v>
      </c>
    </row>
    <row r="303" s="2" customFormat="1" ht="24.15" customHeight="1">
      <c r="A303" s="33"/>
      <c r="B303" s="34"/>
      <c r="C303" s="222" t="s">
        <v>1549</v>
      </c>
      <c r="D303" s="222" t="s">
        <v>280</v>
      </c>
      <c r="E303" s="223" t="s">
        <v>1698</v>
      </c>
      <c r="F303" s="224" t="s">
        <v>1699</v>
      </c>
      <c r="G303" s="225" t="s">
        <v>1694</v>
      </c>
      <c r="H303" s="226">
        <v>115</v>
      </c>
      <c r="I303" s="227">
        <v>500</v>
      </c>
      <c r="J303" s="227">
        <f>ROUND(I303*H303,2)</f>
        <v>57500</v>
      </c>
      <c r="K303" s="228"/>
      <c r="L303" s="39"/>
      <c r="M303" s="229" t="s">
        <v>1</v>
      </c>
      <c r="N303" s="230" t="s">
        <v>39</v>
      </c>
      <c r="O303" s="231">
        <v>0</v>
      </c>
      <c r="P303" s="231">
        <f>O303*H303</f>
        <v>0</v>
      </c>
      <c r="Q303" s="231">
        <v>0</v>
      </c>
      <c r="R303" s="231">
        <f>Q303*H303</f>
        <v>0</v>
      </c>
      <c r="S303" s="231">
        <v>0</v>
      </c>
      <c r="T303" s="232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233" t="s">
        <v>602</v>
      </c>
      <c r="AT303" s="233" t="s">
        <v>280</v>
      </c>
      <c r="AU303" s="233" t="s">
        <v>83</v>
      </c>
      <c r="AY303" s="18" t="s">
        <v>278</v>
      </c>
      <c r="BE303" s="234">
        <f>IF(N303="základní",J303,0)</f>
        <v>57500</v>
      </c>
      <c r="BF303" s="234">
        <f>IF(N303="snížená",J303,0)</f>
        <v>0</v>
      </c>
      <c r="BG303" s="234">
        <f>IF(N303="zákl. přenesená",J303,0)</f>
        <v>0</v>
      </c>
      <c r="BH303" s="234">
        <f>IF(N303="sníž. přenesená",J303,0)</f>
        <v>0</v>
      </c>
      <c r="BI303" s="234">
        <f>IF(N303="nulová",J303,0)</f>
        <v>0</v>
      </c>
      <c r="BJ303" s="18" t="s">
        <v>81</v>
      </c>
      <c r="BK303" s="234">
        <f>ROUND(I303*H303,2)</f>
        <v>57500</v>
      </c>
      <c r="BL303" s="18" t="s">
        <v>602</v>
      </c>
      <c r="BM303" s="233" t="s">
        <v>5133</v>
      </c>
    </row>
    <row r="304" s="2" customFormat="1">
      <c r="A304" s="33"/>
      <c r="B304" s="34"/>
      <c r="C304" s="35"/>
      <c r="D304" s="237" t="s">
        <v>1668</v>
      </c>
      <c r="E304" s="35"/>
      <c r="F304" s="279" t="s">
        <v>5134</v>
      </c>
      <c r="G304" s="35"/>
      <c r="H304" s="35"/>
      <c r="I304" s="35"/>
      <c r="J304" s="35"/>
      <c r="K304" s="35"/>
      <c r="L304" s="39"/>
      <c r="M304" s="280"/>
      <c r="N304" s="281"/>
      <c r="O304" s="85"/>
      <c r="P304" s="85"/>
      <c r="Q304" s="85"/>
      <c r="R304" s="85"/>
      <c r="S304" s="85"/>
      <c r="T304" s="86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T304" s="18" t="s">
        <v>1668</v>
      </c>
      <c r="AU304" s="18" t="s">
        <v>83</v>
      </c>
    </row>
    <row r="305" s="2" customFormat="1" ht="24.15" customHeight="1">
      <c r="A305" s="33"/>
      <c r="B305" s="34"/>
      <c r="C305" s="222" t="s">
        <v>2009</v>
      </c>
      <c r="D305" s="222" t="s">
        <v>280</v>
      </c>
      <c r="E305" s="223" t="s">
        <v>1692</v>
      </c>
      <c r="F305" s="224" t="s">
        <v>5135</v>
      </c>
      <c r="G305" s="225" t="s">
        <v>1694</v>
      </c>
      <c r="H305" s="226">
        <v>115</v>
      </c>
      <c r="I305" s="227">
        <v>500</v>
      </c>
      <c r="J305" s="227">
        <f>ROUND(I305*H305,2)</f>
        <v>57500</v>
      </c>
      <c r="K305" s="228"/>
      <c r="L305" s="39"/>
      <c r="M305" s="229" t="s">
        <v>1</v>
      </c>
      <c r="N305" s="230" t="s">
        <v>39</v>
      </c>
      <c r="O305" s="231">
        <v>0</v>
      </c>
      <c r="P305" s="231">
        <f>O305*H305</f>
        <v>0</v>
      </c>
      <c r="Q305" s="231">
        <v>0</v>
      </c>
      <c r="R305" s="231">
        <f>Q305*H305</f>
        <v>0</v>
      </c>
      <c r="S305" s="231">
        <v>0</v>
      </c>
      <c r="T305" s="232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233" t="s">
        <v>602</v>
      </c>
      <c r="AT305" s="233" t="s">
        <v>280</v>
      </c>
      <c r="AU305" s="233" t="s">
        <v>83</v>
      </c>
      <c r="AY305" s="18" t="s">
        <v>278</v>
      </c>
      <c r="BE305" s="234">
        <f>IF(N305="základní",J305,0)</f>
        <v>57500</v>
      </c>
      <c r="BF305" s="234">
        <f>IF(N305="snížená",J305,0)</f>
        <v>0</v>
      </c>
      <c r="BG305" s="234">
        <f>IF(N305="zákl. přenesená",J305,0)</f>
        <v>0</v>
      </c>
      <c r="BH305" s="234">
        <f>IF(N305="sníž. přenesená",J305,0)</f>
        <v>0</v>
      </c>
      <c r="BI305" s="234">
        <f>IF(N305="nulová",J305,0)</f>
        <v>0</v>
      </c>
      <c r="BJ305" s="18" t="s">
        <v>81</v>
      </c>
      <c r="BK305" s="234">
        <f>ROUND(I305*H305,2)</f>
        <v>57500</v>
      </c>
      <c r="BL305" s="18" t="s">
        <v>602</v>
      </c>
      <c r="BM305" s="233" t="s">
        <v>5136</v>
      </c>
    </row>
    <row r="306" s="2" customFormat="1">
      <c r="A306" s="33"/>
      <c r="B306" s="34"/>
      <c r="C306" s="35"/>
      <c r="D306" s="237" t="s">
        <v>1668</v>
      </c>
      <c r="E306" s="35"/>
      <c r="F306" s="279" t="s">
        <v>1696</v>
      </c>
      <c r="G306" s="35"/>
      <c r="H306" s="35"/>
      <c r="I306" s="35"/>
      <c r="J306" s="35"/>
      <c r="K306" s="35"/>
      <c r="L306" s="39"/>
      <c r="M306" s="280"/>
      <c r="N306" s="281"/>
      <c r="O306" s="85"/>
      <c r="P306" s="85"/>
      <c r="Q306" s="85"/>
      <c r="R306" s="85"/>
      <c r="S306" s="85"/>
      <c r="T306" s="86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T306" s="18" t="s">
        <v>1668</v>
      </c>
      <c r="AU306" s="18" t="s">
        <v>83</v>
      </c>
    </row>
    <row r="307" s="2" customFormat="1" ht="24.15" customHeight="1">
      <c r="A307" s="33"/>
      <c r="B307" s="34"/>
      <c r="C307" s="222" t="s">
        <v>1557</v>
      </c>
      <c r="D307" s="222" t="s">
        <v>280</v>
      </c>
      <c r="E307" s="223" t="s">
        <v>1707</v>
      </c>
      <c r="F307" s="224" t="s">
        <v>1708</v>
      </c>
      <c r="G307" s="225" t="s">
        <v>1709</v>
      </c>
      <c r="H307" s="226">
        <v>3467.5799999999999</v>
      </c>
      <c r="I307" s="227">
        <v>1.79</v>
      </c>
      <c r="J307" s="227">
        <f>ROUND(I307*H307,2)</f>
        <v>6206.9700000000003</v>
      </c>
      <c r="K307" s="228"/>
      <c r="L307" s="39"/>
      <c r="M307" s="229" t="s">
        <v>1</v>
      </c>
      <c r="N307" s="230" t="s">
        <v>39</v>
      </c>
      <c r="O307" s="231">
        <v>0</v>
      </c>
      <c r="P307" s="231">
        <f>O307*H307</f>
        <v>0</v>
      </c>
      <c r="Q307" s="231">
        <v>0</v>
      </c>
      <c r="R307" s="231">
        <f>Q307*H307</f>
        <v>0</v>
      </c>
      <c r="S307" s="231">
        <v>0</v>
      </c>
      <c r="T307" s="232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233" t="s">
        <v>602</v>
      </c>
      <c r="AT307" s="233" t="s">
        <v>280</v>
      </c>
      <c r="AU307" s="233" t="s">
        <v>83</v>
      </c>
      <c r="AY307" s="18" t="s">
        <v>278</v>
      </c>
      <c r="BE307" s="234">
        <f>IF(N307="základní",J307,0)</f>
        <v>6206.9700000000003</v>
      </c>
      <c r="BF307" s="234">
        <f>IF(N307="snížená",J307,0)</f>
        <v>0</v>
      </c>
      <c r="BG307" s="234">
        <f>IF(N307="zákl. přenesená",J307,0)</f>
        <v>0</v>
      </c>
      <c r="BH307" s="234">
        <f>IF(N307="sníž. přenesená",J307,0)</f>
        <v>0</v>
      </c>
      <c r="BI307" s="234">
        <f>IF(N307="nulová",J307,0)</f>
        <v>0</v>
      </c>
      <c r="BJ307" s="18" t="s">
        <v>81</v>
      </c>
      <c r="BK307" s="234">
        <f>ROUND(I307*H307,2)</f>
        <v>6206.9700000000003</v>
      </c>
      <c r="BL307" s="18" t="s">
        <v>602</v>
      </c>
      <c r="BM307" s="233" t="s">
        <v>5137</v>
      </c>
    </row>
    <row r="308" s="12" customFormat="1" ht="22.8" customHeight="1">
      <c r="A308" s="12"/>
      <c r="B308" s="207"/>
      <c r="C308" s="208"/>
      <c r="D308" s="209" t="s">
        <v>73</v>
      </c>
      <c r="E308" s="220" t="s">
        <v>780</v>
      </c>
      <c r="F308" s="220" t="s">
        <v>1711</v>
      </c>
      <c r="G308" s="208"/>
      <c r="H308" s="208"/>
      <c r="I308" s="208"/>
      <c r="J308" s="221">
        <f>BK308</f>
        <v>569410.46000000008</v>
      </c>
      <c r="K308" s="208"/>
      <c r="L308" s="212"/>
      <c r="M308" s="213"/>
      <c r="N308" s="214"/>
      <c r="O308" s="214"/>
      <c r="P308" s="215">
        <f>SUM(P309:P321)</f>
        <v>293.77109899999999</v>
      </c>
      <c r="Q308" s="214"/>
      <c r="R308" s="215">
        <f>SUM(R309:R321)</f>
        <v>7.9570153000000001</v>
      </c>
      <c r="S308" s="214"/>
      <c r="T308" s="216">
        <f>SUM(T309:T321)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7" t="s">
        <v>83</v>
      </c>
      <c r="AT308" s="218" t="s">
        <v>73</v>
      </c>
      <c r="AU308" s="218" t="s">
        <v>81</v>
      </c>
      <c r="AY308" s="217" t="s">
        <v>278</v>
      </c>
      <c r="BK308" s="219">
        <f>SUM(BK309:BK321)</f>
        <v>569410.46000000008</v>
      </c>
    </row>
    <row r="309" s="2" customFormat="1" ht="16.5" customHeight="1">
      <c r="A309" s="33"/>
      <c r="B309" s="34"/>
      <c r="C309" s="222" t="s">
        <v>1561</v>
      </c>
      <c r="D309" s="222" t="s">
        <v>280</v>
      </c>
      <c r="E309" s="223" t="s">
        <v>1713</v>
      </c>
      <c r="F309" s="224" t="s">
        <v>1714</v>
      </c>
      <c r="G309" s="225" t="s">
        <v>318</v>
      </c>
      <c r="H309" s="226">
        <v>239.93799999999999</v>
      </c>
      <c r="I309" s="227">
        <v>63</v>
      </c>
      <c r="J309" s="227">
        <f>ROUND(I309*H309,2)</f>
        <v>15116.09</v>
      </c>
      <c r="K309" s="228"/>
      <c r="L309" s="39"/>
      <c r="M309" s="229" t="s">
        <v>1</v>
      </c>
      <c r="N309" s="230" t="s">
        <v>39</v>
      </c>
      <c r="O309" s="231">
        <v>0.043999999999999997</v>
      </c>
      <c r="P309" s="231">
        <f>O309*H309</f>
        <v>10.557271999999999</v>
      </c>
      <c r="Q309" s="231">
        <v>0.00029999999999999997</v>
      </c>
      <c r="R309" s="231">
        <f>Q309*H309</f>
        <v>0.071981399999999987</v>
      </c>
      <c r="S309" s="231">
        <v>0</v>
      </c>
      <c r="T309" s="232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233" t="s">
        <v>602</v>
      </c>
      <c r="AT309" s="233" t="s">
        <v>280</v>
      </c>
      <c r="AU309" s="233" t="s">
        <v>83</v>
      </c>
      <c r="AY309" s="18" t="s">
        <v>278</v>
      </c>
      <c r="BE309" s="234">
        <f>IF(N309="základní",J309,0)</f>
        <v>15116.09</v>
      </c>
      <c r="BF309" s="234">
        <f>IF(N309="snížená",J309,0)</f>
        <v>0</v>
      </c>
      <c r="BG309" s="234">
        <f>IF(N309="zákl. přenesená",J309,0)</f>
        <v>0</v>
      </c>
      <c r="BH309" s="234">
        <f>IF(N309="sníž. přenesená",J309,0)</f>
        <v>0</v>
      </c>
      <c r="BI309" s="234">
        <f>IF(N309="nulová",J309,0)</f>
        <v>0</v>
      </c>
      <c r="BJ309" s="18" t="s">
        <v>81</v>
      </c>
      <c r="BK309" s="234">
        <f>ROUND(I309*H309,2)</f>
        <v>15116.09</v>
      </c>
      <c r="BL309" s="18" t="s">
        <v>602</v>
      </c>
      <c r="BM309" s="233" t="s">
        <v>5138</v>
      </c>
    </row>
    <row r="310" s="13" customFormat="1">
      <c r="A310" s="13"/>
      <c r="B310" s="235"/>
      <c r="C310" s="236"/>
      <c r="D310" s="237" t="s">
        <v>285</v>
      </c>
      <c r="E310" s="238" t="s">
        <v>1</v>
      </c>
      <c r="F310" s="239" t="s">
        <v>5139</v>
      </c>
      <c r="G310" s="236"/>
      <c r="H310" s="240">
        <v>239.93799999999999</v>
      </c>
      <c r="I310" s="236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285</v>
      </c>
      <c r="AU310" s="245" t="s">
        <v>83</v>
      </c>
      <c r="AV310" s="13" t="s">
        <v>83</v>
      </c>
      <c r="AW310" s="13" t="s">
        <v>30</v>
      </c>
      <c r="AX310" s="13" t="s">
        <v>81</v>
      </c>
      <c r="AY310" s="245" t="s">
        <v>278</v>
      </c>
    </row>
    <row r="311" s="2" customFormat="1" ht="21.75" customHeight="1">
      <c r="A311" s="33"/>
      <c r="B311" s="34"/>
      <c r="C311" s="222" t="s">
        <v>1565</v>
      </c>
      <c r="D311" s="222" t="s">
        <v>280</v>
      </c>
      <c r="E311" s="223" t="s">
        <v>1717</v>
      </c>
      <c r="F311" s="224" t="s">
        <v>1718</v>
      </c>
      <c r="G311" s="225" t="s">
        <v>318</v>
      </c>
      <c r="H311" s="226">
        <v>147</v>
      </c>
      <c r="I311" s="227">
        <v>245</v>
      </c>
      <c r="J311" s="227">
        <f>ROUND(I311*H311,2)</f>
        <v>36015</v>
      </c>
      <c r="K311" s="228"/>
      <c r="L311" s="39"/>
      <c r="M311" s="229" t="s">
        <v>1</v>
      </c>
      <c r="N311" s="230" t="s">
        <v>39</v>
      </c>
      <c r="O311" s="231">
        <v>0.192</v>
      </c>
      <c r="P311" s="231">
        <f>O311*H311</f>
        <v>28.224</v>
      </c>
      <c r="Q311" s="231">
        <v>0.0045500000000000002</v>
      </c>
      <c r="R311" s="231">
        <f>Q311*H311</f>
        <v>0.66885000000000006</v>
      </c>
      <c r="S311" s="231">
        <v>0</v>
      </c>
      <c r="T311" s="232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233" t="s">
        <v>602</v>
      </c>
      <c r="AT311" s="233" t="s">
        <v>280</v>
      </c>
      <c r="AU311" s="233" t="s">
        <v>83</v>
      </c>
      <c r="AY311" s="18" t="s">
        <v>278</v>
      </c>
      <c r="BE311" s="234">
        <f>IF(N311="základní",J311,0)</f>
        <v>36015</v>
      </c>
      <c r="BF311" s="234">
        <f>IF(N311="snížená",J311,0)</f>
        <v>0</v>
      </c>
      <c r="BG311" s="234">
        <f>IF(N311="zákl. přenesená",J311,0)</f>
        <v>0</v>
      </c>
      <c r="BH311" s="234">
        <f>IF(N311="sníž. přenesená",J311,0)</f>
        <v>0</v>
      </c>
      <c r="BI311" s="234">
        <f>IF(N311="nulová",J311,0)</f>
        <v>0</v>
      </c>
      <c r="BJ311" s="18" t="s">
        <v>81</v>
      </c>
      <c r="BK311" s="234">
        <f>ROUND(I311*H311,2)</f>
        <v>36015</v>
      </c>
      <c r="BL311" s="18" t="s">
        <v>602</v>
      </c>
      <c r="BM311" s="233" t="s">
        <v>5140</v>
      </c>
    </row>
    <row r="312" s="2" customFormat="1" ht="33" customHeight="1">
      <c r="A312" s="33"/>
      <c r="B312" s="34"/>
      <c r="C312" s="222" t="s">
        <v>1569</v>
      </c>
      <c r="D312" s="222" t="s">
        <v>280</v>
      </c>
      <c r="E312" s="223" t="s">
        <v>1721</v>
      </c>
      <c r="F312" s="224" t="s">
        <v>1722</v>
      </c>
      <c r="G312" s="225" t="s">
        <v>407</v>
      </c>
      <c r="H312" s="226">
        <v>234</v>
      </c>
      <c r="I312" s="227">
        <v>136</v>
      </c>
      <c r="J312" s="227">
        <f>ROUND(I312*H312,2)</f>
        <v>31824</v>
      </c>
      <c r="K312" s="228"/>
      <c r="L312" s="39"/>
      <c r="M312" s="229" t="s">
        <v>1</v>
      </c>
      <c r="N312" s="230" t="s">
        <v>39</v>
      </c>
      <c r="O312" s="231">
        <v>0.19</v>
      </c>
      <c r="P312" s="231">
        <f>O312*H312</f>
        <v>44.460000000000001</v>
      </c>
      <c r="Q312" s="231">
        <v>0.00042999999999999999</v>
      </c>
      <c r="R312" s="231">
        <f>Q312*H312</f>
        <v>0.10062</v>
      </c>
      <c r="S312" s="231">
        <v>0</v>
      </c>
      <c r="T312" s="232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233" t="s">
        <v>602</v>
      </c>
      <c r="AT312" s="233" t="s">
        <v>280</v>
      </c>
      <c r="AU312" s="233" t="s">
        <v>83</v>
      </c>
      <c r="AY312" s="18" t="s">
        <v>278</v>
      </c>
      <c r="BE312" s="234">
        <f>IF(N312="základní",J312,0)</f>
        <v>31824</v>
      </c>
      <c r="BF312" s="234">
        <f>IF(N312="snížená",J312,0)</f>
        <v>0</v>
      </c>
      <c r="BG312" s="234">
        <f>IF(N312="zákl. přenesená",J312,0)</f>
        <v>0</v>
      </c>
      <c r="BH312" s="234">
        <f>IF(N312="sníž. přenesená",J312,0)</f>
        <v>0</v>
      </c>
      <c r="BI312" s="234">
        <f>IF(N312="nulová",J312,0)</f>
        <v>0</v>
      </c>
      <c r="BJ312" s="18" t="s">
        <v>81</v>
      </c>
      <c r="BK312" s="234">
        <f>ROUND(I312*H312,2)</f>
        <v>31824</v>
      </c>
      <c r="BL312" s="18" t="s">
        <v>602</v>
      </c>
      <c r="BM312" s="233" t="s">
        <v>5141</v>
      </c>
    </row>
    <row r="313" s="2" customFormat="1" ht="16.5" customHeight="1">
      <c r="A313" s="33"/>
      <c r="B313" s="34"/>
      <c r="C313" s="269" t="s">
        <v>1573</v>
      </c>
      <c r="D313" s="269" t="s">
        <v>1081</v>
      </c>
      <c r="E313" s="270" t="s">
        <v>1725</v>
      </c>
      <c r="F313" s="271" t="s">
        <v>1726</v>
      </c>
      <c r="G313" s="272" t="s">
        <v>407</v>
      </c>
      <c r="H313" s="273">
        <v>257</v>
      </c>
      <c r="I313" s="274">
        <v>710</v>
      </c>
      <c r="J313" s="274">
        <f>ROUND(I313*H313,2)</f>
        <v>182470</v>
      </c>
      <c r="K313" s="275"/>
      <c r="L313" s="276"/>
      <c r="M313" s="277" t="s">
        <v>1</v>
      </c>
      <c r="N313" s="278" t="s">
        <v>39</v>
      </c>
      <c r="O313" s="231">
        <v>0</v>
      </c>
      <c r="P313" s="231">
        <f>O313*H313</f>
        <v>0</v>
      </c>
      <c r="Q313" s="231">
        <v>0.021999999999999999</v>
      </c>
      <c r="R313" s="231">
        <f>Q313*H313</f>
        <v>5.6539999999999999</v>
      </c>
      <c r="S313" s="231">
        <v>0</v>
      </c>
      <c r="T313" s="232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233" t="s">
        <v>703</v>
      </c>
      <c r="AT313" s="233" t="s">
        <v>1081</v>
      </c>
      <c r="AU313" s="233" t="s">
        <v>83</v>
      </c>
      <c r="AY313" s="18" t="s">
        <v>278</v>
      </c>
      <c r="BE313" s="234">
        <f>IF(N313="základní",J313,0)</f>
        <v>182470</v>
      </c>
      <c r="BF313" s="234">
        <f>IF(N313="snížená",J313,0)</f>
        <v>0</v>
      </c>
      <c r="BG313" s="234">
        <f>IF(N313="zákl. přenesená",J313,0)</f>
        <v>0</v>
      </c>
      <c r="BH313" s="234">
        <f>IF(N313="sníž. přenesená",J313,0)</f>
        <v>0</v>
      </c>
      <c r="BI313" s="234">
        <f>IF(N313="nulová",J313,0)</f>
        <v>0</v>
      </c>
      <c r="BJ313" s="18" t="s">
        <v>81</v>
      </c>
      <c r="BK313" s="234">
        <f>ROUND(I313*H313,2)</f>
        <v>182470</v>
      </c>
      <c r="BL313" s="18" t="s">
        <v>602</v>
      </c>
      <c r="BM313" s="233" t="s">
        <v>5142</v>
      </c>
    </row>
    <row r="314" s="13" customFormat="1">
      <c r="A314" s="13"/>
      <c r="B314" s="235"/>
      <c r="C314" s="236"/>
      <c r="D314" s="237" t="s">
        <v>285</v>
      </c>
      <c r="E314" s="236"/>
      <c r="F314" s="239" t="s">
        <v>5143</v>
      </c>
      <c r="G314" s="236"/>
      <c r="H314" s="240">
        <v>257</v>
      </c>
      <c r="I314" s="236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285</v>
      </c>
      <c r="AU314" s="245" t="s">
        <v>83</v>
      </c>
      <c r="AV314" s="13" t="s">
        <v>83</v>
      </c>
      <c r="AW314" s="13" t="s">
        <v>4</v>
      </c>
      <c r="AX314" s="13" t="s">
        <v>81</v>
      </c>
      <c r="AY314" s="245" t="s">
        <v>278</v>
      </c>
    </row>
    <row r="315" s="2" customFormat="1" ht="33" customHeight="1">
      <c r="A315" s="33"/>
      <c r="B315" s="34"/>
      <c r="C315" s="222" t="s">
        <v>1577</v>
      </c>
      <c r="D315" s="222" t="s">
        <v>280</v>
      </c>
      <c r="E315" s="223" t="s">
        <v>1730</v>
      </c>
      <c r="F315" s="224" t="s">
        <v>1731</v>
      </c>
      <c r="G315" s="225" t="s">
        <v>318</v>
      </c>
      <c r="H315" s="226">
        <v>147</v>
      </c>
      <c r="I315" s="227">
        <v>667</v>
      </c>
      <c r="J315" s="227">
        <f>ROUND(I315*H315,2)</f>
        <v>98049</v>
      </c>
      <c r="K315" s="228"/>
      <c r="L315" s="39"/>
      <c r="M315" s="229" t="s">
        <v>1</v>
      </c>
      <c r="N315" s="230" t="s">
        <v>39</v>
      </c>
      <c r="O315" s="231">
        <v>0.79200000000000004</v>
      </c>
      <c r="P315" s="231">
        <f>O315*H315</f>
        <v>116.42400000000001</v>
      </c>
      <c r="Q315" s="231">
        <v>0.0051999999999999998</v>
      </c>
      <c r="R315" s="231">
        <f>Q315*H315</f>
        <v>0.76439999999999997</v>
      </c>
      <c r="S315" s="231">
        <v>0</v>
      </c>
      <c r="T315" s="232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233" t="s">
        <v>602</v>
      </c>
      <c r="AT315" s="233" t="s">
        <v>280</v>
      </c>
      <c r="AU315" s="233" t="s">
        <v>83</v>
      </c>
      <c r="AY315" s="18" t="s">
        <v>278</v>
      </c>
      <c r="BE315" s="234">
        <f>IF(N315="základní",J315,0)</f>
        <v>98049</v>
      </c>
      <c r="BF315" s="234">
        <f>IF(N315="snížená",J315,0)</f>
        <v>0</v>
      </c>
      <c r="BG315" s="234">
        <f>IF(N315="zákl. přenesená",J315,0)</f>
        <v>0</v>
      </c>
      <c r="BH315" s="234">
        <f>IF(N315="sníž. přenesená",J315,0)</f>
        <v>0</v>
      </c>
      <c r="BI315" s="234">
        <f>IF(N315="nulová",J315,0)</f>
        <v>0</v>
      </c>
      <c r="BJ315" s="18" t="s">
        <v>81</v>
      </c>
      <c r="BK315" s="234">
        <f>ROUND(I315*H315,2)</f>
        <v>98049</v>
      </c>
      <c r="BL315" s="18" t="s">
        <v>602</v>
      </c>
      <c r="BM315" s="233" t="s">
        <v>5144</v>
      </c>
    </row>
    <row r="316" s="2" customFormat="1" ht="16.5" customHeight="1">
      <c r="A316" s="33"/>
      <c r="B316" s="34"/>
      <c r="C316" s="269" t="s">
        <v>1581</v>
      </c>
      <c r="D316" s="269" t="s">
        <v>1081</v>
      </c>
      <c r="E316" s="270" t="s">
        <v>1734</v>
      </c>
      <c r="F316" s="271" t="s">
        <v>1735</v>
      </c>
      <c r="G316" s="272" t="s">
        <v>318</v>
      </c>
      <c r="H316" s="273">
        <v>162</v>
      </c>
      <c r="I316" s="274">
        <v>507</v>
      </c>
      <c r="J316" s="274">
        <f>ROUND(I316*H316,2)</f>
        <v>82134</v>
      </c>
      <c r="K316" s="275"/>
      <c r="L316" s="276"/>
      <c r="M316" s="277" t="s">
        <v>1</v>
      </c>
      <c r="N316" s="278" t="s">
        <v>39</v>
      </c>
      <c r="O316" s="231">
        <v>0</v>
      </c>
      <c r="P316" s="231">
        <f>O316*H316</f>
        <v>0</v>
      </c>
      <c r="Q316" s="231">
        <v>0.00198</v>
      </c>
      <c r="R316" s="231">
        <f>Q316*H316</f>
        <v>0.32075999999999999</v>
      </c>
      <c r="S316" s="231">
        <v>0</v>
      </c>
      <c r="T316" s="232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233" t="s">
        <v>703</v>
      </c>
      <c r="AT316" s="233" t="s">
        <v>1081</v>
      </c>
      <c r="AU316" s="233" t="s">
        <v>83</v>
      </c>
      <c r="AY316" s="18" t="s">
        <v>278</v>
      </c>
      <c r="BE316" s="234">
        <f>IF(N316="základní",J316,0)</f>
        <v>82134</v>
      </c>
      <c r="BF316" s="234">
        <f>IF(N316="snížená",J316,0)</f>
        <v>0</v>
      </c>
      <c r="BG316" s="234">
        <f>IF(N316="zákl. přenesená",J316,0)</f>
        <v>0</v>
      </c>
      <c r="BH316" s="234">
        <f>IF(N316="sníž. přenesená",J316,0)</f>
        <v>0</v>
      </c>
      <c r="BI316" s="234">
        <f>IF(N316="nulová",J316,0)</f>
        <v>0</v>
      </c>
      <c r="BJ316" s="18" t="s">
        <v>81</v>
      </c>
      <c r="BK316" s="234">
        <f>ROUND(I316*H316,2)</f>
        <v>82134</v>
      </c>
      <c r="BL316" s="18" t="s">
        <v>602</v>
      </c>
      <c r="BM316" s="233" t="s">
        <v>5145</v>
      </c>
    </row>
    <row r="317" s="13" customFormat="1">
      <c r="A317" s="13"/>
      <c r="B317" s="235"/>
      <c r="C317" s="236"/>
      <c r="D317" s="237" t="s">
        <v>285</v>
      </c>
      <c r="E317" s="236"/>
      <c r="F317" s="239" t="s">
        <v>5146</v>
      </c>
      <c r="G317" s="236"/>
      <c r="H317" s="240">
        <v>162</v>
      </c>
      <c r="I317" s="236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285</v>
      </c>
      <c r="AU317" s="245" t="s">
        <v>83</v>
      </c>
      <c r="AV317" s="13" t="s">
        <v>83</v>
      </c>
      <c r="AW317" s="13" t="s">
        <v>4</v>
      </c>
      <c r="AX317" s="13" t="s">
        <v>81</v>
      </c>
      <c r="AY317" s="245" t="s">
        <v>278</v>
      </c>
    </row>
    <row r="318" s="2" customFormat="1" ht="24.15" customHeight="1">
      <c r="A318" s="33"/>
      <c r="B318" s="34"/>
      <c r="C318" s="222" t="s">
        <v>1585</v>
      </c>
      <c r="D318" s="222" t="s">
        <v>280</v>
      </c>
      <c r="E318" s="223" t="s">
        <v>1739</v>
      </c>
      <c r="F318" s="224" t="s">
        <v>1740</v>
      </c>
      <c r="G318" s="225" t="s">
        <v>318</v>
      </c>
      <c r="H318" s="226">
        <v>239.93799999999999</v>
      </c>
      <c r="I318" s="227">
        <v>435</v>
      </c>
      <c r="J318" s="227">
        <f>ROUND(I318*H318,2)</f>
        <v>104373.03</v>
      </c>
      <c r="K318" s="228"/>
      <c r="L318" s="39"/>
      <c r="M318" s="229" t="s">
        <v>1</v>
      </c>
      <c r="N318" s="230" t="s">
        <v>39</v>
      </c>
      <c r="O318" s="231">
        <v>0.27800000000000002</v>
      </c>
      <c r="P318" s="231">
        <f>O318*H318</f>
        <v>66.702764000000002</v>
      </c>
      <c r="Q318" s="231">
        <v>0.0015</v>
      </c>
      <c r="R318" s="231">
        <f>Q318*H318</f>
        <v>0.35990699999999998</v>
      </c>
      <c r="S318" s="231">
        <v>0</v>
      </c>
      <c r="T318" s="232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233" t="s">
        <v>602</v>
      </c>
      <c r="AT318" s="233" t="s">
        <v>280</v>
      </c>
      <c r="AU318" s="233" t="s">
        <v>83</v>
      </c>
      <c r="AY318" s="18" t="s">
        <v>278</v>
      </c>
      <c r="BE318" s="234">
        <f>IF(N318="základní",J318,0)</f>
        <v>104373.03</v>
      </c>
      <c r="BF318" s="234">
        <f>IF(N318="snížená",J318,0)</f>
        <v>0</v>
      </c>
      <c r="BG318" s="234">
        <f>IF(N318="zákl. přenesená",J318,0)</f>
        <v>0</v>
      </c>
      <c r="BH318" s="234">
        <f>IF(N318="sníž. přenesená",J318,0)</f>
        <v>0</v>
      </c>
      <c r="BI318" s="234">
        <f>IF(N318="nulová",J318,0)</f>
        <v>0</v>
      </c>
      <c r="BJ318" s="18" t="s">
        <v>81</v>
      </c>
      <c r="BK318" s="234">
        <f>ROUND(I318*H318,2)</f>
        <v>104373.03</v>
      </c>
      <c r="BL318" s="18" t="s">
        <v>602</v>
      </c>
      <c r="BM318" s="233" t="s">
        <v>5147</v>
      </c>
    </row>
    <row r="319" s="2" customFormat="1" ht="16.5" customHeight="1">
      <c r="A319" s="33"/>
      <c r="B319" s="34"/>
      <c r="C319" s="222" t="s">
        <v>1589</v>
      </c>
      <c r="D319" s="222" t="s">
        <v>280</v>
      </c>
      <c r="E319" s="223" t="s">
        <v>1743</v>
      </c>
      <c r="F319" s="224" t="s">
        <v>1744</v>
      </c>
      <c r="G319" s="225" t="s">
        <v>407</v>
      </c>
      <c r="H319" s="226">
        <v>150</v>
      </c>
      <c r="I319" s="227">
        <v>46.600000000000001</v>
      </c>
      <c r="J319" s="227">
        <f>ROUND(I319*H319,2)</f>
        <v>6990</v>
      </c>
      <c r="K319" s="228"/>
      <c r="L319" s="39"/>
      <c r="M319" s="229" t="s">
        <v>1</v>
      </c>
      <c r="N319" s="230" t="s">
        <v>39</v>
      </c>
      <c r="O319" s="231">
        <v>0.050000000000000003</v>
      </c>
      <c r="P319" s="231">
        <f>O319*H319</f>
        <v>7.5</v>
      </c>
      <c r="Q319" s="231">
        <v>3.0000000000000001E-05</v>
      </c>
      <c r="R319" s="231">
        <f>Q319*H319</f>
        <v>0.0045000000000000005</v>
      </c>
      <c r="S319" s="231">
        <v>0</v>
      </c>
      <c r="T319" s="232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233" t="s">
        <v>602</v>
      </c>
      <c r="AT319" s="233" t="s">
        <v>280</v>
      </c>
      <c r="AU319" s="233" t="s">
        <v>83</v>
      </c>
      <c r="AY319" s="18" t="s">
        <v>278</v>
      </c>
      <c r="BE319" s="234">
        <f>IF(N319="základní",J319,0)</f>
        <v>6990</v>
      </c>
      <c r="BF319" s="234">
        <f>IF(N319="snížená",J319,0)</f>
        <v>0</v>
      </c>
      <c r="BG319" s="234">
        <f>IF(N319="zákl. přenesená",J319,0)</f>
        <v>0</v>
      </c>
      <c r="BH319" s="234">
        <f>IF(N319="sníž. přenesená",J319,0)</f>
        <v>0</v>
      </c>
      <c r="BI319" s="234">
        <f>IF(N319="nulová",J319,0)</f>
        <v>0</v>
      </c>
      <c r="BJ319" s="18" t="s">
        <v>81</v>
      </c>
      <c r="BK319" s="234">
        <f>ROUND(I319*H319,2)</f>
        <v>6990</v>
      </c>
      <c r="BL319" s="18" t="s">
        <v>602</v>
      </c>
      <c r="BM319" s="233" t="s">
        <v>5148</v>
      </c>
    </row>
    <row r="320" s="2" customFormat="1" ht="24.15" customHeight="1">
      <c r="A320" s="33"/>
      <c r="B320" s="34"/>
      <c r="C320" s="222" t="s">
        <v>1593</v>
      </c>
      <c r="D320" s="222" t="s">
        <v>280</v>
      </c>
      <c r="E320" s="223" t="s">
        <v>1747</v>
      </c>
      <c r="F320" s="224" t="s">
        <v>1748</v>
      </c>
      <c r="G320" s="225" t="s">
        <v>318</v>
      </c>
      <c r="H320" s="226">
        <v>239.93799999999999</v>
      </c>
      <c r="I320" s="227">
        <v>28</v>
      </c>
      <c r="J320" s="227">
        <f>ROUND(I320*H320,2)</f>
        <v>6718.2600000000002</v>
      </c>
      <c r="K320" s="228"/>
      <c r="L320" s="39"/>
      <c r="M320" s="229" t="s">
        <v>1</v>
      </c>
      <c r="N320" s="230" t="s">
        <v>39</v>
      </c>
      <c r="O320" s="231">
        <v>0.041000000000000002</v>
      </c>
      <c r="P320" s="231">
        <f>O320*H320</f>
        <v>9.8374579999999998</v>
      </c>
      <c r="Q320" s="231">
        <v>5.0000000000000002E-05</v>
      </c>
      <c r="R320" s="231">
        <f>Q320*H320</f>
        <v>0.0119969</v>
      </c>
      <c r="S320" s="231">
        <v>0</v>
      </c>
      <c r="T320" s="232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233" t="s">
        <v>602</v>
      </c>
      <c r="AT320" s="233" t="s">
        <v>280</v>
      </c>
      <c r="AU320" s="233" t="s">
        <v>83</v>
      </c>
      <c r="AY320" s="18" t="s">
        <v>278</v>
      </c>
      <c r="BE320" s="234">
        <f>IF(N320="základní",J320,0)</f>
        <v>6718.2600000000002</v>
      </c>
      <c r="BF320" s="234">
        <f>IF(N320="snížená",J320,0)</f>
        <v>0</v>
      </c>
      <c r="BG320" s="234">
        <f>IF(N320="zákl. přenesená",J320,0)</f>
        <v>0</v>
      </c>
      <c r="BH320" s="234">
        <f>IF(N320="sníž. přenesená",J320,0)</f>
        <v>0</v>
      </c>
      <c r="BI320" s="234">
        <f>IF(N320="nulová",J320,0)</f>
        <v>0</v>
      </c>
      <c r="BJ320" s="18" t="s">
        <v>81</v>
      </c>
      <c r="BK320" s="234">
        <f>ROUND(I320*H320,2)</f>
        <v>6718.2600000000002</v>
      </c>
      <c r="BL320" s="18" t="s">
        <v>602</v>
      </c>
      <c r="BM320" s="233" t="s">
        <v>5149</v>
      </c>
    </row>
    <row r="321" s="2" customFormat="1" ht="24.15" customHeight="1">
      <c r="A321" s="33"/>
      <c r="B321" s="34"/>
      <c r="C321" s="222" t="s">
        <v>1597</v>
      </c>
      <c r="D321" s="222" t="s">
        <v>280</v>
      </c>
      <c r="E321" s="223" t="s">
        <v>1751</v>
      </c>
      <c r="F321" s="224" t="s">
        <v>1752</v>
      </c>
      <c r="G321" s="225" t="s">
        <v>301</v>
      </c>
      <c r="H321" s="226">
        <v>7.9569999999999999</v>
      </c>
      <c r="I321" s="227">
        <v>719</v>
      </c>
      <c r="J321" s="227">
        <f>ROUND(I321*H321,2)</f>
        <v>5721.0799999999999</v>
      </c>
      <c r="K321" s="228"/>
      <c r="L321" s="39"/>
      <c r="M321" s="229" t="s">
        <v>1</v>
      </c>
      <c r="N321" s="230" t="s">
        <v>39</v>
      </c>
      <c r="O321" s="231">
        <v>1.2649999999999999</v>
      </c>
      <c r="P321" s="231">
        <f>O321*H321</f>
        <v>10.065605</v>
      </c>
      <c r="Q321" s="231">
        <v>0</v>
      </c>
      <c r="R321" s="231">
        <f>Q321*H321</f>
        <v>0</v>
      </c>
      <c r="S321" s="231">
        <v>0</v>
      </c>
      <c r="T321" s="232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233" t="s">
        <v>602</v>
      </c>
      <c r="AT321" s="233" t="s">
        <v>280</v>
      </c>
      <c r="AU321" s="233" t="s">
        <v>83</v>
      </c>
      <c r="AY321" s="18" t="s">
        <v>278</v>
      </c>
      <c r="BE321" s="234">
        <f>IF(N321="základní",J321,0)</f>
        <v>5721.0799999999999</v>
      </c>
      <c r="BF321" s="234">
        <f>IF(N321="snížená",J321,0)</f>
        <v>0</v>
      </c>
      <c r="BG321" s="234">
        <f>IF(N321="zákl. přenesená",J321,0)</f>
        <v>0</v>
      </c>
      <c r="BH321" s="234">
        <f>IF(N321="sníž. přenesená",J321,0)</f>
        <v>0</v>
      </c>
      <c r="BI321" s="234">
        <f>IF(N321="nulová",J321,0)</f>
        <v>0</v>
      </c>
      <c r="BJ321" s="18" t="s">
        <v>81</v>
      </c>
      <c r="BK321" s="234">
        <f>ROUND(I321*H321,2)</f>
        <v>5721.0799999999999</v>
      </c>
      <c r="BL321" s="18" t="s">
        <v>602</v>
      </c>
      <c r="BM321" s="233" t="s">
        <v>5150</v>
      </c>
    </row>
    <row r="322" s="12" customFormat="1" ht="22.8" customHeight="1">
      <c r="A322" s="12"/>
      <c r="B322" s="207"/>
      <c r="C322" s="208"/>
      <c r="D322" s="209" t="s">
        <v>73</v>
      </c>
      <c r="E322" s="220" t="s">
        <v>825</v>
      </c>
      <c r="F322" s="220" t="s">
        <v>826</v>
      </c>
      <c r="G322" s="208"/>
      <c r="H322" s="208"/>
      <c r="I322" s="208"/>
      <c r="J322" s="221">
        <f>BK322</f>
        <v>1602173.52</v>
      </c>
      <c r="K322" s="208"/>
      <c r="L322" s="212"/>
      <c r="M322" s="213"/>
      <c r="N322" s="214"/>
      <c r="O322" s="214"/>
      <c r="P322" s="215">
        <f>SUM(P323:P341)</f>
        <v>1239.2292910000001</v>
      </c>
      <c r="Q322" s="214"/>
      <c r="R322" s="215">
        <f>SUM(R323:R341)</f>
        <v>10.603903450000003</v>
      </c>
      <c r="S322" s="214"/>
      <c r="T322" s="216">
        <f>SUM(T323:T341)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7" t="s">
        <v>83</v>
      </c>
      <c r="AT322" s="218" t="s">
        <v>73</v>
      </c>
      <c r="AU322" s="218" t="s">
        <v>81</v>
      </c>
      <c r="AY322" s="217" t="s">
        <v>278</v>
      </c>
      <c r="BK322" s="219">
        <f>SUM(BK323:BK341)</f>
        <v>1602173.52</v>
      </c>
    </row>
    <row r="323" s="2" customFormat="1" ht="24.15" customHeight="1">
      <c r="A323" s="33"/>
      <c r="B323" s="34"/>
      <c r="C323" s="222" t="s">
        <v>1601</v>
      </c>
      <c r="D323" s="222" t="s">
        <v>280</v>
      </c>
      <c r="E323" s="223" t="s">
        <v>1755</v>
      </c>
      <c r="F323" s="224" t="s">
        <v>1756</v>
      </c>
      <c r="G323" s="225" t="s">
        <v>318</v>
      </c>
      <c r="H323" s="226">
        <v>1194</v>
      </c>
      <c r="I323" s="227">
        <v>32.700000000000003</v>
      </c>
      <c r="J323" s="227">
        <f>ROUND(I323*H323,2)</f>
        <v>39043.800000000003</v>
      </c>
      <c r="K323" s="228"/>
      <c r="L323" s="39"/>
      <c r="M323" s="229" t="s">
        <v>1</v>
      </c>
      <c r="N323" s="230" t="s">
        <v>39</v>
      </c>
      <c r="O323" s="231">
        <v>0.035000000000000003</v>
      </c>
      <c r="P323" s="231">
        <f>O323*H323</f>
        <v>41.790000000000006</v>
      </c>
      <c r="Q323" s="231">
        <v>0</v>
      </c>
      <c r="R323" s="231">
        <f>Q323*H323</f>
        <v>0</v>
      </c>
      <c r="S323" s="231">
        <v>0</v>
      </c>
      <c r="T323" s="232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233" t="s">
        <v>602</v>
      </c>
      <c r="AT323" s="233" t="s">
        <v>280</v>
      </c>
      <c r="AU323" s="233" t="s">
        <v>83</v>
      </c>
      <c r="AY323" s="18" t="s">
        <v>278</v>
      </c>
      <c r="BE323" s="234">
        <f>IF(N323="základní",J323,0)</f>
        <v>39043.800000000003</v>
      </c>
      <c r="BF323" s="234">
        <f>IF(N323="snížená",J323,0)</f>
        <v>0</v>
      </c>
      <c r="BG323" s="234">
        <f>IF(N323="zákl. přenesená",J323,0)</f>
        <v>0</v>
      </c>
      <c r="BH323" s="234">
        <f>IF(N323="sníž. přenesená",J323,0)</f>
        <v>0</v>
      </c>
      <c r="BI323" s="234">
        <f>IF(N323="nulová",J323,0)</f>
        <v>0</v>
      </c>
      <c r="BJ323" s="18" t="s">
        <v>81</v>
      </c>
      <c r="BK323" s="234">
        <f>ROUND(I323*H323,2)</f>
        <v>39043.800000000003</v>
      </c>
      <c r="BL323" s="18" t="s">
        <v>602</v>
      </c>
      <c r="BM323" s="233" t="s">
        <v>5151</v>
      </c>
    </row>
    <row r="324" s="13" customFormat="1">
      <c r="A324" s="13"/>
      <c r="B324" s="235"/>
      <c r="C324" s="236"/>
      <c r="D324" s="237" t="s">
        <v>285</v>
      </c>
      <c r="E324" s="238" t="s">
        <v>1</v>
      </c>
      <c r="F324" s="239" t="s">
        <v>5152</v>
      </c>
      <c r="G324" s="236"/>
      <c r="H324" s="240">
        <v>1194</v>
      </c>
      <c r="I324" s="236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285</v>
      </c>
      <c r="AU324" s="245" t="s">
        <v>83</v>
      </c>
      <c r="AV324" s="13" t="s">
        <v>83</v>
      </c>
      <c r="AW324" s="13" t="s">
        <v>30</v>
      </c>
      <c r="AX324" s="13" t="s">
        <v>81</v>
      </c>
      <c r="AY324" s="245" t="s">
        <v>278</v>
      </c>
    </row>
    <row r="325" s="2" customFormat="1" ht="16.5" customHeight="1">
      <c r="A325" s="33"/>
      <c r="B325" s="34"/>
      <c r="C325" s="222" t="s">
        <v>1605</v>
      </c>
      <c r="D325" s="222" t="s">
        <v>280</v>
      </c>
      <c r="E325" s="223" t="s">
        <v>1759</v>
      </c>
      <c r="F325" s="224" t="s">
        <v>1760</v>
      </c>
      <c r="G325" s="225" t="s">
        <v>318</v>
      </c>
      <c r="H325" s="226">
        <v>1194</v>
      </c>
      <c r="I325" s="227">
        <v>16.5</v>
      </c>
      <c r="J325" s="227">
        <f>ROUND(I325*H325,2)</f>
        <v>19701</v>
      </c>
      <c r="K325" s="228"/>
      <c r="L325" s="39"/>
      <c r="M325" s="229" t="s">
        <v>1</v>
      </c>
      <c r="N325" s="230" t="s">
        <v>39</v>
      </c>
      <c r="O325" s="231">
        <v>0.024</v>
      </c>
      <c r="P325" s="231">
        <f>O325*H325</f>
        <v>28.656000000000002</v>
      </c>
      <c r="Q325" s="231">
        <v>0</v>
      </c>
      <c r="R325" s="231">
        <f>Q325*H325</f>
        <v>0</v>
      </c>
      <c r="S325" s="231">
        <v>0</v>
      </c>
      <c r="T325" s="232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233" t="s">
        <v>602</v>
      </c>
      <c r="AT325" s="233" t="s">
        <v>280</v>
      </c>
      <c r="AU325" s="233" t="s">
        <v>83</v>
      </c>
      <c r="AY325" s="18" t="s">
        <v>278</v>
      </c>
      <c r="BE325" s="234">
        <f>IF(N325="základní",J325,0)</f>
        <v>19701</v>
      </c>
      <c r="BF325" s="234">
        <f>IF(N325="snížená",J325,0)</f>
        <v>0</v>
      </c>
      <c r="BG325" s="234">
        <f>IF(N325="zákl. přenesená",J325,0)</f>
        <v>0</v>
      </c>
      <c r="BH325" s="234">
        <f>IF(N325="sníž. přenesená",J325,0)</f>
        <v>0</v>
      </c>
      <c r="BI325" s="234">
        <f>IF(N325="nulová",J325,0)</f>
        <v>0</v>
      </c>
      <c r="BJ325" s="18" t="s">
        <v>81</v>
      </c>
      <c r="BK325" s="234">
        <f>ROUND(I325*H325,2)</f>
        <v>19701</v>
      </c>
      <c r="BL325" s="18" t="s">
        <v>602</v>
      </c>
      <c r="BM325" s="233" t="s">
        <v>5153</v>
      </c>
    </row>
    <row r="326" s="2" customFormat="1" ht="24.15" customHeight="1">
      <c r="A326" s="33"/>
      <c r="B326" s="34"/>
      <c r="C326" s="222" t="s">
        <v>1609</v>
      </c>
      <c r="D326" s="222" t="s">
        <v>280</v>
      </c>
      <c r="E326" s="223" t="s">
        <v>1763</v>
      </c>
      <c r="F326" s="224" t="s">
        <v>1764</v>
      </c>
      <c r="G326" s="225" t="s">
        <v>318</v>
      </c>
      <c r="H326" s="226">
        <v>1194</v>
      </c>
      <c r="I326" s="227">
        <v>42.700000000000003</v>
      </c>
      <c r="J326" s="227">
        <f>ROUND(I326*H326,2)</f>
        <v>50983.800000000003</v>
      </c>
      <c r="K326" s="228"/>
      <c r="L326" s="39"/>
      <c r="M326" s="229" t="s">
        <v>1</v>
      </c>
      <c r="N326" s="230" t="s">
        <v>39</v>
      </c>
      <c r="O326" s="231">
        <v>0.058000000000000003</v>
      </c>
      <c r="P326" s="231">
        <f>O326*H326</f>
        <v>69.25200000000001</v>
      </c>
      <c r="Q326" s="231">
        <v>3.0000000000000001E-05</v>
      </c>
      <c r="R326" s="231">
        <f>Q326*H326</f>
        <v>0.035819999999999998</v>
      </c>
      <c r="S326" s="231">
        <v>0</v>
      </c>
      <c r="T326" s="232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233" t="s">
        <v>602</v>
      </c>
      <c r="AT326" s="233" t="s">
        <v>280</v>
      </c>
      <c r="AU326" s="233" t="s">
        <v>83</v>
      </c>
      <c r="AY326" s="18" t="s">
        <v>278</v>
      </c>
      <c r="BE326" s="234">
        <f>IF(N326="základní",J326,0)</f>
        <v>50983.800000000003</v>
      </c>
      <c r="BF326" s="234">
        <f>IF(N326="snížená",J326,0)</f>
        <v>0</v>
      </c>
      <c r="BG326" s="234">
        <f>IF(N326="zákl. přenesená",J326,0)</f>
        <v>0</v>
      </c>
      <c r="BH326" s="234">
        <f>IF(N326="sníž. přenesená",J326,0)</f>
        <v>0</v>
      </c>
      <c r="BI326" s="234">
        <f>IF(N326="nulová",J326,0)</f>
        <v>0</v>
      </c>
      <c r="BJ326" s="18" t="s">
        <v>81</v>
      </c>
      <c r="BK326" s="234">
        <f>ROUND(I326*H326,2)</f>
        <v>50983.800000000003</v>
      </c>
      <c r="BL326" s="18" t="s">
        <v>602</v>
      </c>
      <c r="BM326" s="233" t="s">
        <v>5154</v>
      </c>
    </row>
    <row r="327" s="2" customFormat="1" ht="33" customHeight="1">
      <c r="A327" s="33"/>
      <c r="B327" s="34"/>
      <c r="C327" s="222" t="s">
        <v>1613</v>
      </c>
      <c r="D327" s="222" t="s">
        <v>280</v>
      </c>
      <c r="E327" s="223" t="s">
        <v>1767</v>
      </c>
      <c r="F327" s="224" t="s">
        <v>1768</v>
      </c>
      <c r="G327" s="225" t="s">
        <v>318</v>
      </c>
      <c r="H327" s="226">
        <v>1194</v>
      </c>
      <c r="I327" s="227">
        <v>245</v>
      </c>
      <c r="J327" s="227">
        <f>ROUND(I327*H327,2)</f>
        <v>292530</v>
      </c>
      <c r="K327" s="228"/>
      <c r="L327" s="39"/>
      <c r="M327" s="229" t="s">
        <v>1</v>
      </c>
      <c r="N327" s="230" t="s">
        <v>39</v>
      </c>
      <c r="O327" s="231">
        <v>0.192</v>
      </c>
      <c r="P327" s="231">
        <f>O327*H327</f>
        <v>229.24800000000002</v>
      </c>
      <c r="Q327" s="231">
        <v>0.0045500000000000002</v>
      </c>
      <c r="R327" s="231">
        <f>Q327*H327</f>
        <v>5.4327000000000005</v>
      </c>
      <c r="S327" s="231">
        <v>0</v>
      </c>
      <c r="T327" s="232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233" t="s">
        <v>602</v>
      </c>
      <c r="AT327" s="233" t="s">
        <v>280</v>
      </c>
      <c r="AU327" s="233" t="s">
        <v>83</v>
      </c>
      <c r="AY327" s="18" t="s">
        <v>278</v>
      </c>
      <c r="BE327" s="234">
        <f>IF(N327="základní",J327,0)</f>
        <v>292530</v>
      </c>
      <c r="BF327" s="234">
        <f>IF(N327="snížená",J327,0)</f>
        <v>0</v>
      </c>
      <c r="BG327" s="234">
        <f>IF(N327="zákl. přenesená",J327,0)</f>
        <v>0</v>
      </c>
      <c r="BH327" s="234">
        <f>IF(N327="sníž. přenesená",J327,0)</f>
        <v>0</v>
      </c>
      <c r="BI327" s="234">
        <f>IF(N327="nulová",J327,0)</f>
        <v>0</v>
      </c>
      <c r="BJ327" s="18" t="s">
        <v>81</v>
      </c>
      <c r="BK327" s="234">
        <f>ROUND(I327*H327,2)</f>
        <v>292530</v>
      </c>
      <c r="BL327" s="18" t="s">
        <v>602</v>
      </c>
      <c r="BM327" s="233" t="s">
        <v>5155</v>
      </c>
    </row>
    <row r="328" s="2" customFormat="1" ht="16.5" customHeight="1">
      <c r="A328" s="33"/>
      <c r="B328" s="34"/>
      <c r="C328" s="222" t="s">
        <v>1617</v>
      </c>
      <c r="D328" s="222" t="s">
        <v>280</v>
      </c>
      <c r="E328" s="223" t="s">
        <v>1771</v>
      </c>
      <c r="F328" s="224" t="s">
        <v>1772</v>
      </c>
      <c r="G328" s="225" t="s">
        <v>318</v>
      </c>
      <c r="H328" s="226">
        <v>1194</v>
      </c>
      <c r="I328" s="227">
        <v>183</v>
      </c>
      <c r="J328" s="227">
        <f>ROUND(I328*H328,2)</f>
        <v>218502</v>
      </c>
      <c r="K328" s="228"/>
      <c r="L328" s="39"/>
      <c r="M328" s="229" t="s">
        <v>1</v>
      </c>
      <c r="N328" s="230" t="s">
        <v>39</v>
      </c>
      <c r="O328" s="231">
        <v>0.23300000000000001</v>
      </c>
      <c r="P328" s="231">
        <f>O328*H328</f>
        <v>278.202</v>
      </c>
      <c r="Q328" s="231">
        <v>0.00029999999999999997</v>
      </c>
      <c r="R328" s="231">
        <f>Q328*H328</f>
        <v>0.35819999999999996</v>
      </c>
      <c r="S328" s="231">
        <v>0</v>
      </c>
      <c r="T328" s="232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233" t="s">
        <v>602</v>
      </c>
      <c r="AT328" s="233" t="s">
        <v>280</v>
      </c>
      <c r="AU328" s="233" t="s">
        <v>83</v>
      </c>
      <c r="AY328" s="18" t="s">
        <v>278</v>
      </c>
      <c r="BE328" s="234">
        <f>IF(N328="základní",J328,0)</f>
        <v>218502</v>
      </c>
      <c r="BF328" s="234">
        <f>IF(N328="snížená",J328,0)</f>
        <v>0</v>
      </c>
      <c r="BG328" s="234">
        <f>IF(N328="zákl. přenesená",J328,0)</f>
        <v>0</v>
      </c>
      <c r="BH328" s="234">
        <f>IF(N328="sníž. přenesená",J328,0)</f>
        <v>0</v>
      </c>
      <c r="BI328" s="234">
        <f>IF(N328="nulová",J328,0)</f>
        <v>0</v>
      </c>
      <c r="BJ328" s="18" t="s">
        <v>81</v>
      </c>
      <c r="BK328" s="234">
        <f>ROUND(I328*H328,2)</f>
        <v>218502</v>
      </c>
      <c r="BL328" s="18" t="s">
        <v>602</v>
      </c>
      <c r="BM328" s="233" t="s">
        <v>5156</v>
      </c>
    </row>
    <row r="329" s="2" customFormat="1" ht="16.5" customHeight="1">
      <c r="A329" s="33"/>
      <c r="B329" s="34"/>
      <c r="C329" s="269" t="s">
        <v>1621</v>
      </c>
      <c r="D329" s="269" t="s">
        <v>1081</v>
      </c>
      <c r="E329" s="270" t="s">
        <v>1775</v>
      </c>
      <c r="F329" s="271" t="s">
        <v>1776</v>
      </c>
      <c r="G329" s="272" t="s">
        <v>318</v>
      </c>
      <c r="H329" s="273">
        <v>1348</v>
      </c>
      <c r="I329" s="274">
        <v>358</v>
      </c>
      <c r="J329" s="274">
        <f>ROUND(I329*H329,2)</f>
        <v>482584</v>
      </c>
      <c r="K329" s="275"/>
      <c r="L329" s="276"/>
      <c r="M329" s="277" t="s">
        <v>1</v>
      </c>
      <c r="N329" s="278" t="s">
        <v>39</v>
      </c>
      <c r="O329" s="231">
        <v>0</v>
      </c>
      <c r="P329" s="231">
        <f>O329*H329</f>
        <v>0</v>
      </c>
      <c r="Q329" s="231">
        <v>0.0028300000000000001</v>
      </c>
      <c r="R329" s="231">
        <f>Q329*H329</f>
        <v>3.8148400000000002</v>
      </c>
      <c r="S329" s="231">
        <v>0</v>
      </c>
      <c r="T329" s="232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233" t="s">
        <v>703</v>
      </c>
      <c r="AT329" s="233" t="s">
        <v>1081</v>
      </c>
      <c r="AU329" s="233" t="s">
        <v>83</v>
      </c>
      <c r="AY329" s="18" t="s">
        <v>278</v>
      </c>
      <c r="BE329" s="234">
        <f>IF(N329="základní",J329,0)</f>
        <v>482584</v>
      </c>
      <c r="BF329" s="234">
        <f>IF(N329="snížená",J329,0)</f>
        <v>0</v>
      </c>
      <c r="BG329" s="234">
        <f>IF(N329="zákl. přenesená",J329,0)</f>
        <v>0</v>
      </c>
      <c r="BH329" s="234">
        <f>IF(N329="sníž. přenesená",J329,0)</f>
        <v>0</v>
      </c>
      <c r="BI329" s="234">
        <f>IF(N329="nulová",J329,0)</f>
        <v>0</v>
      </c>
      <c r="BJ329" s="18" t="s">
        <v>81</v>
      </c>
      <c r="BK329" s="234">
        <f>ROUND(I329*H329,2)</f>
        <v>482584</v>
      </c>
      <c r="BL329" s="18" t="s">
        <v>602</v>
      </c>
      <c r="BM329" s="233" t="s">
        <v>5157</v>
      </c>
    </row>
    <row r="330" s="13" customFormat="1">
      <c r="A330" s="13"/>
      <c r="B330" s="235"/>
      <c r="C330" s="236"/>
      <c r="D330" s="237" t="s">
        <v>285</v>
      </c>
      <c r="E330" s="236"/>
      <c r="F330" s="239" t="s">
        <v>1778</v>
      </c>
      <c r="G330" s="236"/>
      <c r="H330" s="240">
        <v>1348</v>
      </c>
      <c r="I330" s="236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285</v>
      </c>
      <c r="AU330" s="245" t="s">
        <v>83</v>
      </c>
      <c r="AV330" s="13" t="s">
        <v>83</v>
      </c>
      <c r="AW330" s="13" t="s">
        <v>4</v>
      </c>
      <c r="AX330" s="13" t="s">
        <v>81</v>
      </c>
      <c r="AY330" s="245" t="s">
        <v>278</v>
      </c>
    </row>
    <row r="331" s="2" customFormat="1" ht="24.15" customHeight="1">
      <c r="A331" s="33"/>
      <c r="B331" s="34"/>
      <c r="C331" s="269" t="s">
        <v>1625</v>
      </c>
      <c r="D331" s="269" t="s">
        <v>1081</v>
      </c>
      <c r="E331" s="270" t="s">
        <v>1780</v>
      </c>
      <c r="F331" s="271" t="s">
        <v>1781</v>
      </c>
      <c r="G331" s="272" t="s">
        <v>318</v>
      </c>
      <c r="H331" s="273">
        <v>193</v>
      </c>
      <c r="I331" s="274">
        <v>358</v>
      </c>
      <c r="J331" s="274">
        <f>ROUND(I331*H331,2)</f>
        <v>69094</v>
      </c>
      <c r="K331" s="275"/>
      <c r="L331" s="276"/>
      <c r="M331" s="277" t="s">
        <v>1</v>
      </c>
      <c r="N331" s="278" t="s">
        <v>39</v>
      </c>
      <c r="O331" s="231">
        <v>0</v>
      </c>
      <c r="P331" s="231">
        <f>O331*H331</f>
        <v>0</v>
      </c>
      <c r="Q331" s="231">
        <v>0.0028300000000000001</v>
      </c>
      <c r="R331" s="231">
        <f>Q331*H331</f>
        <v>0.54619000000000006</v>
      </c>
      <c r="S331" s="231">
        <v>0</v>
      </c>
      <c r="T331" s="232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233" t="s">
        <v>703</v>
      </c>
      <c r="AT331" s="233" t="s">
        <v>1081</v>
      </c>
      <c r="AU331" s="233" t="s">
        <v>83</v>
      </c>
      <c r="AY331" s="18" t="s">
        <v>278</v>
      </c>
      <c r="BE331" s="234">
        <f>IF(N331="základní",J331,0)</f>
        <v>69094</v>
      </c>
      <c r="BF331" s="234">
        <f>IF(N331="snížená",J331,0)</f>
        <v>0</v>
      </c>
      <c r="BG331" s="234">
        <f>IF(N331="zákl. přenesená",J331,0)</f>
        <v>0</v>
      </c>
      <c r="BH331" s="234">
        <f>IF(N331="sníž. přenesená",J331,0)</f>
        <v>0</v>
      </c>
      <c r="BI331" s="234">
        <f>IF(N331="nulová",J331,0)</f>
        <v>0</v>
      </c>
      <c r="BJ331" s="18" t="s">
        <v>81</v>
      </c>
      <c r="BK331" s="234">
        <f>ROUND(I331*H331,2)</f>
        <v>69094</v>
      </c>
      <c r="BL331" s="18" t="s">
        <v>602</v>
      </c>
      <c r="BM331" s="233" t="s">
        <v>5158</v>
      </c>
    </row>
    <row r="332" s="13" customFormat="1">
      <c r="A332" s="13"/>
      <c r="B332" s="235"/>
      <c r="C332" s="236"/>
      <c r="D332" s="237" t="s">
        <v>285</v>
      </c>
      <c r="E332" s="236"/>
      <c r="F332" s="239" t="s">
        <v>5159</v>
      </c>
      <c r="G332" s="236"/>
      <c r="H332" s="240">
        <v>193</v>
      </c>
      <c r="I332" s="236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285</v>
      </c>
      <c r="AU332" s="245" t="s">
        <v>83</v>
      </c>
      <c r="AV332" s="13" t="s">
        <v>83</v>
      </c>
      <c r="AW332" s="13" t="s">
        <v>4</v>
      </c>
      <c r="AX332" s="13" t="s">
        <v>81</v>
      </c>
      <c r="AY332" s="245" t="s">
        <v>278</v>
      </c>
    </row>
    <row r="333" s="2" customFormat="1" ht="24.15" customHeight="1">
      <c r="A333" s="33"/>
      <c r="B333" s="34"/>
      <c r="C333" s="222" t="s">
        <v>1629</v>
      </c>
      <c r="D333" s="222" t="s">
        <v>280</v>
      </c>
      <c r="E333" s="223" t="s">
        <v>1785</v>
      </c>
      <c r="F333" s="224" t="s">
        <v>1786</v>
      </c>
      <c r="G333" s="225" t="s">
        <v>407</v>
      </c>
      <c r="H333" s="226">
        <v>2874.7139999999999</v>
      </c>
      <c r="I333" s="227">
        <v>73.299999999999997</v>
      </c>
      <c r="J333" s="227">
        <f>ROUND(I333*H333,2)</f>
        <v>210716.54000000001</v>
      </c>
      <c r="K333" s="228"/>
      <c r="L333" s="39"/>
      <c r="M333" s="229" t="s">
        <v>1</v>
      </c>
      <c r="N333" s="230" t="s">
        <v>39</v>
      </c>
      <c r="O333" s="231">
        <v>0.10199999999999999</v>
      </c>
      <c r="P333" s="231">
        <f>O333*H333</f>
        <v>293.22082799999998</v>
      </c>
      <c r="Q333" s="231">
        <v>2.0000000000000002E-05</v>
      </c>
      <c r="R333" s="231">
        <f>Q333*H333</f>
        <v>0.057494280000000002</v>
      </c>
      <c r="S333" s="231">
        <v>0</v>
      </c>
      <c r="T333" s="232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233" t="s">
        <v>602</v>
      </c>
      <c r="AT333" s="233" t="s">
        <v>280</v>
      </c>
      <c r="AU333" s="233" t="s">
        <v>83</v>
      </c>
      <c r="AY333" s="18" t="s">
        <v>278</v>
      </c>
      <c r="BE333" s="234">
        <f>IF(N333="základní",J333,0)</f>
        <v>210716.54000000001</v>
      </c>
      <c r="BF333" s="234">
        <f>IF(N333="snížená",J333,0)</f>
        <v>0</v>
      </c>
      <c r="BG333" s="234">
        <f>IF(N333="zákl. přenesená",J333,0)</f>
        <v>0</v>
      </c>
      <c r="BH333" s="234">
        <f>IF(N333="sníž. přenesená",J333,0)</f>
        <v>0</v>
      </c>
      <c r="BI333" s="234">
        <f>IF(N333="nulová",J333,0)</f>
        <v>0</v>
      </c>
      <c r="BJ333" s="18" t="s">
        <v>81</v>
      </c>
      <c r="BK333" s="234">
        <f>ROUND(I333*H333,2)</f>
        <v>210716.54000000001</v>
      </c>
      <c r="BL333" s="18" t="s">
        <v>602</v>
      </c>
      <c r="BM333" s="233" t="s">
        <v>5160</v>
      </c>
    </row>
    <row r="334" s="13" customFormat="1">
      <c r="A334" s="13"/>
      <c r="B334" s="235"/>
      <c r="C334" s="236"/>
      <c r="D334" s="237" t="s">
        <v>285</v>
      </c>
      <c r="E334" s="238" t="s">
        <v>1</v>
      </c>
      <c r="F334" s="239" t="s">
        <v>1788</v>
      </c>
      <c r="G334" s="236"/>
      <c r="H334" s="240">
        <v>2874.7139999999999</v>
      </c>
      <c r="I334" s="236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285</v>
      </c>
      <c r="AU334" s="245" t="s">
        <v>83</v>
      </c>
      <c r="AV334" s="13" t="s">
        <v>83</v>
      </c>
      <c r="AW334" s="13" t="s">
        <v>30</v>
      </c>
      <c r="AX334" s="13" t="s">
        <v>74</v>
      </c>
      <c r="AY334" s="245" t="s">
        <v>278</v>
      </c>
    </row>
    <row r="335" s="14" customFormat="1">
      <c r="A335" s="14"/>
      <c r="B335" s="246"/>
      <c r="C335" s="247"/>
      <c r="D335" s="237" t="s">
        <v>285</v>
      </c>
      <c r="E335" s="248" t="s">
        <v>1</v>
      </c>
      <c r="F335" s="249" t="s">
        <v>287</v>
      </c>
      <c r="G335" s="247"/>
      <c r="H335" s="250">
        <v>2874.7139999999999</v>
      </c>
      <c r="I335" s="247"/>
      <c r="J335" s="247"/>
      <c r="K335" s="247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285</v>
      </c>
      <c r="AU335" s="255" t="s">
        <v>83</v>
      </c>
      <c r="AV335" s="14" t="s">
        <v>116</v>
      </c>
      <c r="AW335" s="14" t="s">
        <v>30</v>
      </c>
      <c r="AX335" s="14" t="s">
        <v>81</v>
      </c>
      <c r="AY335" s="255" t="s">
        <v>278</v>
      </c>
    </row>
    <row r="336" s="2" customFormat="1" ht="16.5" customHeight="1">
      <c r="A336" s="33"/>
      <c r="B336" s="34"/>
      <c r="C336" s="222" t="s">
        <v>1633</v>
      </c>
      <c r="D336" s="222" t="s">
        <v>280</v>
      </c>
      <c r="E336" s="223" t="s">
        <v>1790</v>
      </c>
      <c r="F336" s="224" t="s">
        <v>1791</v>
      </c>
      <c r="G336" s="225" t="s">
        <v>407</v>
      </c>
      <c r="H336" s="226">
        <v>1479.6769999999999</v>
      </c>
      <c r="I336" s="227">
        <v>80.799999999999997</v>
      </c>
      <c r="J336" s="227">
        <f>ROUND(I336*H336,2)</f>
        <v>119557.89999999999</v>
      </c>
      <c r="K336" s="228"/>
      <c r="L336" s="39"/>
      <c r="M336" s="229" t="s">
        <v>1</v>
      </c>
      <c r="N336" s="230" t="s">
        <v>39</v>
      </c>
      <c r="O336" s="231">
        <v>0.11500000000000001</v>
      </c>
      <c r="P336" s="231">
        <f>O336*H336</f>
        <v>170.16285500000001</v>
      </c>
      <c r="Q336" s="231">
        <v>1.0000000000000001E-05</v>
      </c>
      <c r="R336" s="231">
        <f>Q336*H336</f>
        <v>0.014796770000000001</v>
      </c>
      <c r="S336" s="231">
        <v>0</v>
      </c>
      <c r="T336" s="232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233" t="s">
        <v>602</v>
      </c>
      <c r="AT336" s="233" t="s">
        <v>280</v>
      </c>
      <c r="AU336" s="233" t="s">
        <v>83</v>
      </c>
      <c r="AY336" s="18" t="s">
        <v>278</v>
      </c>
      <c r="BE336" s="234">
        <f>IF(N336="základní",J336,0)</f>
        <v>119557.89999999999</v>
      </c>
      <c r="BF336" s="234">
        <f>IF(N336="snížená",J336,0)</f>
        <v>0</v>
      </c>
      <c r="BG336" s="234">
        <f>IF(N336="zákl. přenesená",J336,0)</f>
        <v>0</v>
      </c>
      <c r="BH336" s="234">
        <f>IF(N336="sníž. přenesená",J336,0)</f>
        <v>0</v>
      </c>
      <c r="BI336" s="234">
        <f>IF(N336="nulová",J336,0)</f>
        <v>0</v>
      </c>
      <c r="BJ336" s="18" t="s">
        <v>81</v>
      </c>
      <c r="BK336" s="234">
        <f>ROUND(I336*H336,2)</f>
        <v>119557.89999999999</v>
      </c>
      <c r="BL336" s="18" t="s">
        <v>602</v>
      </c>
      <c r="BM336" s="233" t="s">
        <v>5161</v>
      </c>
    </row>
    <row r="337" s="13" customFormat="1">
      <c r="A337" s="13"/>
      <c r="B337" s="235"/>
      <c r="C337" s="236"/>
      <c r="D337" s="237" t="s">
        <v>285</v>
      </c>
      <c r="E337" s="238" t="s">
        <v>1</v>
      </c>
      <c r="F337" s="239" t="s">
        <v>5162</v>
      </c>
      <c r="G337" s="236"/>
      <c r="H337" s="240">
        <v>1479.6769999999999</v>
      </c>
      <c r="I337" s="236"/>
      <c r="J337" s="236"/>
      <c r="K337" s="236"/>
      <c r="L337" s="241"/>
      <c r="M337" s="242"/>
      <c r="N337" s="243"/>
      <c r="O337" s="243"/>
      <c r="P337" s="243"/>
      <c r="Q337" s="243"/>
      <c r="R337" s="243"/>
      <c r="S337" s="243"/>
      <c r="T337" s="24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5" t="s">
        <v>285</v>
      </c>
      <c r="AU337" s="245" t="s">
        <v>83</v>
      </c>
      <c r="AV337" s="13" t="s">
        <v>83</v>
      </c>
      <c r="AW337" s="13" t="s">
        <v>30</v>
      </c>
      <c r="AX337" s="13" t="s">
        <v>81</v>
      </c>
      <c r="AY337" s="245" t="s">
        <v>278</v>
      </c>
    </row>
    <row r="338" s="2" customFormat="1" ht="37.8" customHeight="1">
      <c r="A338" s="33"/>
      <c r="B338" s="34"/>
      <c r="C338" s="269" t="s">
        <v>1637</v>
      </c>
      <c r="D338" s="269" t="s">
        <v>1081</v>
      </c>
      <c r="E338" s="270" t="s">
        <v>1794</v>
      </c>
      <c r="F338" s="271" t="s">
        <v>1795</v>
      </c>
      <c r="G338" s="272" t="s">
        <v>407</v>
      </c>
      <c r="H338" s="273">
        <v>1228.0799999999999</v>
      </c>
      <c r="I338" s="274">
        <v>31.699999999999999</v>
      </c>
      <c r="J338" s="274">
        <f>ROUND(I338*H338,2)</f>
        <v>38930.139999999999</v>
      </c>
      <c r="K338" s="275"/>
      <c r="L338" s="276"/>
      <c r="M338" s="277" t="s">
        <v>1</v>
      </c>
      <c r="N338" s="278" t="s">
        <v>39</v>
      </c>
      <c r="O338" s="231">
        <v>0</v>
      </c>
      <c r="P338" s="231">
        <f>O338*H338</f>
        <v>0</v>
      </c>
      <c r="Q338" s="231">
        <v>0.00027999999999999998</v>
      </c>
      <c r="R338" s="231">
        <f>Q338*H338</f>
        <v>0.34386239999999996</v>
      </c>
      <c r="S338" s="231">
        <v>0</v>
      </c>
      <c r="T338" s="232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233" t="s">
        <v>703</v>
      </c>
      <c r="AT338" s="233" t="s">
        <v>1081</v>
      </c>
      <c r="AU338" s="233" t="s">
        <v>83</v>
      </c>
      <c r="AY338" s="18" t="s">
        <v>278</v>
      </c>
      <c r="BE338" s="234">
        <f>IF(N338="základní",J338,0)</f>
        <v>38930.139999999999</v>
      </c>
      <c r="BF338" s="234">
        <f>IF(N338="snížená",J338,0)</f>
        <v>0</v>
      </c>
      <c r="BG338" s="234">
        <f>IF(N338="zákl. přenesená",J338,0)</f>
        <v>0</v>
      </c>
      <c r="BH338" s="234">
        <f>IF(N338="sníž. přenesená",J338,0)</f>
        <v>0</v>
      </c>
      <c r="BI338" s="234">
        <f>IF(N338="nulová",J338,0)</f>
        <v>0</v>
      </c>
      <c r="BJ338" s="18" t="s">
        <v>81</v>
      </c>
      <c r="BK338" s="234">
        <f>ROUND(I338*H338,2)</f>
        <v>38930.139999999999</v>
      </c>
      <c r="BL338" s="18" t="s">
        <v>602</v>
      </c>
      <c r="BM338" s="233" t="s">
        <v>5163</v>
      </c>
    </row>
    <row r="339" s="13" customFormat="1">
      <c r="A339" s="13"/>
      <c r="B339" s="235"/>
      <c r="C339" s="236"/>
      <c r="D339" s="237" t="s">
        <v>285</v>
      </c>
      <c r="E339" s="236"/>
      <c r="F339" s="239" t="s">
        <v>5164</v>
      </c>
      <c r="G339" s="236"/>
      <c r="H339" s="240">
        <v>1228.0799999999999</v>
      </c>
      <c r="I339" s="236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285</v>
      </c>
      <c r="AU339" s="245" t="s">
        <v>83</v>
      </c>
      <c r="AV339" s="13" t="s">
        <v>83</v>
      </c>
      <c r="AW339" s="13" t="s">
        <v>4</v>
      </c>
      <c r="AX339" s="13" t="s">
        <v>81</v>
      </c>
      <c r="AY339" s="245" t="s">
        <v>278</v>
      </c>
    </row>
    <row r="340" s="2" customFormat="1" ht="24.15" customHeight="1">
      <c r="A340" s="33"/>
      <c r="B340" s="34"/>
      <c r="C340" s="222" t="s">
        <v>1641</v>
      </c>
      <c r="D340" s="222" t="s">
        <v>280</v>
      </c>
      <c r="E340" s="223" t="s">
        <v>1799</v>
      </c>
      <c r="F340" s="224" t="s">
        <v>1800</v>
      </c>
      <c r="G340" s="225" t="s">
        <v>318</v>
      </c>
      <c r="H340" s="226">
        <v>1194</v>
      </c>
      <c r="I340" s="227">
        <v>45.5</v>
      </c>
      <c r="J340" s="227">
        <f>ROUND(I340*H340,2)</f>
        <v>54327</v>
      </c>
      <c r="K340" s="228"/>
      <c r="L340" s="39"/>
      <c r="M340" s="229" t="s">
        <v>1</v>
      </c>
      <c r="N340" s="230" t="s">
        <v>39</v>
      </c>
      <c r="O340" s="231">
        <v>0.098000000000000004</v>
      </c>
      <c r="P340" s="231">
        <f>O340*H340</f>
        <v>117.012</v>
      </c>
      <c r="Q340" s="231">
        <v>0</v>
      </c>
      <c r="R340" s="231">
        <f>Q340*H340</f>
        <v>0</v>
      </c>
      <c r="S340" s="231">
        <v>0</v>
      </c>
      <c r="T340" s="232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233" t="s">
        <v>602</v>
      </c>
      <c r="AT340" s="233" t="s">
        <v>280</v>
      </c>
      <c r="AU340" s="233" t="s">
        <v>83</v>
      </c>
      <c r="AY340" s="18" t="s">
        <v>278</v>
      </c>
      <c r="BE340" s="234">
        <f>IF(N340="základní",J340,0)</f>
        <v>54327</v>
      </c>
      <c r="BF340" s="234">
        <f>IF(N340="snížená",J340,0)</f>
        <v>0</v>
      </c>
      <c r="BG340" s="234">
        <f>IF(N340="zákl. přenesená",J340,0)</f>
        <v>0</v>
      </c>
      <c r="BH340" s="234">
        <f>IF(N340="sníž. přenesená",J340,0)</f>
        <v>0</v>
      </c>
      <c r="BI340" s="234">
        <f>IF(N340="nulová",J340,0)</f>
        <v>0</v>
      </c>
      <c r="BJ340" s="18" t="s">
        <v>81</v>
      </c>
      <c r="BK340" s="234">
        <f>ROUND(I340*H340,2)</f>
        <v>54327</v>
      </c>
      <c r="BL340" s="18" t="s">
        <v>602</v>
      </c>
      <c r="BM340" s="233" t="s">
        <v>5165</v>
      </c>
    </row>
    <row r="341" s="2" customFormat="1" ht="24.15" customHeight="1">
      <c r="A341" s="33"/>
      <c r="B341" s="34"/>
      <c r="C341" s="222" t="s">
        <v>1645</v>
      </c>
      <c r="D341" s="222" t="s">
        <v>280</v>
      </c>
      <c r="E341" s="223" t="s">
        <v>1803</v>
      </c>
      <c r="F341" s="224" t="s">
        <v>1804</v>
      </c>
      <c r="G341" s="225" t="s">
        <v>301</v>
      </c>
      <c r="H341" s="226">
        <v>10.603999999999999</v>
      </c>
      <c r="I341" s="227">
        <v>585</v>
      </c>
      <c r="J341" s="227">
        <f>ROUND(I341*H341,2)</f>
        <v>6203.3400000000001</v>
      </c>
      <c r="K341" s="228"/>
      <c r="L341" s="39"/>
      <c r="M341" s="229" t="s">
        <v>1</v>
      </c>
      <c r="N341" s="230" t="s">
        <v>39</v>
      </c>
      <c r="O341" s="231">
        <v>1.1020000000000001</v>
      </c>
      <c r="P341" s="231">
        <f>O341*H341</f>
        <v>11.685608</v>
      </c>
      <c r="Q341" s="231">
        <v>0</v>
      </c>
      <c r="R341" s="231">
        <f>Q341*H341</f>
        <v>0</v>
      </c>
      <c r="S341" s="231">
        <v>0</v>
      </c>
      <c r="T341" s="232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233" t="s">
        <v>602</v>
      </c>
      <c r="AT341" s="233" t="s">
        <v>280</v>
      </c>
      <c r="AU341" s="233" t="s">
        <v>83</v>
      </c>
      <c r="AY341" s="18" t="s">
        <v>278</v>
      </c>
      <c r="BE341" s="234">
        <f>IF(N341="základní",J341,0)</f>
        <v>6203.3400000000001</v>
      </c>
      <c r="BF341" s="234">
        <f>IF(N341="snížená",J341,0)</f>
        <v>0</v>
      </c>
      <c r="BG341" s="234">
        <f>IF(N341="zákl. přenesená",J341,0)</f>
        <v>0</v>
      </c>
      <c r="BH341" s="234">
        <f>IF(N341="sníž. přenesená",J341,0)</f>
        <v>0</v>
      </c>
      <c r="BI341" s="234">
        <f>IF(N341="nulová",J341,0)</f>
        <v>0</v>
      </c>
      <c r="BJ341" s="18" t="s">
        <v>81</v>
      </c>
      <c r="BK341" s="234">
        <f>ROUND(I341*H341,2)</f>
        <v>6203.3400000000001</v>
      </c>
      <c r="BL341" s="18" t="s">
        <v>602</v>
      </c>
      <c r="BM341" s="233" t="s">
        <v>5166</v>
      </c>
    </row>
    <row r="342" s="12" customFormat="1" ht="22.8" customHeight="1">
      <c r="A342" s="12"/>
      <c r="B342" s="207"/>
      <c r="C342" s="208"/>
      <c r="D342" s="209" t="s">
        <v>73</v>
      </c>
      <c r="E342" s="220" t="s">
        <v>5167</v>
      </c>
      <c r="F342" s="220" t="s">
        <v>5168</v>
      </c>
      <c r="G342" s="208"/>
      <c r="H342" s="208"/>
      <c r="I342" s="208"/>
      <c r="J342" s="221">
        <f>BK342</f>
        <v>116306.68000000001</v>
      </c>
      <c r="K342" s="208"/>
      <c r="L342" s="212"/>
      <c r="M342" s="213"/>
      <c r="N342" s="214"/>
      <c r="O342" s="214"/>
      <c r="P342" s="215">
        <f>SUM(P343:P347)</f>
        <v>64.155795000000012</v>
      </c>
      <c r="Q342" s="214"/>
      <c r="R342" s="215">
        <f>SUM(R343:R347)</f>
        <v>0.13109999999999999</v>
      </c>
      <c r="S342" s="214"/>
      <c r="T342" s="216">
        <f>SUM(T343:T347)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17" t="s">
        <v>83</v>
      </c>
      <c r="AT342" s="218" t="s">
        <v>73</v>
      </c>
      <c r="AU342" s="218" t="s">
        <v>81</v>
      </c>
      <c r="AY342" s="217" t="s">
        <v>278</v>
      </c>
      <c r="BK342" s="219">
        <f>SUM(BK343:BK347)</f>
        <v>116306.68000000001</v>
      </c>
    </row>
    <row r="343" s="2" customFormat="1" ht="16.5" customHeight="1">
      <c r="A343" s="33"/>
      <c r="B343" s="34"/>
      <c r="C343" s="222" t="s">
        <v>1649</v>
      </c>
      <c r="D343" s="222" t="s">
        <v>280</v>
      </c>
      <c r="E343" s="223" t="s">
        <v>5169</v>
      </c>
      <c r="F343" s="224" t="s">
        <v>5170</v>
      </c>
      <c r="G343" s="225" t="s">
        <v>318</v>
      </c>
      <c r="H343" s="226">
        <v>138</v>
      </c>
      <c r="I343" s="227">
        <v>4.6600000000000001</v>
      </c>
      <c r="J343" s="227">
        <f>ROUND(I343*H343,2)</f>
        <v>643.08000000000004</v>
      </c>
      <c r="K343" s="228"/>
      <c r="L343" s="39"/>
      <c r="M343" s="229" t="s">
        <v>1</v>
      </c>
      <c r="N343" s="230" t="s">
        <v>39</v>
      </c>
      <c r="O343" s="231">
        <v>0.01</v>
      </c>
      <c r="P343" s="231">
        <f>O343*H343</f>
        <v>1.3800000000000001</v>
      </c>
      <c r="Q343" s="231">
        <v>0</v>
      </c>
      <c r="R343" s="231">
        <f>Q343*H343</f>
        <v>0</v>
      </c>
      <c r="S343" s="231">
        <v>0</v>
      </c>
      <c r="T343" s="232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233" t="s">
        <v>602</v>
      </c>
      <c r="AT343" s="233" t="s">
        <v>280</v>
      </c>
      <c r="AU343" s="233" t="s">
        <v>83</v>
      </c>
      <c r="AY343" s="18" t="s">
        <v>278</v>
      </c>
      <c r="BE343" s="234">
        <f>IF(N343="základní",J343,0)</f>
        <v>643.08000000000004</v>
      </c>
      <c r="BF343" s="234">
        <f>IF(N343="snížená",J343,0)</f>
        <v>0</v>
      </c>
      <c r="BG343" s="234">
        <f>IF(N343="zákl. přenesená",J343,0)</f>
        <v>0</v>
      </c>
      <c r="BH343" s="234">
        <f>IF(N343="sníž. přenesená",J343,0)</f>
        <v>0</v>
      </c>
      <c r="BI343" s="234">
        <f>IF(N343="nulová",J343,0)</f>
        <v>0</v>
      </c>
      <c r="BJ343" s="18" t="s">
        <v>81</v>
      </c>
      <c r="BK343" s="234">
        <f>ROUND(I343*H343,2)</f>
        <v>643.08000000000004</v>
      </c>
      <c r="BL343" s="18" t="s">
        <v>602</v>
      </c>
      <c r="BM343" s="233" t="s">
        <v>5171</v>
      </c>
    </row>
    <row r="344" s="2" customFormat="1" ht="16.5" customHeight="1">
      <c r="A344" s="33"/>
      <c r="B344" s="34"/>
      <c r="C344" s="222" t="s">
        <v>1653</v>
      </c>
      <c r="D344" s="222" t="s">
        <v>280</v>
      </c>
      <c r="E344" s="223" t="s">
        <v>5172</v>
      </c>
      <c r="F344" s="224" t="s">
        <v>5173</v>
      </c>
      <c r="G344" s="225" t="s">
        <v>318</v>
      </c>
      <c r="H344" s="226">
        <v>138</v>
      </c>
      <c r="I344" s="227">
        <v>15.300000000000001</v>
      </c>
      <c r="J344" s="227">
        <f>ROUND(I344*H344,2)</f>
        <v>2111.4000000000001</v>
      </c>
      <c r="K344" s="228"/>
      <c r="L344" s="39"/>
      <c r="M344" s="229" t="s">
        <v>1</v>
      </c>
      <c r="N344" s="230" t="s">
        <v>39</v>
      </c>
      <c r="O344" s="231">
        <v>0.032000000000000001</v>
      </c>
      <c r="P344" s="231">
        <f>O344*H344</f>
        <v>4.4160000000000004</v>
      </c>
      <c r="Q344" s="231">
        <v>0</v>
      </c>
      <c r="R344" s="231">
        <f>Q344*H344</f>
        <v>0</v>
      </c>
      <c r="S344" s="231">
        <v>0</v>
      </c>
      <c r="T344" s="232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233" t="s">
        <v>602</v>
      </c>
      <c r="AT344" s="233" t="s">
        <v>280</v>
      </c>
      <c r="AU344" s="233" t="s">
        <v>83</v>
      </c>
      <c r="AY344" s="18" t="s">
        <v>278</v>
      </c>
      <c r="BE344" s="234">
        <f>IF(N344="základní",J344,0)</f>
        <v>2111.4000000000001</v>
      </c>
      <c r="BF344" s="234">
        <f>IF(N344="snížená",J344,0)</f>
        <v>0</v>
      </c>
      <c r="BG344" s="234">
        <f>IF(N344="zákl. přenesená",J344,0)</f>
        <v>0</v>
      </c>
      <c r="BH344" s="234">
        <f>IF(N344="sníž. přenesená",J344,0)</f>
        <v>0</v>
      </c>
      <c r="BI344" s="234">
        <f>IF(N344="nulová",J344,0)</f>
        <v>0</v>
      </c>
      <c r="BJ344" s="18" t="s">
        <v>81</v>
      </c>
      <c r="BK344" s="234">
        <f>ROUND(I344*H344,2)</f>
        <v>2111.4000000000001</v>
      </c>
      <c r="BL344" s="18" t="s">
        <v>602</v>
      </c>
      <c r="BM344" s="233" t="s">
        <v>5174</v>
      </c>
    </row>
    <row r="345" s="2" customFormat="1" ht="24.15" customHeight="1">
      <c r="A345" s="33"/>
      <c r="B345" s="34"/>
      <c r="C345" s="222" t="s">
        <v>1659</v>
      </c>
      <c r="D345" s="222" t="s">
        <v>280</v>
      </c>
      <c r="E345" s="223" t="s">
        <v>5175</v>
      </c>
      <c r="F345" s="224" t="s">
        <v>5176</v>
      </c>
      <c r="G345" s="225" t="s">
        <v>318</v>
      </c>
      <c r="H345" s="226">
        <v>138</v>
      </c>
      <c r="I345" s="227">
        <v>315</v>
      </c>
      <c r="J345" s="227">
        <f>ROUND(I345*H345,2)</f>
        <v>43470</v>
      </c>
      <c r="K345" s="228"/>
      <c r="L345" s="39"/>
      <c r="M345" s="229" t="s">
        <v>1</v>
      </c>
      <c r="N345" s="230" t="s">
        <v>39</v>
      </c>
      <c r="O345" s="231">
        <v>0.113</v>
      </c>
      <c r="P345" s="231">
        <f>O345*H345</f>
        <v>15.594000000000001</v>
      </c>
      <c r="Q345" s="231">
        <v>0.00029999999999999997</v>
      </c>
      <c r="R345" s="231">
        <f>Q345*H345</f>
        <v>0.041399999999999999</v>
      </c>
      <c r="S345" s="231">
        <v>0</v>
      </c>
      <c r="T345" s="232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233" t="s">
        <v>602</v>
      </c>
      <c r="AT345" s="233" t="s">
        <v>280</v>
      </c>
      <c r="AU345" s="233" t="s">
        <v>83</v>
      </c>
      <c r="AY345" s="18" t="s">
        <v>278</v>
      </c>
      <c r="BE345" s="234">
        <f>IF(N345="základní",J345,0)</f>
        <v>43470</v>
      </c>
      <c r="BF345" s="234">
        <f>IF(N345="snížená",J345,0)</f>
        <v>0</v>
      </c>
      <c r="BG345" s="234">
        <f>IF(N345="zákl. přenesená",J345,0)</f>
        <v>0</v>
      </c>
      <c r="BH345" s="234">
        <f>IF(N345="sníž. přenesená",J345,0)</f>
        <v>0</v>
      </c>
      <c r="BI345" s="234">
        <f>IF(N345="nulová",J345,0)</f>
        <v>0</v>
      </c>
      <c r="BJ345" s="18" t="s">
        <v>81</v>
      </c>
      <c r="BK345" s="234">
        <f>ROUND(I345*H345,2)</f>
        <v>43470</v>
      </c>
      <c r="BL345" s="18" t="s">
        <v>602</v>
      </c>
      <c r="BM345" s="233" t="s">
        <v>5177</v>
      </c>
    </row>
    <row r="346" s="2" customFormat="1" ht="21.75" customHeight="1">
      <c r="A346" s="33"/>
      <c r="B346" s="34"/>
      <c r="C346" s="222" t="s">
        <v>1664</v>
      </c>
      <c r="D346" s="222" t="s">
        <v>280</v>
      </c>
      <c r="E346" s="223" t="s">
        <v>5178</v>
      </c>
      <c r="F346" s="224" t="s">
        <v>5179</v>
      </c>
      <c r="G346" s="225" t="s">
        <v>318</v>
      </c>
      <c r="H346" s="226">
        <v>138</v>
      </c>
      <c r="I346" s="227">
        <v>507</v>
      </c>
      <c r="J346" s="227">
        <f>ROUND(I346*H346,2)</f>
        <v>69966</v>
      </c>
      <c r="K346" s="228"/>
      <c r="L346" s="39"/>
      <c r="M346" s="229" t="s">
        <v>1</v>
      </c>
      <c r="N346" s="230" t="s">
        <v>39</v>
      </c>
      <c r="O346" s="231">
        <v>0.309</v>
      </c>
      <c r="P346" s="231">
        <f>O346*H346</f>
        <v>42.642000000000003</v>
      </c>
      <c r="Q346" s="231">
        <v>0.00064999999999999997</v>
      </c>
      <c r="R346" s="231">
        <f>Q346*H346</f>
        <v>0.089700000000000002</v>
      </c>
      <c r="S346" s="231">
        <v>0</v>
      </c>
      <c r="T346" s="232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233" t="s">
        <v>602</v>
      </c>
      <c r="AT346" s="233" t="s">
        <v>280</v>
      </c>
      <c r="AU346" s="233" t="s">
        <v>83</v>
      </c>
      <c r="AY346" s="18" t="s">
        <v>278</v>
      </c>
      <c r="BE346" s="234">
        <f>IF(N346="základní",J346,0)</f>
        <v>69966</v>
      </c>
      <c r="BF346" s="234">
        <f>IF(N346="snížená",J346,0)</f>
        <v>0</v>
      </c>
      <c r="BG346" s="234">
        <f>IF(N346="zákl. přenesená",J346,0)</f>
        <v>0</v>
      </c>
      <c r="BH346" s="234">
        <f>IF(N346="sníž. přenesená",J346,0)</f>
        <v>0</v>
      </c>
      <c r="BI346" s="234">
        <f>IF(N346="nulová",J346,0)</f>
        <v>0</v>
      </c>
      <c r="BJ346" s="18" t="s">
        <v>81</v>
      </c>
      <c r="BK346" s="234">
        <f>ROUND(I346*H346,2)</f>
        <v>69966</v>
      </c>
      <c r="BL346" s="18" t="s">
        <v>602</v>
      </c>
      <c r="BM346" s="233" t="s">
        <v>5180</v>
      </c>
    </row>
    <row r="347" s="2" customFormat="1" ht="24.15" customHeight="1">
      <c r="A347" s="33"/>
      <c r="B347" s="34"/>
      <c r="C347" s="222" t="s">
        <v>1670</v>
      </c>
      <c r="D347" s="222" t="s">
        <v>280</v>
      </c>
      <c r="E347" s="223" t="s">
        <v>5181</v>
      </c>
      <c r="F347" s="224" t="s">
        <v>5182</v>
      </c>
      <c r="G347" s="225" t="s">
        <v>301</v>
      </c>
      <c r="H347" s="226">
        <v>0.13100000000000001</v>
      </c>
      <c r="I347" s="227">
        <v>887</v>
      </c>
      <c r="J347" s="227">
        <f>ROUND(I347*H347,2)</f>
        <v>116.2</v>
      </c>
      <c r="K347" s="228"/>
      <c r="L347" s="39"/>
      <c r="M347" s="229" t="s">
        <v>1</v>
      </c>
      <c r="N347" s="230" t="s">
        <v>39</v>
      </c>
      <c r="O347" s="231">
        <v>0.94499999999999995</v>
      </c>
      <c r="P347" s="231">
        <f>O347*H347</f>
        <v>0.123795</v>
      </c>
      <c r="Q347" s="231">
        <v>0</v>
      </c>
      <c r="R347" s="231">
        <f>Q347*H347</f>
        <v>0</v>
      </c>
      <c r="S347" s="231">
        <v>0</v>
      </c>
      <c r="T347" s="232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233" t="s">
        <v>602</v>
      </c>
      <c r="AT347" s="233" t="s">
        <v>280</v>
      </c>
      <c r="AU347" s="233" t="s">
        <v>83</v>
      </c>
      <c r="AY347" s="18" t="s">
        <v>278</v>
      </c>
      <c r="BE347" s="234">
        <f>IF(N347="základní",J347,0)</f>
        <v>116.2</v>
      </c>
      <c r="BF347" s="234">
        <f>IF(N347="snížená",J347,0)</f>
        <v>0</v>
      </c>
      <c r="BG347" s="234">
        <f>IF(N347="zákl. přenesená",J347,0)</f>
        <v>0</v>
      </c>
      <c r="BH347" s="234">
        <f>IF(N347="sníž. přenesená",J347,0)</f>
        <v>0</v>
      </c>
      <c r="BI347" s="234">
        <f>IF(N347="nulová",J347,0)</f>
        <v>0</v>
      </c>
      <c r="BJ347" s="18" t="s">
        <v>81</v>
      </c>
      <c r="BK347" s="234">
        <f>ROUND(I347*H347,2)</f>
        <v>116.2</v>
      </c>
      <c r="BL347" s="18" t="s">
        <v>602</v>
      </c>
      <c r="BM347" s="233" t="s">
        <v>5183</v>
      </c>
    </row>
    <row r="348" s="12" customFormat="1" ht="22.8" customHeight="1">
      <c r="A348" s="12"/>
      <c r="B348" s="207"/>
      <c r="C348" s="208"/>
      <c r="D348" s="209" t="s">
        <v>73</v>
      </c>
      <c r="E348" s="220" t="s">
        <v>999</v>
      </c>
      <c r="F348" s="220" t="s">
        <v>1806</v>
      </c>
      <c r="G348" s="208"/>
      <c r="H348" s="208"/>
      <c r="I348" s="208"/>
      <c r="J348" s="221">
        <f>BK348</f>
        <v>772040.87</v>
      </c>
      <c r="K348" s="208"/>
      <c r="L348" s="212"/>
      <c r="M348" s="213"/>
      <c r="N348" s="214"/>
      <c r="O348" s="214"/>
      <c r="P348" s="215">
        <f>SUM(P349:P364)</f>
        <v>558.71400499999993</v>
      </c>
      <c r="Q348" s="214"/>
      <c r="R348" s="215">
        <f>SUM(R349:R364)</f>
        <v>7.5167799999999998</v>
      </c>
      <c r="S348" s="214"/>
      <c r="T348" s="216">
        <f>SUM(T349:T364)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17" t="s">
        <v>83</v>
      </c>
      <c r="AT348" s="218" t="s">
        <v>73</v>
      </c>
      <c r="AU348" s="218" t="s">
        <v>81</v>
      </c>
      <c r="AY348" s="217" t="s">
        <v>278</v>
      </c>
      <c r="BK348" s="219">
        <f>SUM(BK349:BK364)</f>
        <v>772040.87</v>
      </c>
    </row>
    <row r="349" s="2" customFormat="1" ht="16.5" customHeight="1">
      <c r="A349" s="33"/>
      <c r="B349" s="34"/>
      <c r="C349" s="222" t="s">
        <v>1676</v>
      </c>
      <c r="D349" s="222" t="s">
        <v>280</v>
      </c>
      <c r="E349" s="223" t="s">
        <v>1808</v>
      </c>
      <c r="F349" s="224" t="s">
        <v>1809</v>
      </c>
      <c r="G349" s="225" t="s">
        <v>318</v>
      </c>
      <c r="H349" s="226">
        <v>353</v>
      </c>
      <c r="I349" s="227">
        <v>63</v>
      </c>
      <c r="J349" s="227">
        <f>ROUND(I349*H349,2)</f>
        <v>22239</v>
      </c>
      <c r="K349" s="228"/>
      <c r="L349" s="39"/>
      <c r="M349" s="229" t="s">
        <v>1</v>
      </c>
      <c r="N349" s="230" t="s">
        <v>39</v>
      </c>
      <c r="O349" s="231">
        <v>0.043999999999999997</v>
      </c>
      <c r="P349" s="231">
        <f>O349*H349</f>
        <v>15.531999999999998</v>
      </c>
      <c r="Q349" s="231">
        <v>0.00029999999999999997</v>
      </c>
      <c r="R349" s="231">
        <f>Q349*H349</f>
        <v>0.10589999999999999</v>
      </c>
      <c r="S349" s="231">
        <v>0</v>
      </c>
      <c r="T349" s="232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233" t="s">
        <v>602</v>
      </c>
      <c r="AT349" s="233" t="s">
        <v>280</v>
      </c>
      <c r="AU349" s="233" t="s">
        <v>83</v>
      </c>
      <c r="AY349" s="18" t="s">
        <v>278</v>
      </c>
      <c r="BE349" s="234">
        <f>IF(N349="základní",J349,0)</f>
        <v>22239</v>
      </c>
      <c r="BF349" s="234">
        <f>IF(N349="snížená",J349,0)</f>
        <v>0</v>
      </c>
      <c r="BG349" s="234">
        <f>IF(N349="zákl. přenesená",J349,0)</f>
        <v>0</v>
      </c>
      <c r="BH349" s="234">
        <f>IF(N349="sníž. přenesená",J349,0)</f>
        <v>0</v>
      </c>
      <c r="BI349" s="234">
        <f>IF(N349="nulová",J349,0)</f>
        <v>0</v>
      </c>
      <c r="BJ349" s="18" t="s">
        <v>81</v>
      </c>
      <c r="BK349" s="234">
        <f>ROUND(I349*H349,2)</f>
        <v>22239</v>
      </c>
      <c r="BL349" s="18" t="s">
        <v>602</v>
      </c>
      <c r="BM349" s="233" t="s">
        <v>5184</v>
      </c>
    </row>
    <row r="350" s="13" customFormat="1">
      <c r="A350" s="13"/>
      <c r="B350" s="235"/>
      <c r="C350" s="236"/>
      <c r="D350" s="237" t="s">
        <v>285</v>
      </c>
      <c r="E350" s="238" t="s">
        <v>1</v>
      </c>
      <c r="F350" s="239" t="s">
        <v>5185</v>
      </c>
      <c r="G350" s="236"/>
      <c r="H350" s="240">
        <v>353</v>
      </c>
      <c r="I350" s="236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285</v>
      </c>
      <c r="AU350" s="245" t="s">
        <v>83</v>
      </c>
      <c r="AV350" s="13" t="s">
        <v>83</v>
      </c>
      <c r="AW350" s="13" t="s">
        <v>30</v>
      </c>
      <c r="AX350" s="13" t="s">
        <v>81</v>
      </c>
      <c r="AY350" s="245" t="s">
        <v>278</v>
      </c>
    </row>
    <row r="351" s="2" customFormat="1" ht="24.15" customHeight="1">
      <c r="A351" s="33"/>
      <c r="B351" s="34"/>
      <c r="C351" s="222" t="s">
        <v>1681</v>
      </c>
      <c r="D351" s="222" t="s">
        <v>280</v>
      </c>
      <c r="E351" s="223" t="s">
        <v>1812</v>
      </c>
      <c r="F351" s="224" t="s">
        <v>1813</v>
      </c>
      <c r="G351" s="225" t="s">
        <v>318</v>
      </c>
      <c r="H351" s="226">
        <v>353</v>
      </c>
      <c r="I351" s="227">
        <v>498</v>
      </c>
      <c r="J351" s="227">
        <f>ROUND(I351*H351,2)</f>
        <v>175794</v>
      </c>
      <c r="K351" s="228"/>
      <c r="L351" s="39"/>
      <c r="M351" s="229" t="s">
        <v>1</v>
      </c>
      <c r="N351" s="230" t="s">
        <v>39</v>
      </c>
      <c r="O351" s="231">
        <v>0.375</v>
      </c>
      <c r="P351" s="231">
        <f>O351*H351</f>
        <v>132.375</v>
      </c>
      <c r="Q351" s="231">
        <v>0.0015</v>
      </c>
      <c r="R351" s="231">
        <f>Q351*H351</f>
        <v>0.52949999999999997</v>
      </c>
      <c r="S351" s="231">
        <v>0</v>
      </c>
      <c r="T351" s="232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233" t="s">
        <v>602</v>
      </c>
      <c r="AT351" s="233" t="s">
        <v>280</v>
      </c>
      <c r="AU351" s="233" t="s">
        <v>83</v>
      </c>
      <c r="AY351" s="18" t="s">
        <v>278</v>
      </c>
      <c r="BE351" s="234">
        <f>IF(N351="základní",J351,0)</f>
        <v>175794</v>
      </c>
      <c r="BF351" s="234">
        <f>IF(N351="snížená",J351,0)</f>
        <v>0</v>
      </c>
      <c r="BG351" s="234">
        <f>IF(N351="zákl. přenesená",J351,0)</f>
        <v>0</v>
      </c>
      <c r="BH351" s="234">
        <f>IF(N351="sníž. přenesená",J351,0)</f>
        <v>0</v>
      </c>
      <c r="BI351" s="234">
        <f>IF(N351="nulová",J351,0)</f>
        <v>0</v>
      </c>
      <c r="BJ351" s="18" t="s">
        <v>81</v>
      </c>
      <c r="BK351" s="234">
        <f>ROUND(I351*H351,2)</f>
        <v>175794</v>
      </c>
      <c r="BL351" s="18" t="s">
        <v>602</v>
      </c>
      <c r="BM351" s="233" t="s">
        <v>5186</v>
      </c>
    </row>
    <row r="352" s="13" customFormat="1">
      <c r="A352" s="13"/>
      <c r="B352" s="235"/>
      <c r="C352" s="236"/>
      <c r="D352" s="237" t="s">
        <v>285</v>
      </c>
      <c r="E352" s="238" t="s">
        <v>1</v>
      </c>
      <c r="F352" s="239" t="s">
        <v>5185</v>
      </c>
      <c r="G352" s="236"/>
      <c r="H352" s="240">
        <v>353</v>
      </c>
      <c r="I352" s="236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285</v>
      </c>
      <c r="AU352" s="245" t="s">
        <v>83</v>
      </c>
      <c r="AV352" s="13" t="s">
        <v>83</v>
      </c>
      <c r="AW352" s="13" t="s">
        <v>30</v>
      </c>
      <c r="AX352" s="13" t="s">
        <v>81</v>
      </c>
      <c r="AY352" s="245" t="s">
        <v>278</v>
      </c>
    </row>
    <row r="353" s="2" customFormat="1" ht="24.15" customHeight="1">
      <c r="A353" s="33"/>
      <c r="B353" s="34"/>
      <c r="C353" s="222" t="s">
        <v>1697</v>
      </c>
      <c r="D353" s="222" t="s">
        <v>280</v>
      </c>
      <c r="E353" s="223" t="s">
        <v>1816</v>
      </c>
      <c r="F353" s="224" t="s">
        <v>1817</v>
      </c>
      <c r="G353" s="225" t="s">
        <v>318</v>
      </c>
      <c r="H353" s="226">
        <v>353</v>
      </c>
      <c r="I353" s="227">
        <v>36.299999999999997</v>
      </c>
      <c r="J353" s="227">
        <f>ROUND(I353*H353,2)</f>
        <v>12813.9</v>
      </c>
      <c r="K353" s="228"/>
      <c r="L353" s="39"/>
      <c r="M353" s="229" t="s">
        <v>1</v>
      </c>
      <c r="N353" s="230" t="s">
        <v>39</v>
      </c>
      <c r="O353" s="231">
        <v>0.070000000000000007</v>
      </c>
      <c r="P353" s="231">
        <f>O353*H353</f>
        <v>24.710000000000001</v>
      </c>
      <c r="Q353" s="231">
        <v>0</v>
      </c>
      <c r="R353" s="231">
        <f>Q353*H353</f>
        <v>0</v>
      </c>
      <c r="S353" s="231">
        <v>0</v>
      </c>
      <c r="T353" s="232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233" t="s">
        <v>602</v>
      </c>
      <c r="AT353" s="233" t="s">
        <v>280</v>
      </c>
      <c r="AU353" s="233" t="s">
        <v>83</v>
      </c>
      <c r="AY353" s="18" t="s">
        <v>278</v>
      </c>
      <c r="BE353" s="234">
        <f>IF(N353="základní",J353,0)</f>
        <v>12813.9</v>
      </c>
      <c r="BF353" s="234">
        <f>IF(N353="snížená",J353,0)</f>
        <v>0</v>
      </c>
      <c r="BG353" s="234">
        <f>IF(N353="zákl. přenesená",J353,0)</f>
        <v>0</v>
      </c>
      <c r="BH353" s="234">
        <f>IF(N353="sníž. přenesená",J353,0)</f>
        <v>0</v>
      </c>
      <c r="BI353" s="234">
        <f>IF(N353="nulová",J353,0)</f>
        <v>0</v>
      </c>
      <c r="BJ353" s="18" t="s">
        <v>81</v>
      </c>
      <c r="BK353" s="234">
        <f>ROUND(I353*H353,2)</f>
        <v>12813.9</v>
      </c>
      <c r="BL353" s="18" t="s">
        <v>602</v>
      </c>
      <c r="BM353" s="233" t="s">
        <v>5187</v>
      </c>
    </row>
    <row r="354" s="2" customFormat="1" ht="33" customHeight="1">
      <c r="A354" s="33"/>
      <c r="B354" s="34"/>
      <c r="C354" s="222" t="s">
        <v>1702</v>
      </c>
      <c r="D354" s="222" t="s">
        <v>280</v>
      </c>
      <c r="E354" s="223" t="s">
        <v>1820</v>
      </c>
      <c r="F354" s="224" t="s">
        <v>1821</v>
      </c>
      <c r="G354" s="225" t="s">
        <v>318</v>
      </c>
      <c r="H354" s="226">
        <v>353</v>
      </c>
      <c r="I354" s="227">
        <v>715</v>
      </c>
      <c r="J354" s="227">
        <f>ROUND(I354*H354,2)</f>
        <v>252395</v>
      </c>
      <c r="K354" s="228"/>
      <c r="L354" s="39"/>
      <c r="M354" s="229" t="s">
        <v>1</v>
      </c>
      <c r="N354" s="230" t="s">
        <v>39</v>
      </c>
      <c r="O354" s="231">
        <v>0.746</v>
      </c>
      <c r="P354" s="231">
        <f>O354*H354</f>
        <v>263.33800000000002</v>
      </c>
      <c r="Q354" s="231">
        <v>0.0051999999999999998</v>
      </c>
      <c r="R354" s="231">
        <f>Q354*H354</f>
        <v>1.8355999999999999</v>
      </c>
      <c r="S354" s="231">
        <v>0</v>
      </c>
      <c r="T354" s="232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233" t="s">
        <v>602</v>
      </c>
      <c r="AT354" s="233" t="s">
        <v>280</v>
      </c>
      <c r="AU354" s="233" t="s">
        <v>83</v>
      </c>
      <c r="AY354" s="18" t="s">
        <v>278</v>
      </c>
      <c r="BE354" s="234">
        <f>IF(N354="základní",J354,0)</f>
        <v>252395</v>
      </c>
      <c r="BF354" s="234">
        <f>IF(N354="snížená",J354,0)</f>
        <v>0</v>
      </c>
      <c r="BG354" s="234">
        <f>IF(N354="zákl. přenesená",J354,0)</f>
        <v>0</v>
      </c>
      <c r="BH354" s="234">
        <f>IF(N354="sníž. přenesená",J354,0)</f>
        <v>0</v>
      </c>
      <c r="BI354" s="234">
        <f>IF(N354="nulová",J354,0)</f>
        <v>0</v>
      </c>
      <c r="BJ354" s="18" t="s">
        <v>81</v>
      </c>
      <c r="BK354" s="234">
        <f>ROUND(I354*H354,2)</f>
        <v>252395</v>
      </c>
      <c r="BL354" s="18" t="s">
        <v>602</v>
      </c>
      <c r="BM354" s="233" t="s">
        <v>5188</v>
      </c>
    </row>
    <row r="355" s="2" customFormat="1" ht="16.5" customHeight="1">
      <c r="A355" s="33"/>
      <c r="B355" s="34"/>
      <c r="C355" s="269" t="s">
        <v>1706</v>
      </c>
      <c r="D355" s="269" t="s">
        <v>1081</v>
      </c>
      <c r="E355" s="270" t="s">
        <v>1824</v>
      </c>
      <c r="F355" s="271" t="s">
        <v>1825</v>
      </c>
      <c r="G355" s="272" t="s">
        <v>318</v>
      </c>
      <c r="H355" s="273">
        <v>388.30000000000001</v>
      </c>
      <c r="I355" s="274">
        <v>520</v>
      </c>
      <c r="J355" s="274">
        <f>ROUND(I355*H355,2)</f>
        <v>201916</v>
      </c>
      <c r="K355" s="275"/>
      <c r="L355" s="276"/>
      <c r="M355" s="277" t="s">
        <v>1</v>
      </c>
      <c r="N355" s="278" t="s">
        <v>39</v>
      </c>
      <c r="O355" s="231">
        <v>0</v>
      </c>
      <c r="P355" s="231">
        <f>O355*H355</f>
        <v>0</v>
      </c>
      <c r="Q355" s="231">
        <v>0.0126</v>
      </c>
      <c r="R355" s="231">
        <f>Q355*H355</f>
        <v>4.8925800000000006</v>
      </c>
      <c r="S355" s="231">
        <v>0</v>
      </c>
      <c r="T355" s="232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233" t="s">
        <v>703</v>
      </c>
      <c r="AT355" s="233" t="s">
        <v>1081</v>
      </c>
      <c r="AU355" s="233" t="s">
        <v>83</v>
      </c>
      <c r="AY355" s="18" t="s">
        <v>278</v>
      </c>
      <c r="BE355" s="234">
        <f>IF(N355="základní",J355,0)</f>
        <v>201916</v>
      </c>
      <c r="BF355" s="234">
        <f>IF(N355="snížená",J355,0)</f>
        <v>0</v>
      </c>
      <c r="BG355" s="234">
        <f>IF(N355="zákl. přenesená",J355,0)</f>
        <v>0</v>
      </c>
      <c r="BH355" s="234">
        <f>IF(N355="sníž. přenesená",J355,0)</f>
        <v>0</v>
      </c>
      <c r="BI355" s="234">
        <f>IF(N355="nulová",J355,0)</f>
        <v>0</v>
      </c>
      <c r="BJ355" s="18" t="s">
        <v>81</v>
      </c>
      <c r="BK355" s="234">
        <f>ROUND(I355*H355,2)</f>
        <v>201916</v>
      </c>
      <c r="BL355" s="18" t="s">
        <v>602</v>
      </c>
      <c r="BM355" s="233" t="s">
        <v>5189</v>
      </c>
    </row>
    <row r="356" s="13" customFormat="1">
      <c r="A356" s="13"/>
      <c r="B356" s="235"/>
      <c r="C356" s="236"/>
      <c r="D356" s="237" t="s">
        <v>285</v>
      </c>
      <c r="E356" s="236"/>
      <c r="F356" s="239" t="s">
        <v>5190</v>
      </c>
      <c r="G356" s="236"/>
      <c r="H356" s="240">
        <v>388.30000000000001</v>
      </c>
      <c r="I356" s="236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285</v>
      </c>
      <c r="AU356" s="245" t="s">
        <v>83</v>
      </c>
      <c r="AV356" s="13" t="s">
        <v>83</v>
      </c>
      <c r="AW356" s="13" t="s">
        <v>4</v>
      </c>
      <c r="AX356" s="13" t="s">
        <v>81</v>
      </c>
      <c r="AY356" s="245" t="s">
        <v>278</v>
      </c>
    </row>
    <row r="357" s="2" customFormat="1" ht="24.15" customHeight="1">
      <c r="A357" s="33"/>
      <c r="B357" s="34"/>
      <c r="C357" s="222" t="s">
        <v>1712</v>
      </c>
      <c r="D357" s="222" t="s">
        <v>280</v>
      </c>
      <c r="E357" s="223" t="s">
        <v>1829</v>
      </c>
      <c r="F357" s="224" t="s">
        <v>1830</v>
      </c>
      <c r="G357" s="225" t="s">
        <v>407</v>
      </c>
      <c r="H357" s="226">
        <v>250</v>
      </c>
      <c r="I357" s="227">
        <v>179</v>
      </c>
      <c r="J357" s="227">
        <f>ROUND(I357*H357,2)</f>
        <v>44750</v>
      </c>
      <c r="K357" s="228"/>
      <c r="L357" s="39"/>
      <c r="M357" s="229" t="s">
        <v>1</v>
      </c>
      <c r="N357" s="230" t="s">
        <v>39</v>
      </c>
      <c r="O357" s="231">
        <v>0.248</v>
      </c>
      <c r="P357" s="231">
        <f>O357*H357</f>
        <v>62</v>
      </c>
      <c r="Q357" s="231">
        <v>0.00020000000000000001</v>
      </c>
      <c r="R357" s="231">
        <f>Q357*H357</f>
        <v>0.050000000000000003</v>
      </c>
      <c r="S357" s="231">
        <v>0</v>
      </c>
      <c r="T357" s="232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233" t="s">
        <v>602</v>
      </c>
      <c r="AT357" s="233" t="s">
        <v>280</v>
      </c>
      <c r="AU357" s="233" t="s">
        <v>83</v>
      </c>
      <c r="AY357" s="18" t="s">
        <v>278</v>
      </c>
      <c r="BE357" s="234">
        <f>IF(N357="základní",J357,0)</f>
        <v>44750</v>
      </c>
      <c r="BF357" s="234">
        <f>IF(N357="snížená",J357,0)</f>
        <v>0</v>
      </c>
      <c r="BG357" s="234">
        <f>IF(N357="zákl. přenesená",J357,0)</f>
        <v>0</v>
      </c>
      <c r="BH357" s="234">
        <f>IF(N357="sníž. přenesená",J357,0)</f>
        <v>0</v>
      </c>
      <c r="BI357" s="234">
        <f>IF(N357="nulová",J357,0)</f>
        <v>0</v>
      </c>
      <c r="BJ357" s="18" t="s">
        <v>81</v>
      </c>
      <c r="BK357" s="234">
        <f>ROUND(I357*H357,2)</f>
        <v>44750</v>
      </c>
      <c r="BL357" s="18" t="s">
        <v>602</v>
      </c>
      <c r="BM357" s="233" t="s">
        <v>5191</v>
      </c>
    </row>
    <row r="358" s="2" customFormat="1" ht="16.5" customHeight="1">
      <c r="A358" s="33"/>
      <c r="B358" s="34"/>
      <c r="C358" s="269" t="s">
        <v>1716</v>
      </c>
      <c r="D358" s="269" t="s">
        <v>1081</v>
      </c>
      <c r="E358" s="270" t="s">
        <v>1833</v>
      </c>
      <c r="F358" s="271" t="s">
        <v>1834</v>
      </c>
      <c r="G358" s="272" t="s">
        <v>407</v>
      </c>
      <c r="H358" s="273">
        <v>262.5</v>
      </c>
      <c r="I358" s="274">
        <v>31.699999999999999</v>
      </c>
      <c r="J358" s="274">
        <f>ROUND(I358*H358,2)</f>
        <v>8321.25</v>
      </c>
      <c r="K358" s="275"/>
      <c r="L358" s="276"/>
      <c r="M358" s="277" t="s">
        <v>1</v>
      </c>
      <c r="N358" s="278" t="s">
        <v>39</v>
      </c>
      <c r="O358" s="231">
        <v>0</v>
      </c>
      <c r="P358" s="231">
        <f>O358*H358</f>
        <v>0</v>
      </c>
      <c r="Q358" s="231">
        <v>0.00012</v>
      </c>
      <c r="R358" s="231">
        <f>Q358*H358</f>
        <v>0.0315</v>
      </c>
      <c r="S358" s="231">
        <v>0</v>
      </c>
      <c r="T358" s="232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233" t="s">
        <v>703</v>
      </c>
      <c r="AT358" s="233" t="s">
        <v>1081</v>
      </c>
      <c r="AU358" s="233" t="s">
        <v>83</v>
      </c>
      <c r="AY358" s="18" t="s">
        <v>278</v>
      </c>
      <c r="BE358" s="234">
        <f>IF(N358="základní",J358,0)</f>
        <v>8321.25</v>
      </c>
      <c r="BF358" s="234">
        <f>IF(N358="snížená",J358,0)</f>
        <v>0</v>
      </c>
      <c r="BG358" s="234">
        <f>IF(N358="zákl. přenesená",J358,0)</f>
        <v>0</v>
      </c>
      <c r="BH358" s="234">
        <f>IF(N358="sníž. přenesená",J358,0)</f>
        <v>0</v>
      </c>
      <c r="BI358" s="234">
        <f>IF(N358="nulová",J358,0)</f>
        <v>0</v>
      </c>
      <c r="BJ358" s="18" t="s">
        <v>81</v>
      </c>
      <c r="BK358" s="234">
        <f>ROUND(I358*H358,2)</f>
        <v>8321.25</v>
      </c>
      <c r="BL358" s="18" t="s">
        <v>602</v>
      </c>
      <c r="BM358" s="233" t="s">
        <v>5192</v>
      </c>
    </row>
    <row r="359" s="13" customFormat="1">
      <c r="A359" s="13"/>
      <c r="B359" s="235"/>
      <c r="C359" s="236"/>
      <c r="D359" s="237" t="s">
        <v>285</v>
      </c>
      <c r="E359" s="236"/>
      <c r="F359" s="239" t="s">
        <v>1836</v>
      </c>
      <c r="G359" s="236"/>
      <c r="H359" s="240">
        <v>262.5</v>
      </c>
      <c r="I359" s="236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5" t="s">
        <v>285</v>
      </c>
      <c r="AU359" s="245" t="s">
        <v>83</v>
      </c>
      <c r="AV359" s="13" t="s">
        <v>83</v>
      </c>
      <c r="AW359" s="13" t="s">
        <v>4</v>
      </c>
      <c r="AX359" s="13" t="s">
        <v>81</v>
      </c>
      <c r="AY359" s="245" t="s">
        <v>278</v>
      </c>
    </row>
    <row r="360" s="2" customFormat="1" ht="24.15" customHeight="1">
      <c r="A360" s="33"/>
      <c r="B360" s="34"/>
      <c r="C360" s="222" t="s">
        <v>1720</v>
      </c>
      <c r="D360" s="222" t="s">
        <v>280</v>
      </c>
      <c r="E360" s="223" t="s">
        <v>1838</v>
      </c>
      <c r="F360" s="224" t="s">
        <v>1839</v>
      </c>
      <c r="G360" s="225" t="s">
        <v>407</v>
      </c>
      <c r="H360" s="226">
        <v>200</v>
      </c>
      <c r="I360" s="227">
        <v>116</v>
      </c>
      <c r="J360" s="227">
        <f>ROUND(I360*H360,2)</f>
        <v>23200</v>
      </c>
      <c r="K360" s="228"/>
      <c r="L360" s="39"/>
      <c r="M360" s="229" t="s">
        <v>1</v>
      </c>
      <c r="N360" s="230" t="s">
        <v>39</v>
      </c>
      <c r="O360" s="231">
        <v>0.16</v>
      </c>
      <c r="P360" s="231">
        <f>O360*H360</f>
        <v>32</v>
      </c>
      <c r="Q360" s="231">
        <v>0.00018000000000000001</v>
      </c>
      <c r="R360" s="231">
        <f>Q360*H360</f>
        <v>0.036000000000000004</v>
      </c>
      <c r="S360" s="231">
        <v>0</v>
      </c>
      <c r="T360" s="232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233" t="s">
        <v>602</v>
      </c>
      <c r="AT360" s="233" t="s">
        <v>280</v>
      </c>
      <c r="AU360" s="233" t="s">
        <v>83</v>
      </c>
      <c r="AY360" s="18" t="s">
        <v>278</v>
      </c>
      <c r="BE360" s="234">
        <f>IF(N360="základní",J360,0)</f>
        <v>23200</v>
      </c>
      <c r="BF360" s="234">
        <f>IF(N360="snížená",J360,0)</f>
        <v>0</v>
      </c>
      <c r="BG360" s="234">
        <f>IF(N360="zákl. přenesená",J360,0)</f>
        <v>0</v>
      </c>
      <c r="BH360" s="234">
        <f>IF(N360="sníž. přenesená",J360,0)</f>
        <v>0</v>
      </c>
      <c r="BI360" s="234">
        <f>IF(N360="nulová",J360,0)</f>
        <v>0</v>
      </c>
      <c r="BJ360" s="18" t="s">
        <v>81</v>
      </c>
      <c r="BK360" s="234">
        <f>ROUND(I360*H360,2)</f>
        <v>23200</v>
      </c>
      <c r="BL360" s="18" t="s">
        <v>602</v>
      </c>
      <c r="BM360" s="233" t="s">
        <v>5193</v>
      </c>
    </row>
    <row r="361" s="2" customFormat="1" ht="16.5" customHeight="1">
      <c r="A361" s="33"/>
      <c r="B361" s="34"/>
      <c r="C361" s="269" t="s">
        <v>1724</v>
      </c>
      <c r="D361" s="269" t="s">
        <v>1081</v>
      </c>
      <c r="E361" s="270" t="s">
        <v>1833</v>
      </c>
      <c r="F361" s="271" t="s">
        <v>1834</v>
      </c>
      <c r="G361" s="272" t="s">
        <v>407</v>
      </c>
      <c r="H361" s="273">
        <v>210</v>
      </c>
      <c r="I361" s="274">
        <v>31.699999999999999</v>
      </c>
      <c r="J361" s="274">
        <f>ROUND(I361*H361,2)</f>
        <v>6657</v>
      </c>
      <c r="K361" s="275"/>
      <c r="L361" s="276"/>
      <c r="M361" s="277" t="s">
        <v>1</v>
      </c>
      <c r="N361" s="278" t="s">
        <v>39</v>
      </c>
      <c r="O361" s="231">
        <v>0</v>
      </c>
      <c r="P361" s="231">
        <f>O361*H361</f>
        <v>0</v>
      </c>
      <c r="Q361" s="231">
        <v>0.00012</v>
      </c>
      <c r="R361" s="231">
        <f>Q361*H361</f>
        <v>0.0252</v>
      </c>
      <c r="S361" s="231">
        <v>0</v>
      </c>
      <c r="T361" s="232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233" t="s">
        <v>703</v>
      </c>
      <c r="AT361" s="233" t="s">
        <v>1081</v>
      </c>
      <c r="AU361" s="233" t="s">
        <v>83</v>
      </c>
      <c r="AY361" s="18" t="s">
        <v>278</v>
      </c>
      <c r="BE361" s="234">
        <f>IF(N361="základní",J361,0)</f>
        <v>6657</v>
      </c>
      <c r="BF361" s="234">
        <f>IF(N361="snížená",J361,0)</f>
        <v>0</v>
      </c>
      <c r="BG361" s="234">
        <f>IF(N361="zákl. přenesená",J361,0)</f>
        <v>0</v>
      </c>
      <c r="BH361" s="234">
        <f>IF(N361="sníž. přenesená",J361,0)</f>
        <v>0</v>
      </c>
      <c r="BI361" s="234">
        <f>IF(N361="nulová",J361,0)</f>
        <v>0</v>
      </c>
      <c r="BJ361" s="18" t="s">
        <v>81</v>
      </c>
      <c r="BK361" s="234">
        <f>ROUND(I361*H361,2)</f>
        <v>6657</v>
      </c>
      <c r="BL361" s="18" t="s">
        <v>602</v>
      </c>
      <c r="BM361" s="233" t="s">
        <v>5194</v>
      </c>
    </row>
    <row r="362" s="13" customFormat="1">
      <c r="A362" s="13"/>
      <c r="B362" s="235"/>
      <c r="C362" s="236"/>
      <c r="D362" s="237" t="s">
        <v>285</v>
      </c>
      <c r="E362" s="236"/>
      <c r="F362" s="239" t="s">
        <v>1843</v>
      </c>
      <c r="G362" s="236"/>
      <c r="H362" s="240">
        <v>210</v>
      </c>
      <c r="I362" s="236"/>
      <c r="J362" s="236"/>
      <c r="K362" s="236"/>
      <c r="L362" s="241"/>
      <c r="M362" s="242"/>
      <c r="N362" s="243"/>
      <c r="O362" s="243"/>
      <c r="P362" s="243"/>
      <c r="Q362" s="243"/>
      <c r="R362" s="243"/>
      <c r="S362" s="243"/>
      <c r="T362" s="24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5" t="s">
        <v>285</v>
      </c>
      <c r="AU362" s="245" t="s">
        <v>83</v>
      </c>
      <c r="AV362" s="13" t="s">
        <v>83</v>
      </c>
      <c r="AW362" s="13" t="s">
        <v>4</v>
      </c>
      <c r="AX362" s="13" t="s">
        <v>81</v>
      </c>
      <c r="AY362" s="245" t="s">
        <v>278</v>
      </c>
    </row>
    <row r="363" s="2" customFormat="1" ht="16.5" customHeight="1">
      <c r="A363" s="33"/>
      <c r="B363" s="34"/>
      <c r="C363" s="222" t="s">
        <v>1729</v>
      </c>
      <c r="D363" s="222" t="s">
        <v>280</v>
      </c>
      <c r="E363" s="223" t="s">
        <v>1845</v>
      </c>
      <c r="F363" s="224" t="s">
        <v>1846</v>
      </c>
      <c r="G363" s="225" t="s">
        <v>407</v>
      </c>
      <c r="H363" s="226">
        <v>350</v>
      </c>
      <c r="I363" s="227">
        <v>53</v>
      </c>
      <c r="J363" s="227">
        <f>ROUND(I363*H363,2)</f>
        <v>18550</v>
      </c>
      <c r="K363" s="228"/>
      <c r="L363" s="39"/>
      <c r="M363" s="229" t="s">
        <v>1</v>
      </c>
      <c r="N363" s="230" t="s">
        <v>39</v>
      </c>
      <c r="O363" s="231">
        <v>0.055</v>
      </c>
      <c r="P363" s="231">
        <f>O363*H363</f>
        <v>19.25</v>
      </c>
      <c r="Q363" s="231">
        <v>3.0000000000000001E-05</v>
      </c>
      <c r="R363" s="231">
        <f>Q363*H363</f>
        <v>0.010500000000000001</v>
      </c>
      <c r="S363" s="231">
        <v>0</v>
      </c>
      <c r="T363" s="232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233" t="s">
        <v>602</v>
      </c>
      <c r="AT363" s="233" t="s">
        <v>280</v>
      </c>
      <c r="AU363" s="233" t="s">
        <v>83</v>
      </c>
      <c r="AY363" s="18" t="s">
        <v>278</v>
      </c>
      <c r="BE363" s="234">
        <f>IF(N363="základní",J363,0)</f>
        <v>18550</v>
      </c>
      <c r="BF363" s="234">
        <f>IF(N363="snížená",J363,0)</f>
        <v>0</v>
      </c>
      <c r="BG363" s="234">
        <f>IF(N363="zákl. přenesená",J363,0)</f>
        <v>0</v>
      </c>
      <c r="BH363" s="234">
        <f>IF(N363="sníž. přenesená",J363,0)</f>
        <v>0</v>
      </c>
      <c r="BI363" s="234">
        <f>IF(N363="nulová",J363,0)</f>
        <v>0</v>
      </c>
      <c r="BJ363" s="18" t="s">
        <v>81</v>
      </c>
      <c r="BK363" s="234">
        <f>ROUND(I363*H363,2)</f>
        <v>18550</v>
      </c>
      <c r="BL363" s="18" t="s">
        <v>602</v>
      </c>
      <c r="BM363" s="233" t="s">
        <v>5195</v>
      </c>
    </row>
    <row r="364" s="2" customFormat="1" ht="24.15" customHeight="1">
      <c r="A364" s="33"/>
      <c r="B364" s="34"/>
      <c r="C364" s="222" t="s">
        <v>1733</v>
      </c>
      <c r="D364" s="222" t="s">
        <v>280</v>
      </c>
      <c r="E364" s="223" t="s">
        <v>1849</v>
      </c>
      <c r="F364" s="224" t="s">
        <v>1850</v>
      </c>
      <c r="G364" s="225" t="s">
        <v>301</v>
      </c>
      <c r="H364" s="226">
        <v>7.5170000000000003</v>
      </c>
      <c r="I364" s="227">
        <v>719</v>
      </c>
      <c r="J364" s="227">
        <f>ROUND(I364*H364,2)</f>
        <v>5404.7200000000003</v>
      </c>
      <c r="K364" s="228"/>
      <c r="L364" s="39"/>
      <c r="M364" s="229" t="s">
        <v>1</v>
      </c>
      <c r="N364" s="230" t="s">
        <v>39</v>
      </c>
      <c r="O364" s="231">
        <v>1.2649999999999999</v>
      </c>
      <c r="P364" s="231">
        <f>O364*H364</f>
        <v>9.5090050000000002</v>
      </c>
      <c r="Q364" s="231">
        <v>0</v>
      </c>
      <c r="R364" s="231">
        <f>Q364*H364</f>
        <v>0</v>
      </c>
      <c r="S364" s="231">
        <v>0</v>
      </c>
      <c r="T364" s="232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233" t="s">
        <v>602</v>
      </c>
      <c r="AT364" s="233" t="s">
        <v>280</v>
      </c>
      <c r="AU364" s="233" t="s">
        <v>83</v>
      </c>
      <c r="AY364" s="18" t="s">
        <v>278</v>
      </c>
      <c r="BE364" s="234">
        <f>IF(N364="základní",J364,0)</f>
        <v>5404.7200000000003</v>
      </c>
      <c r="BF364" s="234">
        <f>IF(N364="snížená",J364,0)</f>
        <v>0</v>
      </c>
      <c r="BG364" s="234">
        <f>IF(N364="zákl. přenesená",J364,0)</f>
        <v>0</v>
      </c>
      <c r="BH364" s="234">
        <f>IF(N364="sníž. přenesená",J364,0)</f>
        <v>0</v>
      </c>
      <c r="BI364" s="234">
        <f>IF(N364="nulová",J364,0)</f>
        <v>0</v>
      </c>
      <c r="BJ364" s="18" t="s">
        <v>81</v>
      </c>
      <c r="BK364" s="234">
        <f>ROUND(I364*H364,2)</f>
        <v>5404.7200000000003</v>
      </c>
      <c r="BL364" s="18" t="s">
        <v>602</v>
      </c>
      <c r="BM364" s="233" t="s">
        <v>5196</v>
      </c>
    </row>
    <row r="365" s="12" customFormat="1" ht="22.8" customHeight="1">
      <c r="A365" s="12"/>
      <c r="B365" s="207"/>
      <c r="C365" s="208"/>
      <c r="D365" s="209" t="s">
        <v>73</v>
      </c>
      <c r="E365" s="220" t="s">
        <v>1852</v>
      </c>
      <c r="F365" s="220" t="s">
        <v>1853</v>
      </c>
      <c r="G365" s="208"/>
      <c r="H365" s="208"/>
      <c r="I365" s="208"/>
      <c r="J365" s="221">
        <f>BK365</f>
        <v>452475.18999999994</v>
      </c>
      <c r="K365" s="208"/>
      <c r="L365" s="212"/>
      <c r="M365" s="213"/>
      <c r="N365" s="214"/>
      <c r="O365" s="214"/>
      <c r="P365" s="215">
        <f>SUM(P366:P374)</f>
        <v>630.10490400000003</v>
      </c>
      <c r="Q365" s="214"/>
      <c r="R365" s="215">
        <f>SUM(R366:R374)</f>
        <v>1.9149799600000002</v>
      </c>
      <c r="S365" s="214"/>
      <c r="T365" s="216">
        <f>SUM(T366:T374)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17" t="s">
        <v>83</v>
      </c>
      <c r="AT365" s="218" t="s">
        <v>73</v>
      </c>
      <c r="AU365" s="218" t="s">
        <v>81</v>
      </c>
      <c r="AY365" s="217" t="s">
        <v>278</v>
      </c>
      <c r="BK365" s="219">
        <f>SUM(BK366:BK374)</f>
        <v>452475.18999999994</v>
      </c>
    </row>
    <row r="366" s="2" customFormat="1" ht="24.15" customHeight="1">
      <c r="A366" s="33"/>
      <c r="B366" s="34"/>
      <c r="C366" s="222" t="s">
        <v>1738</v>
      </c>
      <c r="D366" s="222" t="s">
        <v>280</v>
      </c>
      <c r="E366" s="223" t="s">
        <v>1855</v>
      </c>
      <c r="F366" s="224" t="s">
        <v>1856</v>
      </c>
      <c r="G366" s="225" t="s">
        <v>318</v>
      </c>
      <c r="H366" s="226">
        <v>4126</v>
      </c>
      <c r="I366" s="227">
        <v>6.2199999999999998</v>
      </c>
      <c r="J366" s="227">
        <f>ROUND(I366*H366,2)</f>
        <v>25663.720000000001</v>
      </c>
      <c r="K366" s="228"/>
      <c r="L366" s="39"/>
      <c r="M366" s="229" t="s">
        <v>1</v>
      </c>
      <c r="N366" s="230" t="s">
        <v>39</v>
      </c>
      <c r="O366" s="231">
        <v>0.012</v>
      </c>
      <c r="P366" s="231">
        <f>O366*H366</f>
        <v>49.512</v>
      </c>
      <c r="Q366" s="231">
        <v>0</v>
      </c>
      <c r="R366" s="231">
        <f>Q366*H366</f>
        <v>0</v>
      </c>
      <c r="S366" s="231">
        <v>0</v>
      </c>
      <c r="T366" s="232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233" t="s">
        <v>602</v>
      </c>
      <c r="AT366" s="233" t="s">
        <v>280</v>
      </c>
      <c r="AU366" s="233" t="s">
        <v>83</v>
      </c>
      <c r="AY366" s="18" t="s">
        <v>278</v>
      </c>
      <c r="BE366" s="234">
        <f>IF(N366="základní",J366,0)</f>
        <v>25663.720000000001</v>
      </c>
      <c r="BF366" s="234">
        <f>IF(N366="snížená",J366,0)</f>
        <v>0</v>
      </c>
      <c r="BG366" s="234">
        <f>IF(N366="zákl. přenesená",J366,0)</f>
        <v>0</v>
      </c>
      <c r="BH366" s="234">
        <f>IF(N366="sníž. přenesená",J366,0)</f>
        <v>0</v>
      </c>
      <c r="BI366" s="234">
        <f>IF(N366="nulová",J366,0)</f>
        <v>0</v>
      </c>
      <c r="BJ366" s="18" t="s">
        <v>81</v>
      </c>
      <c r="BK366" s="234">
        <f>ROUND(I366*H366,2)</f>
        <v>25663.720000000001</v>
      </c>
      <c r="BL366" s="18" t="s">
        <v>602</v>
      </c>
      <c r="BM366" s="233" t="s">
        <v>5197</v>
      </c>
    </row>
    <row r="367" s="13" customFormat="1">
      <c r="A367" s="13"/>
      <c r="B367" s="235"/>
      <c r="C367" s="236"/>
      <c r="D367" s="237" t="s">
        <v>285</v>
      </c>
      <c r="E367" s="238" t="s">
        <v>1</v>
      </c>
      <c r="F367" s="239" t="s">
        <v>5198</v>
      </c>
      <c r="G367" s="236"/>
      <c r="H367" s="240">
        <v>4126</v>
      </c>
      <c r="I367" s="236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285</v>
      </c>
      <c r="AU367" s="245" t="s">
        <v>83</v>
      </c>
      <c r="AV367" s="13" t="s">
        <v>83</v>
      </c>
      <c r="AW367" s="13" t="s">
        <v>30</v>
      </c>
      <c r="AX367" s="13" t="s">
        <v>81</v>
      </c>
      <c r="AY367" s="245" t="s">
        <v>278</v>
      </c>
    </row>
    <row r="368" s="2" customFormat="1" ht="24.15" customHeight="1">
      <c r="A368" s="33"/>
      <c r="B368" s="34"/>
      <c r="C368" s="222" t="s">
        <v>1742</v>
      </c>
      <c r="D368" s="222" t="s">
        <v>280</v>
      </c>
      <c r="E368" s="223" t="s">
        <v>1859</v>
      </c>
      <c r="F368" s="224" t="s">
        <v>1860</v>
      </c>
      <c r="G368" s="225" t="s">
        <v>318</v>
      </c>
      <c r="H368" s="226">
        <v>4126</v>
      </c>
      <c r="I368" s="227">
        <v>19.899999999999999</v>
      </c>
      <c r="J368" s="227">
        <f>ROUND(I368*H368,2)</f>
        <v>82107.399999999994</v>
      </c>
      <c r="K368" s="228"/>
      <c r="L368" s="39"/>
      <c r="M368" s="229" t="s">
        <v>1</v>
      </c>
      <c r="N368" s="230" t="s">
        <v>39</v>
      </c>
      <c r="O368" s="231">
        <v>0.033000000000000002</v>
      </c>
      <c r="P368" s="231">
        <f>O368*H368</f>
        <v>136.15800000000002</v>
      </c>
      <c r="Q368" s="231">
        <v>0.00020000000000000001</v>
      </c>
      <c r="R368" s="231">
        <f>Q368*H368</f>
        <v>0.82520000000000004</v>
      </c>
      <c r="S368" s="231">
        <v>0</v>
      </c>
      <c r="T368" s="232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233" t="s">
        <v>602</v>
      </c>
      <c r="AT368" s="233" t="s">
        <v>280</v>
      </c>
      <c r="AU368" s="233" t="s">
        <v>83</v>
      </c>
      <c r="AY368" s="18" t="s">
        <v>278</v>
      </c>
      <c r="BE368" s="234">
        <f>IF(N368="základní",J368,0)</f>
        <v>82107.399999999994</v>
      </c>
      <c r="BF368" s="234">
        <f>IF(N368="snížená",J368,0)</f>
        <v>0</v>
      </c>
      <c r="BG368" s="234">
        <f>IF(N368="zákl. přenesená",J368,0)</f>
        <v>0</v>
      </c>
      <c r="BH368" s="234">
        <f>IF(N368="sníž. přenesená",J368,0)</f>
        <v>0</v>
      </c>
      <c r="BI368" s="234">
        <f>IF(N368="nulová",J368,0)</f>
        <v>0</v>
      </c>
      <c r="BJ368" s="18" t="s">
        <v>81</v>
      </c>
      <c r="BK368" s="234">
        <f>ROUND(I368*H368,2)</f>
        <v>82107.399999999994</v>
      </c>
      <c r="BL368" s="18" t="s">
        <v>602</v>
      </c>
      <c r="BM368" s="233" t="s">
        <v>5199</v>
      </c>
    </row>
    <row r="369" s="2" customFormat="1" ht="33" customHeight="1">
      <c r="A369" s="33"/>
      <c r="B369" s="34"/>
      <c r="C369" s="222" t="s">
        <v>1746</v>
      </c>
      <c r="D369" s="222" t="s">
        <v>280</v>
      </c>
      <c r="E369" s="223" t="s">
        <v>1863</v>
      </c>
      <c r="F369" s="224" t="s">
        <v>1864</v>
      </c>
      <c r="G369" s="225" t="s">
        <v>318</v>
      </c>
      <c r="H369" s="226">
        <v>358.99599999999998</v>
      </c>
      <c r="I369" s="227">
        <v>13.300000000000001</v>
      </c>
      <c r="J369" s="227">
        <f>ROUND(I369*H369,2)</f>
        <v>4774.6499999999996</v>
      </c>
      <c r="K369" s="228"/>
      <c r="L369" s="39"/>
      <c r="M369" s="229" t="s">
        <v>1</v>
      </c>
      <c r="N369" s="230" t="s">
        <v>39</v>
      </c>
      <c r="O369" s="231">
        <v>0.024</v>
      </c>
      <c r="P369" s="231">
        <f>O369*H369</f>
        <v>8.6159040000000005</v>
      </c>
      <c r="Q369" s="231">
        <v>1.0000000000000001E-05</v>
      </c>
      <c r="R369" s="231">
        <f>Q369*H369</f>
        <v>0.0035899600000000001</v>
      </c>
      <c r="S369" s="231">
        <v>0</v>
      </c>
      <c r="T369" s="232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233" t="s">
        <v>602</v>
      </c>
      <c r="AT369" s="233" t="s">
        <v>280</v>
      </c>
      <c r="AU369" s="233" t="s">
        <v>83</v>
      </c>
      <c r="AY369" s="18" t="s">
        <v>278</v>
      </c>
      <c r="BE369" s="234">
        <f>IF(N369="základní",J369,0)</f>
        <v>4774.6499999999996</v>
      </c>
      <c r="BF369" s="234">
        <f>IF(N369="snížená",J369,0)</f>
        <v>0</v>
      </c>
      <c r="BG369" s="234">
        <f>IF(N369="zákl. přenesená",J369,0)</f>
        <v>0</v>
      </c>
      <c r="BH369" s="234">
        <f>IF(N369="sníž. přenesená",J369,0)</f>
        <v>0</v>
      </c>
      <c r="BI369" s="234">
        <f>IF(N369="nulová",J369,0)</f>
        <v>0</v>
      </c>
      <c r="BJ369" s="18" t="s">
        <v>81</v>
      </c>
      <c r="BK369" s="234">
        <f>ROUND(I369*H369,2)</f>
        <v>4774.6499999999996</v>
      </c>
      <c r="BL369" s="18" t="s">
        <v>602</v>
      </c>
      <c r="BM369" s="233" t="s">
        <v>5200</v>
      </c>
    </row>
    <row r="370" s="13" customFormat="1">
      <c r="A370" s="13"/>
      <c r="B370" s="235"/>
      <c r="C370" s="236"/>
      <c r="D370" s="237" t="s">
        <v>285</v>
      </c>
      <c r="E370" s="238" t="s">
        <v>1</v>
      </c>
      <c r="F370" s="239" t="s">
        <v>5201</v>
      </c>
      <c r="G370" s="236"/>
      <c r="H370" s="240">
        <v>358.99599999999998</v>
      </c>
      <c r="I370" s="236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285</v>
      </c>
      <c r="AU370" s="245" t="s">
        <v>83</v>
      </c>
      <c r="AV370" s="13" t="s">
        <v>83</v>
      </c>
      <c r="AW370" s="13" t="s">
        <v>30</v>
      </c>
      <c r="AX370" s="13" t="s">
        <v>74</v>
      </c>
      <c r="AY370" s="245" t="s">
        <v>278</v>
      </c>
    </row>
    <row r="371" s="14" customFormat="1">
      <c r="A371" s="14"/>
      <c r="B371" s="246"/>
      <c r="C371" s="247"/>
      <c r="D371" s="237" t="s">
        <v>285</v>
      </c>
      <c r="E371" s="248" t="s">
        <v>1</v>
      </c>
      <c r="F371" s="249" t="s">
        <v>287</v>
      </c>
      <c r="G371" s="247"/>
      <c r="H371" s="250">
        <v>358.99599999999998</v>
      </c>
      <c r="I371" s="247"/>
      <c r="J371" s="247"/>
      <c r="K371" s="247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285</v>
      </c>
      <c r="AU371" s="255" t="s">
        <v>83</v>
      </c>
      <c r="AV371" s="14" t="s">
        <v>116</v>
      </c>
      <c r="AW371" s="14" t="s">
        <v>30</v>
      </c>
      <c r="AX371" s="14" t="s">
        <v>81</v>
      </c>
      <c r="AY371" s="255" t="s">
        <v>278</v>
      </c>
    </row>
    <row r="372" s="2" customFormat="1" ht="24.15" customHeight="1">
      <c r="A372" s="33"/>
      <c r="B372" s="34"/>
      <c r="C372" s="222" t="s">
        <v>1750</v>
      </c>
      <c r="D372" s="222" t="s">
        <v>280</v>
      </c>
      <c r="E372" s="223" t="s">
        <v>1890</v>
      </c>
      <c r="F372" s="224" t="s">
        <v>1891</v>
      </c>
      <c r="G372" s="225" t="s">
        <v>318</v>
      </c>
      <c r="H372" s="226">
        <v>1343</v>
      </c>
      <c r="I372" s="227">
        <v>3.3399999999999999</v>
      </c>
      <c r="J372" s="227">
        <f>ROUND(I372*H372,2)</f>
        <v>4485.6199999999999</v>
      </c>
      <c r="K372" s="228"/>
      <c r="L372" s="39"/>
      <c r="M372" s="229" t="s">
        <v>1</v>
      </c>
      <c r="N372" s="230" t="s">
        <v>39</v>
      </c>
      <c r="O372" s="231">
        <v>0.0050000000000000001</v>
      </c>
      <c r="P372" s="231">
        <f>O372*H372</f>
        <v>6.7149999999999999</v>
      </c>
      <c r="Q372" s="231">
        <v>1.0000000000000001E-05</v>
      </c>
      <c r="R372" s="231">
        <f>Q372*H372</f>
        <v>0.013430000000000001</v>
      </c>
      <c r="S372" s="231">
        <v>0</v>
      </c>
      <c r="T372" s="232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233" t="s">
        <v>602</v>
      </c>
      <c r="AT372" s="233" t="s">
        <v>280</v>
      </c>
      <c r="AU372" s="233" t="s">
        <v>83</v>
      </c>
      <c r="AY372" s="18" t="s">
        <v>278</v>
      </c>
      <c r="BE372" s="234">
        <f>IF(N372="základní",J372,0)</f>
        <v>4485.6199999999999</v>
      </c>
      <c r="BF372" s="234">
        <f>IF(N372="snížená",J372,0)</f>
        <v>0</v>
      </c>
      <c r="BG372" s="234">
        <f>IF(N372="zákl. přenesená",J372,0)</f>
        <v>0</v>
      </c>
      <c r="BH372" s="234">
        <f>IF(N372="sníž. přenesená",J372,0)</f>
        <v>0</v>
      </c>
      <c r="BI372" s="234">
        <f>IF(N372="nulová",J372,0)</f>
        <v>0</v>
      </c>
      <c r="BJ372" s="18" t="s">
        <v>81</v>
      </c>
      <c r="BK372" s="234">
        <f>ROUND(I372*H372,2)</f>
        <v>4485.6199999999999</v>
      </c>
      <c r="BL372" s="18" t="s">
        <v>602</v>
      </c>
      <c r="BM372" s="233" t="s">
        <v>5202</v>
      </c>
    </row>
    <row r="373" s="13" customFormat="1">
      <c r="A373" s="13"/>
      <c r="B373" s="235"/>
      <c r="C373" s="236"/>
      <c r="D373" s="237" t="s">
        <v>285</v>
      </c>
      <c r="E373" s="238" t="s">
        <v>1</v>
      </c>
      <c r="F373" s="239" t="s">
        <v>5203</v>
      </c>
      <c r="G373" s="236"/>
      <c r="H373" s="240">
        <v>1343</v>
      </c>
      <c r="I373" s="236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5" t="s">
        <v>285</v>
      </c>
      <c r="AU373" s="245" t="s">
        <v>83</v>
      </c>
      <c r="AV373" s="13" t="s">
        <v>83</v>
      </c>
      <c r="AW373" s="13" t="s">
        <v>30</v>
      </c>
      <c r="AX373" s="13" t="s">
        <v>81</v>
      </c>
      <c r="AY373" s="245" t="s">
        <v>278</v>
      </c>
    </row>
    <row r="374" s="2" customFormat="1" ht="16.5" customHeight="1">
      <c r="A374" s="33"/>
      <c r="B374" s="34"/>
      <c r="C374" s="222" t="s">
        <v>1754</v>
      </c>
      <c r="D374" s="222" t="s">
        <v>280</v>
      </c>
      <c r="E374" s="223" t="s">
        <v>1894</v>
      </c>
      <c r="F374" s="224" t="s">
        <v>1895</v>
      </c>
      <c r="G374" s="225" t="s">
        <v>318</v>
      </c>
      <c r="H374" s="226">
        <v>4126</v>
      </c>
      <c r="I374" s="227">
        <v>81.299999999999997</v>
      </c>
      <c r="J374" s="227">
        <f>ROUND(I374*H374,2)</f>
        <v>335443.79999999999</v>
      </c>
      <c r="K374" s="228"/>
      <c r="L374" s="39"/>
      <c r="M374" s="229" t="s">
        <v>1</v>
      </c>
      <c r="N374" s="230" t="s">
        <v>39</v>
      </c>
      <c r="O374" s="231">
        <v>0.104</v>
      </c>
      <c r="P374" s="231">
        <f>O374*H374</f>
        <v>429.10399999999998</v>
      </c>
      <c r="Q374" s="231">
        <v>0.00025999999999999998</v>
      </c>
      <c r="R374" s="231">
        <f>Q374*H374</f>
        <v>1.0727599999999999</v>
      </c>
      <c r="S374" s="231">
        <v>0</v>
      </c>
      <c r="T374" s="232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233" t="s">
        <v>602</v>
      </c>
      <c r="AT374" s="233" t="s">
        <v>280</v>
      </c>
      <c r="AU374" s="233" t="s">
        <v>83</v>
      </c>
      <c r="AY374" s="18" t="s">
        <v>278</v>
      </c>
      <c r="BE374" s="234">
        <f>IF(N374="základní",J374,0)</f>
        <v>335443.79999999999</v>
      </c>
      <c r="BF374" s="234">
        <f>IF(N374="snížená",J374,0)</f>
        <v>0</v>
      </c>
      <c r="BG374" s="234">
        <f>IF(N374="zákl. přenesená",J374,0)</f>
        <v>0</v>
      </c>
      <c r="BH374" s="234">
        <f>IF(N374="sníž. přenesená",J374,0)</f>
        <v>0</v>
      </c>
      <c r="BI374" s="234">
        <f>IF(N374="nulová",J374,0)</f>
        <v>0</v>
      </c>
      <c r="BJ374" s="18" t="s">
        <v>81</v>
      </c>
      <c r="BK374" s="234">
        <f>ROUND(I374*H374,2)</f>
        <v>335443.79999999999</v>
      </c>
      <c r="BL374" s="18" t="s">
        <v>602</v>
      </c>
      <c r="BM374" s="233" t="s">
        <v>5204</v>
      </c>
    </row>
    <row r="375" s="12" customFormat="1" ht="25.92" customHeight="1">
      <c r="A375" s="12"/>
      <c r="B375" s="207"/>
      <c r="C375" s="208"/>
      <c r="D375" s="209" t="s">
        <v>73</v>
      </c>
      <c r="E375" s="210" t="s">
        <v>1903</v>
      </c>
      <c r="F375" s="210" t="s">
        <v>1904</v>
      </c>
      <c r="G375" s="208"/>
      <c r="H375" s="208"/>
      <c r="I375" s="208"/>
      <c r="J375" s="211">
        <f>BK375</f>
        <v>2369521.6000000001</v>
      </c>
      <c r="K375" s="208"/>
      <c r="L375" s="212"/>
      <c r="M375" s="213"/>
      <c r="N375" s="214"/>
      <c r="O375" s="214"/>
      <c r="P375" s="215">
        <f>SUM(P376:P420)</f>
        <v>0</v>
      </c>
      <c r="Q375" s="214"/>
      <c r="R375" s="215">
        <f>SUM(R376:R420)</f>
        <v>0</v>
      </c>
      <c r="S375" s="214"/>
      <c r="T375" s="216">
        <f>SUM(T376:T420)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17" t="s">
        <v>116</v>
      </c>
      <c r="AT375" s="218" t="s">
        <v>73</v>
      </c>
      <c r="AU375" s="218" t="s">
        <v>74</v>
      </c>
      <c r="AY375" s="217" t="s">
        <v>278</v>
      </c>
      <c r="BK375" s="219">
        <f>SUM(BK376:BK420)</f>
        <v>2369521.6000000001</v>
      </c>
    </row>
    <row r="376" s="2" customFormat="1" ht="21.75" customHeight="1">
      <c r="A376" s="33"/>
      <c r="B376" s="34"/>
      <c r="C376" s="222" t="s">
        <v>1758</v>
      </c>
      <c r="D376" s="222" t="s">
        <v>280</v>
      </c>
      <c r="E376" s="223" t="s">
        <v>1906</v>
      </c>
      <c r="F376" s="224" t="s">
        <v>5205</v>
      </c>
      <c r="G376" s="225" t="s">
        <v>1418</v>
      </c>
      <c r="H376" s="226">
        <v>1</v>
      </c>
      <c r="I376" s="227">
        <v>7000</v>
      </c>
      <c r="J376" s="227">
        <f>ROUND(I376*H376,2)</f>
        <v>7000</v>
      </c>
      <c r="K376" s="228"/>
      <c r="L376" s="39"/>
      <c r="M376" s="229" t="s">
        <v>1</v>
      </c>
      <c r="N376" s="230" t="s">
        <v>39</v>
      </c>
      <c r="O376" s="231">
        <v>0</v>
      </c>
      <c r="P376" s="231">
        <f>O376*H376</f>
        <v>0</v>
      </c>
      <c r="Q376" s="231">
        <v>0</v>
      </c>
      <c r="R376" s="231">
        <f>Q376*H376</f>
        <v>0</v>
      </c>
      <c r="S376" s="231">
        <v>0</v>
      </c>
      <c r="T376" s="232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233" t="s">
        <v>116</v>
      </c>
      <c r="AT376" s="233" t="s">
        <v>280</v>
      </c>
      <c r="AU376" s="233" t="s">
        <v>81</v>
      </c>
      <c r="AY376" s="18" t="s">
        <v>278</v>
      </c>
      <c r="BE376" s="234">
        <f>IF(N376="základní",J376,0)</f>
        <v>7000</v>
      </c>
      <c r="BF376" s="234">
        <f>IF(N376="snížená",J376,0)</f>
        <v>0</v>
      </c>
      <c r="BG376" s="234">
        <f>IF(N376="zákl. přenesená",J376,0)</f>
        <v>0</v>
      </c>
      <c r="BH376" s="234">
        <f>IF(N376="sníž. přenesená",J376,0)</f>
        <v>0</v>
      </c>
      <c r="BI376" s="234">
        <f>IF(N376="nulová",J376,0)</f>
        <v>0</v>
      </c>
      <c r="BJ376" s="18" t="s">
        <v>81</v>
      </c>
      <c r="BK376" s="234">
        <f>ROUND(I376*H376,2)</f>
        <v>7000</v>
      </c>
      <c r="BL376" s="18" t="s">
        <v>116</v>
      </c>
      <c r="BM376" s="233" t="s">
        <v>5206</v>
      </c>
    </row>
    <row r="377" s="2" customFormat="1" ht="16.5" customHeight="1">
      <c r="A377" s="33"/>
      <c r="B377" s="34"/>
      <c r="C377" s="222" t="s">
        <v>1762</v>
      </c>
      <c r="D377" s="222" t="s">
        <v>280</v>
      </c>
      <c r="E377" s="223" t="s">
        <v>1910</v>
      </c>
      <c r="F377" s="224" t="s">
        <v>5207</v>
      </c>
      <c r="G377" s="225" t="s">
        <v>1418</v>
      </c>
      <c r="H377" s="226">
        <v>1</v>
      </c>
      <c r="I377" s="227">
        <v>7000</v>
      </c>
      <c r="J377" s="227">
        <f>ROUND(I377*H377,2)</f>
        <v>7000</v>
      </c>
      <c r="K377" s="228"/>
      <c r="L377" s="39"/>
      <c r="M377" s="229" t="s">
        <v>1</v>
      </c>
      <c r="N377" s="230" t="s">
        <v>39</v>
      </c>
      <c r="O377" s="231">
        <v>0</v>
      </c>
      <c r="P377" s="231">
        <f>O377*H377</f>
        <v>0</v>
      </c>
      <c r="Q377" s="231">
        <v>0</v>
      </c>
      <c r="R377" s="231">
        <f>Q377*H377</f>
        <v>0</v>
      </c>
      <c r="S377" s="231">
        <v>0</v>
      </c>
      <c r="T377" s="232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233" t="s">
        <v>116</v>
      </c>
      <c r="AT377" s="233" t="s">
        <v>280</v>
      </c>
      <c r="AU377" s="233" t="s">
        <v>81</v>
      </c>
      <c r="AY377" s="18" t="s">
        <v>278</v>
      </c>
      <c r="BE377" s="234">
        <f>IF(N377="základní",J377,0)</f>
        <v>7000</v>
      </c>
      <c r="BF377" s="234">
        <f>IF(N377="snížená",J377,0)</f>
        <v>0</v>
      </c>
      <c r="BG377" s="234">
        <f>IF(N377="zákl. přenesená",J377,0)</f>
        <v>0</v>
      </c>
      <c r="BH377" s="234">
        <f>IF(N377="sníž. přenesená",J377,0)</f>
        <v>0</v>
      </c>
      <c r="BI377" s="234">
        <f>IF(N377="nulová",J377,0)</f>
        <v>0</v>
      </c>
      <c r="BJ377" s="18" t="s">
        <v>81</v>
      </c>
      <c r="BK377" s="234">
        <f>ROUND(I377*H377,2)</f>
        <v>7000</v>
      </c>
      <c r="BL377" s="18" t="s">
        <v>116</v>
      </c>
      <c r="BM377" s="233" t="s">
        <v>5208</v>
      </c>
    </row>
    <row r="378" s="2" customFormat="1" ht="16.5" customHeight="1">
      <c r="A378" s="33"/>
      <c r="B378" s="34"/>
      <c r="C378" s="222" t="s">
        <v>1766</v>
      </c>
      <c r="D378" s="222" t="s">
        <v>280</v>
      </c>
      <c r="E378" s="223" t="s">
        <v>1914</v>
      </c>
      <c r="F378" s="224" t="s">
        <v>5209</v>
      </c>
      <c r="G378" s="225" t="s">
        <v>1418</v>
      </c>
      <c r="H378" s="226">
        <v>1</v>
      </c>
      <c r="I378" s="227">
        <v>7000</v>
      </c>
      <c r="J378" s="227">
        <f>ROUND(I378*H378,2)</f>
        <v>7000</v>
      </c>
      <c r="K378" s="228"/>
      <c r="L378" s="39"/>
      <c r="M378" s="229" t="s">
        <v>1</v>
      </c>
      <c r="N378" s="230" t="s">
        <v>39</v>
      </c>
      <c r="O378" s="231">
        <v>0</v>
      </c>
      <c r="P378" s="231">
        <f>O378*H378</f>
        <v>0</v>
      </c>
      <c r="Q378" s="231">
        <v>0</v>
      </c>
      <c r="R378" s="231">
        <f>Q378*H378</f>
        <v>0</v>
      </c>
      <c r="S378" s="231">
        <v>0</v>
      </c>
      <c r="T378" s="232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233" t="s">
        <v>116</v>
      </c>
      <c r="AT378" s="233" t="s">
        <v>280</v>
      </c>
      <c r="AU378" s="233" t="s">
        <v>81</v>
      </c>
      <c r="AY378" s="18" t="s">
        <v>278</v>
      </c>
      <c r="BE378" s="234">
        <f>IF(N378="základní",J378,0)</f>
        <v>7000</v>
      </c>
      <c r="BF378" s="234">
        <f>IF(N378="snížená",J378,0)</f>
        <v>0</v>
      </c>
      <c r="BG378" s="234">
        <f>IF(N378="zákl. přenesená",J378,0)</f>
        <v>0</v>
      </c>
      <c r="BH378" s="234">
        <f>IF(N378="sníž. přenesená",J378,0)</f>
        <v>0</v>
      </c>
      <c r="BI378" s="234">
        <f>IF(N378="nulová",J378,0)</f>
        <v>0</v>
      </c>
      <c r="BJ378" s="18" t="s">
        <v>81</v>
      </c>
      <c r="BK378" s="234">
        <f>ROUND(I378*H378,2)</f>
        <v>7000</v>
      </c>
      <c r="BL378" s="18" t="s">
        <v>116</v>
      </c>
      <c r="BM378" s="233" t="s">
        <v>5210</v>
      </c>
    </row>
    <row r="379" s="2" customFormat="1" ht="16.5" customHeight="1">
      <c r="A379" s="33"/>
      <c r="B379" s="34"/>
      <c r="C379" s="222" t="s">
        <v>1770</v>
      </c>
      <c r="D379" s="222" t="s">
        <v>280</v>
      </c>
      <c r="E379" s="223" t="s">
        <v>1918</v>
      </c>
      <c r="F379" s="224" t="s">
        <v>5211</v>
      </c>
      <c r="G379" s="225" t="s">
        <v>1418</v>
      </c>
      <c r="H379" s="226">
        <v>1</v>
      </c>
      <c r="I379" s="227">
        <v>7000</v>
      </c>
      <c r="J379" s="227">
        <f>ROUND(I379*H379,2)</f>
        <v>7000</v>
      </c>
      <c r="K379" s="228"/>
      <c r="L379" s="39"/>
      <c r="M379" s="229" t="s">
        <v>1</v>
      </c>
      <c r="N379" s="230" t="s">
        <v>39</v>
      </c>
      <c r="O379" s="231">
        <v>0</v>
      </c>
      <c r="P379" s="231">
        <f>O379*H379</f>
        <v>0</v>
      </c>
      <c r="Q379" s="231">
        <v>0</v>
      </c>
      <c r="R379" s="231">
        <f>Q379*H379</f>
        <v>0</v>
      </c>
      <c r="S379" s="231">
        <v>0</v>
      </c>
      <c r="T379" s="232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233" t="s">
        <v>116</v>
      </c>
      <c r="AT379" s="233" t="s">
        <v>280</v>
      </c>
      <c r="AU379" s="233" t="s">
        <v>81</v>
      </c>
      <c r="AY379" s="18" t="s">
        <v>278</v>
      </c>
      <c r="BE379" s="234">
        <f>IF(N379="základní",J379,0)</f>
        <v>7000</v>
      </c>
      <c r="BF379" s="234">
        <f>IF(N379="snížená",J379,0)</f>
        <v>0</v>
      </c>
      <c r="BG379" s="234">
        <f>IF(N379="zákl. přenesená",J379,0)</f>
        <v>0</v>
      </c>
      <c r="BH379" s="234">
        <f>IF(N379="sníž. přenesená",J379,0)</f>
        <v>0</v>
      </c>
      <c r="BI379" s="234">
        <f>IF(N379="nulová",J379,0)</f>
        <v>0</v>
      </c>
      <c r="BJ379" s="18" t="s">
        <v>81</v>
      </c>
      <c r="BK379" s="234">
        <f>ROUND(I379*H379,2)</f>
        <v>7000</v>
      </c>
      <c r="BL379" s="18" t="s">
        <v>116</v>
      </c>
      <c r="BM379" s="233" t="s">
        <v>5212</v>
      </c>
    </row>
    <row r="380" s="2" customFormat="1" ht="16.5" customHeight="1">
      <c r="A380" s="33"/>
      <c r="B380" s="34"/>
      <c r="C380" s="222" t="s">
        <v>1774</v>
      </c>
      <c r="D380" s="222" t="s">
        <v>280</v>
      </c>
      <c r="E380" s="223" t="s">
        <v>1922</v>
      </c>
      <c r="F380" s="224" t="s">
        <v>5213</v>
      </c>
      <c r="G380" s="225" t="s">
        <v>1418</v>
      </c>
      <c r="H380" s="226">
        <v>1</v>
      </c>
      <c r="I380" s="227">
        <v>7000</v>
      </c>
      <c r="J380" s="227">
        <f>ROUND(I380*H380,2)</f>
        <v>7000</v>
      </c>
      <c r="K380" s="228"/>
      <c r="L380" s="39"/>
      <c r="M380" s="229" t="s">
        <v>1</v>
      </c>
      <c r="N380" s="230" t="s">
        <v>39</v>
      </c>
      <c r="O380" s="231">
        <v>0</v>
      </c>
      <c r="P380" s="231">
        <f>O380*H380</f>
        <v>0</v>
      </c>
      <c r="Q380" s="231">
        <v>0</v>
      </c>
      <c r="R380" s="231">
        <f>Q380*H380</f>
        <v>0</v>
      </c>
      <c r="S380" s="231">
        <v>0</v>
      </c>
      <c r="T380" s="232">
        <f>S380*H380</f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233" t="s">
        <v>116</v>
      </c>
      <c r="AT380" s="233" t="s">
        <v>280</v>
      </c>
      <c r="AU380" s="233" t="s">
        <v>81</v>
      </c>
      <c r="AY380" s="18" t="s">
        <v>278</v>
      </c>
      <c r="BE380" s="234">
        <f>IF(N380="základní",J380,0)</f>
        <v>7000</v>
      </c>
      <c r="BF380" s="234">
        <f>IF(N380="snížená",J380,0)</f>
        <v>0</v>
      </c>
      <c r="BG380" s="234">
        <f>IF(N380="zákl. přenesená",J380,0)</f>
        <v>0</v>
      </c>
      <c r="BH380" s="234">
        <f>IF(N380="sníž. přenesená",J380,0)</f>
        <v>0</v>
      </c>
      <c r="BI380" s="234">
        <f>IF(N380="nulová",J380,0)</f>
        <v>0</v>
      </c>
      <c r="BJ380" s="18" t="s">
        <v>81</v>
      </c>
      <c r="BK380" s="234">
        <f>ROUND(I380*H380,2)</f>
        <v>7000</v>
      </c>
      <c r="BL380" s="18" t="s">
        <v>116</v>
      </c>
      <c r="BM380" s="233" t="s">
        <v>5214</v>
      </c>
    </row>
    <row r="381" s="2" customFormat="1" ht="16.5" customHeight="1">
      <c r="A381" s="33"/>
      <c r="B381" s="34"/>
      <c r="C381" s="222" t="s">
        <v>1779</v>
      </c>
      <c r="D381" s="222" t="s">
        <v>280</v>
      </c>
      <c r="E381" s="223" t="s">
        <v>1926</v>
      </c>
      <c r="F381" s="224" t="s">
        <v>5215</v>
      </c>
      <c r="G381" s="225" t="s">
        <v>1418</v>
      </c>
      <c r="H381" s="226">
        <v>1</v>
      </c>
      <c r="I381" s="227">
        <v>7000</v>
      </c>
      <c r="J381" s="227">
        <f>ROUND(I381*H381,2)</f>
        <v>7000</v>
      </c>
      <c r="K381" s="228"/>
      <c r="L381" s="39"/>
      <c r="M381" s="229" t="s">
        <v>1</v>
      </c>
      <c r="N381" s="230" t="s">
        <v>39</v>
      </c>
      <c r="O381" s="231">
        <v>0</v>
      </c>
      <c r="P381" s="231">
        <f>O381*H381</f>
        <v>0</v>
      </c>
      <c r="Q381" s="231">
        <v>0</v>
      </c>
      <c r="R381" s="231">
        <f>Q381*H381</f>
        <v>0</v>
      </c>
      <c r="S381" s="231">
        <v>0</v>
      </c>
      <c r="T381" s="232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233" t="s">
        <v>116</v>
      </c>
      <c r="AT381" s="233" t="s">
        <v>280</v>
      </c>
      <c r="AU381" s="233" t="s">
        <v>81</v>
      </c>
      <c r="AY381" s="18" t="s">
        <v>278</v>
      </c>
      <c r="BE381" s="234">
        <f>IF(N381="základní",J381,0)</f>
        <v>7000</v>
      </c>
      <c r="BF381" s="234">
        <f>IF(N381="snížená",J381,0)</f>
        <v>0</v>
      </c>
      <c r="BG381" s="234">
        <f>IF(N381="zákl. přenesená",J381,0)</f>
        <v>0</v>
      </c>
      <c r="BH381" s="234">
        <f>IF(N381="sníž. přenesená",J381,0)</f>
        <v>0</v>
      </c>
      <c r="BI381" s="234">
        <f>IF(N381="nulová",J381,0)</f>
        <v>0</v>
      </c>
      <c r="BJ381" s="18" t="s">
        <v>81</v>
      </c>
      <c r="BK381" s="234">
        <f>ROUND(I381*H381,2)</f>
        <v>7000</v>
      </c>
      <c r="BL381" s="18" t="s">
        <v>116</v>
      </c>
      <c r="BM381" s="233" t="s">
        <v>5216</v>
      </c>
    </row>
    <row r="382" s="2" customFormat="1" ht="16.5" customHeight="1">
      <c r="A382" s="33"/>
      <c r="B382" s="34"/>
      <c r="C382" s="222" t="s">
        <v>1784</v>
      </c>
      <c r="D382" s="222" t="s">
        <v>280</v>
      </c>
      <c r="E382" s="223" t="s">
        <v>1930</v>
      </c>
      <c r="F382" s="224" t="s">
        <v>5217</v>
      </c>
      <c r="G382" s="225" t="s">
        <v>1418</v>
      </c>
      <c r="H382" s="226">
        <v>1</v>
      </c>
      <c r="I382" s="227">
        <v>7000</v>
      </c>
      <c r="J382" s="227">
        <f>ROUND(I382*H382,2)</f>
        <v>7000</v>
      </c>
      <c r="K382" s="228"/>
      <c r="L382" s="39"/>
      <c r="M382" s="229" t="s">
        <v>1</v>
      </c>
      <c r="N382" s="230" t="s">
        <v>39</v>
      </c>
      <c r="O382" s="231">
        <v>0</v>
      </c>
      <c r="P382" s="231">
        <f>O382*H382</f>
        <v>0</v>
      </c>
      <c r="Q382" s="231">
        <v>0</v>
      </c>
      <c r="R382" s="231">
        <f>Q382*H382</f>
        <v>0</v>
      </c>
      <c r="S382" s="231">
        <v>0</v>
      </c>
      <c r="T382" s="232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233" t="s">
        <v>116</v>
      </c>
      <c r="AT382" s="233" t="s">
        <v>280</v>
      </c>
      <c r="AU382" s="233" t="s">
        <v>81</v>
      </c>
      <c r="AY382" s="18" t="s">
        <v>278</v>
      </c>
      <c r="BE382" s="234">
        <f>IF(N382="základní",J382,0)</f>
        <v>7000</v>
      </c>
      <c r="BF382" s="234">
        <f>IF(N382="snížená",J382,0)</f>
        <v>0</v>
      </c>
      <c r="BG382" s="234">
        <f>IF(N382="zákl. přenesená",J382,0)</f>
        <v>0</v>
      </c>
      <c r="BH382" s="234">
        <f>IF(N382="sníž. přenesená",J382,0)</f>
        <v>0</v>
      </c>
      <c r="BI382" s="234">
        <f>IF(N382="nulová",J382,0)</f>
        <v>0</v>
      </c>
      <c r="BJ382" s="18" t="s">
        <v>81</v>
      </c>
      <c r="BK382" s="234">
        <f>ROUND(I382*H382,2)</f>
        <v>7000</v>
      </c>
      <c r="BL382" s="18" t="s">
        <v>116</v>
      </c>
      <c r="BM382" s="233" t="s">
        <v>5218</v>
      </c>
    </row>
    <row r="383" s="2" customFormat="1" ht="16.5" customHeight="1">
      <c r="A383" s="33"/>
      <c r="B383" s="34"/>
      <c r="C383" s="222" t="s">
        <v>1789</v>
      </c>
      <c r="D383" s="222" t="s">
        <v>280</v>
      </c>
      <c r="E383" s="223" t="s">
        <v>1934</v>
      </c>
      <c r="F383" s="224" t="s">
        <v>5219</v>
      </c>
      <c r="G383" s="225" t="s">
        <v>1418</v>
      </c>
      <c r="H383" s="226">
        <v>1</v>
      </c>
      <c r="I383" s="227">
        <v>7000</v>
      </c>
      <c r="J383" s="227">
        <f>ROUND(I383*H383,2)</f>
        <v>7000</v>
      </c>
      <c r="K383" s="228"/>
      <c r="L383" s="39"/>
      <c r="M383" s="229" t="s">
        <v>1</v>
      </c>
      <c r="N383" s="230" t="s">
        <v>39</v>
      </c>
      <c r="O383" s="231">
        <v>0</v>
      </c>
      <c r="P383" s="231">
        <f>O383*H383</f>
        <v>0</v>
      </c>
      <c r="Q383" s="231">
        <v>0</v>
      </c>
      <c r="R383" s="231">
        <f>Q383*H383</f>
        <v>0</v>
      </c>
      <c r="S383" s="231">
        <v>0</v>
      </c>
      <c r="T383" s="232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233" t="s">
        <v>116</v>
      </c>
      <c r="AT383" s="233" t="s">
        <v>280</v>
      </c>
      <c r="AU383" s="233" t="s">
        <v>81</v>
      </c>
      <c r="AY383" s="18" t="s">
        <v>278</v>
      </c>
      <c r="BE383" s="234">
        <f>IF(N383="základní",J383,0)</f>
        <v>7000</v>
      </c>
      <c r="BF383" s="234">
        <f>IF(N383="snížená",J383,0)</f>
        <v>0</v>
      </c>
      <c r="BG383" s="234">
        <f>IF(N383="zákl. přenesená",J383,0)</f>
        <v>0</v>
      </c>
      <c r="BH383" s="234">
        <f>IF(N383="sníž. přenesená",J383,0)</f>
        <v>0</v>
      </c>
      <c r="BI383" s="234">
        <f>IF(N383="nulová",J383,0)</f>
        <v>0</v>
      </c>
      <c r="BJ383" s="18" t="s">
        <v>81</v>
      </c>
      <c r="BK383" s="234">
        <f>ROUND(I383*H383,2)</f>
        <v>7000</v>
      </c>
      <c r="BL383" s="18" t="s">
        <v>116</v>
      </c>
      <c r="BM383" s="233" t="s">
        <v>5220</v>
      </c>
    </row>
    <row r="384" s="2" customFormat="1" ht="16.5" customHeight="1">
      <c r="A384" s="33"/>
      <c r="B384" s="34"/>
      <c r="C384" s="222" t="s">
        <v>1793</v>
      </c>
      <c r="D384" s="222" t="s">
        <v>280</v>
      </c>
      <c r="E384" s="223" t="s">
        <v>1938</v>
      </c>
      <c r="F384" s="224" t="s">
        <v>5221</v>
      </c>
      <c r="G384" s="225" t="s">
        <v>1418</v>
      </c>
      <c r="H384" s="226">
        <v>1</v>
      </c>
      <c r="I384" s="227">
        <v>7000</v>
      </c>
      <c r="J384" s="227">
        <f>ROUND(I384*H384,2)</f>
        <v>7000</v>
      </c>
      <c r="K384" s="228"/>
      <c r="L384" s="39"/>
      <c r="M384" s="229" t="s">
        <v>1</v>
      </c>
      <c r="N384" s="230" t="s">
        <v>39</v>
      </c>
      <c r="O384" s="231">
        <v>0</v>
      </c>
      <c r="P384" s="231">
        <f>O384*H384</f>
        <v>0</v>
      </c>
      <c r="Q384" s="231">
        <v>0</v>
      </c>
      <c r="R384" s="231">
        <f>Q384*H384</f>
        <v>0</v>
      </c>
      <c r="S384" s="231">
        <v>0</v>
      </c>
      <c r="T384" s="232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233" t="s">
        <v>116</v>
      </c>
      <c r="AT384" s="233" t="s">
        <v>280</v>
      </c>
      <c r="AU384" s="233" t="s">
        <v>81</v>
      </c>
      <c r="AY384" s="18" t="s">
        <v>278</v>
      </c>
      <c r="BE384" s="234">
        <f>IF(N384="základní",J384,0)</f>
        <v>7000</v>
      </c>
      <c r="BF384" s="234">
        <f>IF(N384="snížená",J384,0)</f>
        <v>0</v>
      </c>
      <c r="BG384" s="234">
        <f>IF(N384="zákl. přenesená",J384,0)</f>
        <v>0</v>
      </c>
      <c r="BH384" s="234">
        <f>IF(N384="sníž. přenesená",J384,0)</f>
        <v>0</v>
      </c>
      <c r="BI384" s="234">
        <f>IF(N384="nulová",J384,0)</f>
        <v>0</v>
      </c>
      <c r="BJ384" s="18" t="s">
        <v>81</v>
      </c>
      <c r="BK384" s="234">
        <f>ROUND(I384*H384,2)</f>
        <v>7000</v>
      </c>
      <c r="BL384" s="18" t="s">
        <v>116</v>
      </c>
      <c r="BM384" s="233" t="s">
        <v>5222</v>
      </c>
    </row>
    <row r="385" s="2" customFormat="1" ht="24.15" customHeight="1">
      <c r="A385" s="33"/>
      <c r="B385" s="34"/>
      <c r="C385" s="222" t="s">
        <v>1798</v>
      </c>
      <c r="D385" s="222" t="s">
        <v>280</v>
      </c>
      <c r="E385" s="223" t="s">
        <v>1942</v>
      </c>
      <c r="F385" s="224" t="s">
        <v>1943</v>
      </c>
      <c r="G385" s="225" t="s">
        <v>1418</v>
      </c>
      <c r="H385" s="226">
        <v>1</v>
      </c>
      <c r="I385" s="227">
        <v>7000</v>
      </c>
      <c r="J385" s="227">
        <f>ROUND(I385*H385,2)</f>
        <v>7000</v>
      </c>
      <c r="K385" s="228"/>
      <c r="L385" s="39"/>
      <c r="M385" s="229" t="s">
        <v>1</v>
      </c>
      <c r="N385" s="230" t="s">
        <v>39</v>
      </c>
      <c r="O385" s="231">
        <v>0</v>
      </c>
      <c r="P385" s="231">
        <f>O385*H385</f>
        <v>0</v>
      </c>
      <c r="Q385" s="231">
        <v>0</v>
      </c>
      <c r="R385" s="231">
        <f>Q385*H385</f>
        <v>0</v>
      </c>
      <c r="S385" s="231">
        <v>0</v>
      </c>
      <c r="T385" s="232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233" t="s">
        <v>116</v>
      </c>
      <c r="AT385" s="233" t="s">
        <v>280</v>
      </c>
      <c r="AU385" s="233" t="s">
        <v>81</v>
      </c>
      <c r="AY385" s="18" t="s">
        <v>278</v>
      </c>
      <c r="BE385" s="234">
        <f>IF(N385="základní",J385,0)</f>
        <v>7000</v>
      </c>
      <c r="BF385" s="234">
        <f>IF(N385="snížená",J385,0)</f>
        <v>0</v>
      </c>
      <c r="BG385" s="234">
        <f>IF(N385="zákl. přenesená",J385,0)</f>
        <v>0</v>
      </c>
      <c r="BH385" s="234">
        <f>IF(N385="sníž. přenesená",J385,0)</f>
        <v>0</v>
      </c>
      <c r="BI385" s="234">
        <f>IF(N385="nulová",J385,0)</f>
        <v>0</v>
      </c>
      <c r="BJ385" s="18" t="s">
        <v>81</v>
      </c>
      <c r="BK385" s="234">
        <f>ROUND(I385*H385,2)</f>
        <v>7000</v>
      </c>
      <c r="BL385" s="18" t="s">
        <v>116</v>
      </c>
      <c r="BM385" s="233" t="s">
        <v>5223</v>
      </c>
    </row>
    <row r="386" s="2" customFormat="1" ht="16.5" customHeight="1">
      <c r="A386" s="33"/>
      <c r="B386" s="34"/>
      <c r="C386" s="222" t="s">
        <v>1802</v>
      </c>
      <c r="D386" s="222" t="s">
        <v>280</v>
      </c>
      <c r="E386" s="223" t="s">
        <v>1946</v>
      </c>
      <c r="F386" s="224" t="s">
        <v>1947</v>
      </c>
      <c r="G386" s="225" t="s">
        <v>1418</v>
      </c>
      <c r="H386" s="226">
        <v>1</v>
      </c>
      <c r="I386" s="227">
        <v>7000</v>
      </c>
      <c r="J386" s="227">
        <f>ROUND(I386*H386,2)</f>
        <v>7000</v>
      </c>
      <c r="K386" s="228"/>
      <c r="L386" s="39"/>
      <c r="M386" s="229" t="s">
        <v>1</v>
      </c>
      <c r="N386" s="230" t="s">
        <v>39</v>
      </c>
      <c r="O386" s="231">
        <v>0</v>
      </c>
      <c r="P386" s="231">
        <f>O386*H386</f>
        <v>0</v>
      </c>
      <c r="Q386" s="231">
        <v>0</v>
      </c>
      <c r="R386" s="231">
        <f>Q386*H386</f>
        <v>0</v>
      </c>
      <c r="S386" s="231">
        <v>0</v>
      </c>
      <c r="T386" s="232">
        <f>S386*H386</f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233" t="s">
        <v>116</v>
      </c>
      <c r="AT386" s="233" t="s">
        <v>280</v>
      </c>
      <c r="AU386" s="233" t="s">
        <v>81</v>
      </c>
      <c r="AY386" s="18" t="s">
        <v>278</v>
      </c>
      <c r="BE386" s="234">
        <f>IF(N386="základní",J386,0)</f>
        <v>7000</v>
      </c>
      <c r="BF386" s="234">
        <f>IF(N386="snížená",J386,0)</f>
        <v>0</v>
      </c>
      <c r="BG386" s="234">
        <f>IF(N386="zákl. přenesená",J386,0)</f>
        <v>0</v>
      </c>
      <c r="BH386" s="234">
        <f>IF(N386="sníž. přenesená",J386,0)</f>
        <v>0</v>
      </c>
      <c r="BI386" s="234">
        <f>IF(N386="nulová",J386,0)</f>
        <v>0</v>
      </c>
      <c r="BJ386" s="18" t="s">
        <v>81</v>
      </c>
      <c r="BK386" s="234">
        <f>ROUND(I386*H386,2)</f>
        <v>7000</v>
      </c>
      <c r="BL386" s="18" t="s">
        <v>116</v>
      </c>
      <c r="BM386" s="233" t="s">
        <v>5224</v>
      </c>
    </row>
    <row r="387" s="2" customFormat="1" ht="16.5" customHeight="1">
      <c r="A387" s="33"/>
      <c r="B387" s="34"/>
      <c r="C387" s="222" t="s">
        <v>1807</v>
      </c>
      <c r="D387" s="222" t="s">
        <v>280</v>
      </c>
      <c r="E387" s="223" t="s">
        <v>1950</v>
      </c>
      <c r="F387" s="224" t="s">
        <v>1951</v>
      </c>
      <c r="G387" s="225" t="s">
        <v>1418</v>
      </c>
      <c r="H387" s="226">
        <v>1</v>
      </c>
      <c r="I387" s="227">
        <v>7000</v>
      </c>
      <c r="J387" s="227">
        <f>ROUND(I387*H387,2)</f>
        <v>7000</v>
      </c>
      <c r="K387" s="228"/>
      <c r="L387" s="39"/>
      <c r="M387" s="229" t="s">
        <v>1</v>
      </c>
      <c r="N387" s="230" t="s">
        <v>39</v>
      </c>
      <c r="O387" s="231">
        <v>0</v>
      </c>
      <c r="P387" s="231">
        <f>O387*H387</f>
        <v>0</v>
      </c>
      <c r="Q387" s="231">
        <v>0</v>
      </c>
      <c r="R387" s="231">
        <f>Q387*H387</f>
        <v>0</v>
      </c>
      <c r="S387" s="231">
        <v>0</v>
      </c>
      <c r="T387" s="232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233" t="s">
        <v>116</v>
      </c>
      <c r="AT387" s="233" t="s">
        <v>280</v>
      </c>
      <c r="AU387" s="233" t="s">
        <v>81</v>
      </c>
      <c r="AY387" s="18" t="s">
        <v>278</v>
      </c>
      <c r="BE387" s="234">
        <f>IF(N387="základní",J387,0)</f>
        <v>7000</v>
      </c>
      <c r="BF387" s="234">
        <f>IF(N387="snížená",J387,0)</f>
        <v>0</v>
      </c>
      <c r="BG387" s="234">
        <f>IF(N387="zákl. přenesená",J387,0)</f>
        <v>0</v>
      </c>
      <c r="BH387" s="234">
        <f>IF(N387="sníž. přenesená",J387,0)</f>
        <v>0</v>
      </c>
      <c r="BI387" s="234">
        <f>IF(N387="nulová",J387,0)</f>
        <v>0</v>
      </c>
      <c r="BJ387" s="18" t="s">
        <v>81</v>
      </c>
      <c r="BK387" s="234">
        <f>ROUND(I387*H387,2)</f>
        <v>7000</v>
      </c>
      <c r="BL387" s="18" t="s">
        <v>116</v>
      </c>
      <c r="BM387" s="233" t="s">
        <v>5225</v>
      </c>
    </row>
    <row r="388" s="2" customFormat="1" ht="16.5" customHeight="1">
      <c r="A388" s="33"/>
      <c r="B388" s="34"/>
      <c r="C388" s="222" t="s">
        <v>1811</v>
      </c>
      <c r="D388" s="222" t="s">
        <v>280</v>
      </c>
      <c r="E388" s="223" t="s">
        <v>1954</v>
      </c>
      <c r="F388" s="224" t="s">
        <v>1955</v>
      </c>
      <c r="G388" s="225" t="s">
        <v>1418</v>
      </c>
      <c r="H388" s="226">
        <v>1</v>
      </c>
      <c r="I388" s="227">
        <v>7000</v>
      </c>
      <c r="J388" s="227">
        <f>ROUND(I388*H388,2)</f>
        <v>7000</v>
      </c>
      <c r="K388" s="228"/>
      <c r="L388" s="39"/>
      <c r="M388" s="229" t="s">
        <v>1</v>
      </c>
      <c r="N388" s="230" t="s">
        <v>39</v>
      </c>
      <c r="O388" s="231">
        <v>0</v>
      </c>
      <c r="P388" s="231">
        <f>O388*H388</f>
        <v>0</v>
      </c>
      <c r="Q388" s="231">
        <v>0</v>
      </c>
      <c r="R388" s="231">
        <f>Q388*H388</f>
        <v>0</v>
      </c>
      <c r="S388" s="231">
        <v>0</v>
      </c>
      <c r="T388" s="232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233" t="s">
        <v>116</v>
      </c>
      <c r="AT388" s="233" t="s">
        <v>280</v>
      </c>
      <c r="AU388" s="233" t="s">
        <v>81</v>
      </c>
      <c r="AY388" s="18" t="s">
        <v>278</v>
      </c>
      <c r="BE388" s="234">
        <f>IF(N388="základní",J388,0)</f>
        <v>7000</v>
      </c>
      <c r="BF388" s="234">
        <f>IF(N388="snížená",J388,0)</f>
        <v>0</v>
      </c>
      <c r="BG388" s="234">
        <f>IF(N388="zákl. přenesená",J388,0)</f>
        <v>0</v>
      </c>
      <c r="BH388" s="234">
        <f>IF(N388="sníž. přenesená",J388,0)</f>
        <v>0</v>
      </c>
      <c r="BI388" s="234">
        <f>IF(N388="nulová",J388,0)</f>
        <v>0</v>
      </c>
      <c r="BJ388" s="18" t="s">
        <v>81</v>
      </c>
      <c r="BK388" s="234">
        <f>ROUND(I388*H388,2)</f>
        <v>7000</v>
      </c>
      <c r="BL388" s="18" t="s">
        <v>116</v>
      </c>
      <c r="BM388" s="233" t="s">
        <v>5226</v>
      </c>
    </row>
    <row r="389" s="2" customFormat="1" ht="24.15" customHeight="1">
      <c r="A389" s="33"/>
      <c r="B389" s="34"/>
      <c r="C389" s="222" t="s">
        <v>1815</v>
      </c>
      <c r="D389" s="222" t="s">
        <v>280</v>
      </c>
      <c r="E389" s="223" t="s">
        <v>1958</v>
      </c>
      <c r="F389" s="224" t="s">
        <v>1959</v>
      </c>
      <c r="G389" s="225" t="s">
        <v>1418</v>
      </c>
      <c r="H389" s="226">
        <v>1</v>
      </c>
      <c r="I389" s="227">
        <v>7000</v>
      </c>
      <c r="J389" s="227">
        <f>ROUND(I389*H389,2)</f>
        <v>7000</v>
      </c>
      <c r="K389" s="228"/>
      <c r="L389" s="39"/>
      <c r="M389" s="229" t="s">
        <v>1</v>
      </c>
      <c r="N389" s="230" t="s">
        <v>39</v>
      </c>
      <c r="O389" s="231">
        <v>0</v>
      </c>
      <c r="P389" s="231">
        <f>O389*H389</f>
        <v>0</v>
      </c>
      <c r="Q389" s="231">
        <v>0</v>
      </c>
      <c r="R389" s="231">
        <f>Q389*H389</f>
        <v>0</v>
      </c>
      <c r="S389" s="231">
        <v>0</v>
      </c>
      <c r="T389" s="232">
        <f>S389*H389</f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233" t="s">
        <v>116</v>
      </c>
      <c r="AT389" s="233" t="s">
        <v>280</v>
      </c>
      <c r="AU389" s="233" t="s">
        <v>81</v>
      </c>
      <c r="AY389" s="18" t="s">
        <v>278</v>
      </c>
      <c r="BE389" s="234">
        <f>IF(N389="základní",J389,0)</f>
        <v>7000</v>
      </c>
      <c r="BF389" s="234">
        <f>IF(N389="snížená",J389,0)</f>
        <v>0</v>
      </c>
      <c r="BG389" s="234">
        <f>IF(N389="zákl. přenesená",J389,0)</f>
        <v>0</v>
      </c>
      <c r="BH389" s="234">
        <f>IF(N389="sníž. přenesená",J389,0)</f>
        <v>0</v>
      </c>
      <c r="BI389" s="234">
        <f>IF(N389="nulová",J389,0)</f>
        <v>0</v>
      </c>
      <c r="BJ389" s="18" t="s">
        <v>81</v>
      </c>
      <c r="BK389" s="234">
        <f>ROUND(I389*H389,2)</f>
        <v>7000</v>
      </c>
      <c r="BL389" s="18" t="s">
        <v>116</v>
      </c>
      <c r="BM389" s="233" t="s">
        <v>5227</v>
      </c>
    </row>
    <row r="390" s="2" customFormat="1" ht="21.75" customHeight="1">
      <c r="A390" s="33"/>
      <c r="B390" s="34"/>
      <c r="C390" s="222" t="s">
        <v>1819</v>
      </c>
      <c r="D390" s="222" t="s">
        <v>280</v>
      </c>
      <c r="E390" s="223" t="s">
        <v>1962</v>
      </c>
      <c r="F390" s="224" t="s">
        <v>1963</v>
      </c>
      <c r="G390" s="225" t="s">
        <v>1418</v>
      </c>
      <c r="H390" s="226">
        <v>1</v>
      </c>
      <c r="I390" s="227">
        <v>7000</v>
      </c>
      <c r="J390" s="227">
        <f>ROUND(I390*H390,2)</f>
        <v>7000</v>
      </c>
      <c r="K390" s="228"/>
      <c r="L390" s="39"/>
      <c r="M390" s="229" t="s">
        <v>1</v>
      </c>
      <c r="N390" s="230" t="s">
        <v>39</v>
      </c>
      <c r="O390" s="231">
        <v>0</v>
      </c>
      <c r="P390" s="231">
        <f>O390*H390</f>
        <v>0</v>
      </c>
      <c r="Q390" s="231">
        <v>0</v>
      </c>
      <c r="R390" s="231">
        <f>Q390*H390</f>
        <v>0</v>
      </c>
      <c r="S390" s="231">
        <v>0</v>
      </c>
      <c r="T390" s="232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233" t="s">
        <v>116</v>
      </c>
      <c r="AT390" s="233" t="s">
        <v>280</v>
      </c>
      <c r="AU390" s="233" t="s">
        <v>81</v>
      </c>
      <c r="AY390" s="18" t="s">
        <v>278</v>
      </c>
      <c r="BE390" s="234">
        <f>IF(N390="základní",J390,0)</f>
        <v>7000</v>
      </c>
      <c r="BF390" s="234">
        <f>IF(N390="snížená",J390,0)</f>
        <v>0</v>
      </c>
      <c r="BG390" s="234">
        <f>IF(N390="zákl. přenesená",J390,0)</f>
        <v>0</v>
      </c>
      <c r="BH390" s="234">
        <f>IF(N390="sníž. přenesená",J390,0)</f>
        <v>0</v>
      </c>
      <c r="BI390" s="234">
        <f>IF(N390="nulová",J390,0)</f>
        <v>0</v>
      </c>
      <c r="BJ390" s="18" t="s">
        <v>81</v>
      </c>
      <c r="BK390" s="234">
        <f>ROUND(I390*H390,2)</f>
        <v>7000</v>
      </c>
      <c r="BL390" s="18" t="s">
        <v>116</v>
      </c>
      <c r="BM390" s="233" t="s">
        <v>5228</v>
      </c>
    </row>
    <row r="391" s="2" customFormat="1" ht="24.15" customHeight="1">
      <c r="A391" s="33"/>
      <c r="B391" s="34"/>
      <c r="C391" s="222" t="s">
        <v>1823</v>
      </c>
      <c r="D391" s="222" t="s">
        <v>280</v>
      </c>
      <c r="E391" s="223" t="s">
        <v>1966</v>
      </c>
      <c r="F391" s="224" t="s">
        <v>1967</v>
      </c>
      <c r="G391" s="225" t="s">
        <v>1418</v>
      </c>
      <c r="H391" s="226">
        <v>1</v>
      </c>
      <c r="I391" s="227">
        <v>7000</v>
      </c>
      <c r="J391" s="227">
        <f>ROUND(I391*H391,2)</f>
        <v>7000</v>
      </c>
      <c r="K391" s="228"/>
      <c r="L391" s="39"/>
      <c r="M391" s="229" t="s">
        <v>1</v>
      </c>
      <c r="N391" s="230" t="s">
        <v>39</v>
      </c>
      <c r="O391" s="231">
        <v>0</v>
      </c>
      <c r="P391" s="231">
        <f>O391*H391</f>
        <v>0</v>
      </c>
      <c r="Q391" s="231">
        <v>0</v>
      </c>
      <c r="R391" s="231">
        <f>Q391*H391</f>
        <v>0</v>
      </c>
      <c r="S391" s="231">
        <v>0</v>
      </c>
      <c r="T391" s="232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233" t="s">
        <v>116</v>
      </c>
      <c r="AT391" s="233" t="s">
        <v>280</v>
      </c>
      <c r="AU391" s="233" t="s">
        <v>81</v>
      </c>
      <c r="AY391" s="18" t="s">
        <v>278</v>
      </c>
      <c r="BE391" s="234">
        <f>IF(N391="základní",J391,0)</f>
        <v>7000</v>
      </c>
      <c r="BF391" s="234">
        <f>IF(N391="snížená",J391,0)</f>
        <v>0</v>
      </c>
      <c r="BG391" s="234">
        <f>IF(N391="zákl. přenesená",J391,0)</f>
        <v>0</v>
      </c>
      <c r="BH391" s="234">
        <f>IF(N391="sníž. přenesená",J391,0)</f>
        <v>0</v>
      </c>
      <c r="BI391" s="234">
        <f>IF(N391="nulová",J391,0)</f>
        <v>0</v>
      </c>
      <c r="BJ391" s="18" t="s">
        <v>81</v>
      </c>
      <c r="BK391" s="234">
        <f>ROUND(I391*H391,2)</f>
        <v>7000</v>
      </c>
      <c r="BL391" s="18" t="s">
        <v>116</v>
      </c>
      <c r="BM391" s="233" t="s">
        <v>5229</v>
      </c>
    </row>
    <row r="392" s="2" customFormat="1" ht="16.5" customHeight="1">
      <c r="A392" s="33"/>
      <c r="B392" s="34"/>
      <c r="C392" s="222" t="s">
        <v>1828</v>
      </c>
      <c r="D392" s="222" t="s">
        <v>280</v>
      </c>
      <c r="E392" s="223" t="s">
        <v>1970</v>
      </c>
      <c r="F392" s="224" t="s">
        <v>1971</v>
      </c>
      <c r="G392" s="225" t="s">
        <v>1418</v>
      </c>
      <c r="H392" s="226">
        <v>1</v>
      </c>
      <c r="I392" s="227">
        <v>7000</v>
      </c>
      <c r="J392" s="227">
        <f>ROUND(I392*H392,2)</f>
        <v>7000</v>
      </c>
      <c r="K392" s="228"/>
      <c r="L392" s="39"/>
      <c r="M392" s="229" t="s">
        <v>1</v>
      </c>
      <c r="N392" s="230" t="s">
        <v>39</v>
      </c>
      <c r="O392" s="231">
        <v>0</v>
      </c>
      <c r="P392" s="231">
        <f>O392*H392</f>
        <v>0</v>
      </c>
      <c r="Q392" s="231">
        <v>0</v>
      </c>
      <c r="R392" s="231">
        <f>Q392*H392</f>
        <v>0</v>
      </c>
      <c r="S392" s="231">
        <v>0</v>
      </c>
      <c r="T392" s="232">
        <f>S392*H392</f>
        <v>0</v>
      </c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R392" s="233" t="s">
        <v>116</v>
      </c>
      <c r="AT392" s="233" t="s">
        <v>280</v>
      </c>
      <c r="AU392" s="233" t="s">
        <v>81</v>
      </c>
      <c r="AY392" s="18" t="s">
        <v>278</v>
      </c>
      <c r="BE392" s="234">
        <f>IF(N392="základní",J392,0)</f>
        <v>7000</v>
      </c>
      <c r="BF392" s="234">
        <f>IF(N392="snížená",J392,0)</f>
        <v>0</v>
      </c>
      <c r="BG392" s="234">
        <f>IF(N392="zákl. přenesená",J392,0)</f>
        <v>0</v>
      </c>
      <c r="BH392" s="234">
        <f>IF(N392="sníž. přenesená",J392,0)</f>
        <v>0</v>
      </c>
      <c r="BI392" s="234">
        <f>IF(N392="nulová",J392,0)</f>
        <v>0</v>
      </c>
      <c r="BJ392" s="18" t="s">
        <v>81</v>
      </c>
      <c r="BK392" s="234">
        <f>ROUND(I392*H392,2)</f>
        <v>7000</v>
      </c>
      <c r="BL392" s="18" t="s">
        <v>116</v>
      </c>
      <c r="BM392" s="233" t="s">
        <v>5230</v>
      </c>
    </row>
    <row r="393" s="2" customFormat="1" ht="16.5" customHeight="1">
      <c r="A393" s="33"/>
      <c r="B393" s="34"/>
      <c r="C393" s="222" t="s">
        <v>1832</v>
      </c>
      <c r="D393" s="222" t="s">
        <v>280</v>
      </c>
      <c r="E393" s="223" t="s">
        <v>1974</v>
      </c>
      <c r="F393" s="224" t="s">
        <v>1975</v>
      </c>
      <c r="G393" s="225" t="s">
        <v>1418</v>
      </c>
      <c r="H393" s="226">
        <v>1</v>
      </c>
      <c r="I393" s="227">
        <v>7000</v>
      </c>
      <c r="J393" s="227">
        <f>ROUND(I393*H393,2)</f>
        <v>7000</v>
      </c>
      <c r="K393" s="228"/>
      <c r="L393" s="39"/>
      <c r="M393" s="229" t="s">
        <v>1</v>
      </c>
      <c r="N393" s="230" t="s">
        <v>39</v>
      </c>
      <c r="O393" s="231">
        <v>0</v>
      </c>
      <c r="P393" s="231">
        <f>O393*H393</f>
        <v>0</v>
      </c>
      <c r="Q393" s="231">
        <v>0</v>
      </c>
      <c r="R393" s="231">
        <f>Q393*H393</f>
        <v>0</v>
      </c>
      <c r="S393" s="231">
        <v>0</v>
      </c>
      <c r="T393" s="232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233" t="s">
        <v>116</v>
      </c>
      <c r="AT393" s="233" t="s">
        <v>280</v>
      </c>
      <c r="AU393" s="233" t="s">
        <v>81</v>
      </c>
      <c r="AY393" s="18" t="s">
        <v>278</v>
      </c>
      <c r="BE393" s="234">
        <f>IF(N393="základní",J393,0)</f>
        <v>7000</v>
      </c>
      <c r="BF393" s="234">
        <f>IF(N393="snížená",J393,0)</f>
        <v>0</v>
      </c>
      <c r="BG393" s="234">
        <f>IF(N393="zákl. přenesená",J393,0)</f>
        <v>0</v>
      </c>
      <c r="BH393" s="234">
        <f>IF(N393="sníž. přenesená",J393,0)</f>
        <v>0</v>
      </c>
      <c r="BI393" s="234">
        <f>IF(N393="nulová",J393,0)</f>
        <v>0</v>
      </c>
      <c r="BJ393" s="18" t="s">
        <v>81</v>
      </c>
      <c r="BK393" s="234">
        <f>ROUND(I393*H393,2)</f>
        <v>7000</v>
      </c>
      <c r="BL393" s="18" t="s">
        <v>116</v>
      </c>
      <c r="BM393" s="233" t="s">
        <v>5231</v>
      </c>
    </row>
    <row r="394" s="2" customFormat="1" ht="16.5" customHeight="1">
      <c r="A394" s="33"/>
      <c r="B394" s="34"/>
      <c r="C394" s="222" t="s">
        <v>1837</v>
      </c>
      <c r="D394" s="222" t="s">
        <v>280</v>
      </c>
      <c r="E394" s="223" t="s">
        <v>1978</v>
      </c>
      <c r="F394" s="224" t="s">
        <v>5232</v>
      </c>
      <c r="G394" s="225" t="s">
        <v>675</v>
      </c>
      <c r="H394" s="226">
        <v>32</v>
      </c>
      <c r="I394" s="227">
        <v>5000</v>
      </c>
      <c r="J394" s="227">
        <f>ROUND(I394*H394,2)</f>
        <v>160000</v>
      </c>
      <c r="K394" s="228"/>
      <c r="L394" s="39"/>
      <c r="M394" s="229" t="s">
        <v>1</v>
      </c>
      <c r="N394" s="230" t="s">
        <v>39</v>
      </c>
      <c r="O394" s="231">
        <v>0</v>
      </c>
      <c r="P394" s="231">
        <f>O394*H394</f>
        <v>0</v>
      </c>
      <c r="Q394" s="231">
        <v>0</v>
      </c>
      <c r="R394" s="231">
        <f>Q394*H394</f>
        <v>0</v>
      </c>
      <c r="S394" s="231">
        <v>0</v>
      </c>
      <c r="T394" s="232">
        <f>S394*H394</f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233" t="s">
        <v>116</v>
      </c>
      <c r="AT394" s="233" t="s">
        <v>280</v>
      </c>
      <c r="AU394" s="233" t="s">
        <v>81</v>
      </c>
      <c r="AY394" s="18" t="s">
        <v>278</v>
      </c>
      <c r="BE394" s="234">
        <f>IF(N394="základní",J394,0)</f>
        <v>160000</v>
      </c>
      <c r="BF394" s="234">
        <f>IF(N394="snížená",J394,0)</f>
        <v>0</v>
      </c>
      <c r="BG394" s="234">
        <f>IF(N394="zákl. přenesená",J394,0)</f>
        <v>0</v>
      </c>
      <c r="BH394" s="234">
        <f>IF(N394="sníž. přenesená",J394,0)</f>
        <v>0</v>
      </c>
      <c r="BI394" s="234">
        <f>IF(N394="nulová",J394,0)</f>
        <v>0</v>
      </c>
      <c r="BJ394" s="18" t="s">
        <v>81</v>
      </c>
      <c r="BK394" s="234">
        <f>ROUND(I394*H394,2)</f>
        <v>160000</v>
      </c>
      <c r="BL394" s="18" t="s">
        <v>116</v>
      </c>
      <c r="BM394" s="233" t="s">
        <v>5233</v>
      </c>
    </row>
    <row r="395" s="2" customFormat="1" ht="16.5" customHeight="1">
      <c r="A395" s="33"/>
      <c r="B395" s="34"/>
      <c r="C395" s="222" t="s">
        <v>1841</v>
      </c>
      <c r="D395" s="222" t="s">
        <v>280</v>
      </c>
      <c r="E395" s="223" t="s">
        <v>1982</v>
      </c>
      <c r="F395" s="224" t="s">
        <v>5234</v>
      </c>
      <c r="G395" s="225" t="s">
        <v>675</v>
      </c>
      <c r="H395" s="226">
        <v>32</v>
      </c>
      <c r="I395" s="227">
        <v>5000</v>
      </c>
      <c r="J395" s="227">
        <f>ROUND(I395*H395,2)</f>
        <v>160000</v>
      </c>
      <c r="K395" s="228"/>
      <c r="L395" s="39"/>
      <c r="M395" s="229" t="s">
        <v>1</v>
      </c>
      <c r="N395" s="230" t="s">
        <v>39</v>
      </c>
      <c r="O395" s="231">
        <v>0</v>
      </c>
      <c r="P395" s="231">
        <f>O395*H395</f>
        <v>0</v>
      </c>
      <c r="Q395" s="231">
        <v>0</v>
      </c>
      <c r="R395" s="231">
        <f>Q395*H395</f>
        <v>0</v>
      </c>
      <c r="S395" s="231">
        <v>0</v>
      </c>
      <c r="T395" s="232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233" t="s">
        <v>116</v>
      </c>
      <c r="AT395" s="233" t="s">
        <v>280</v>
      </c>
      <c r="AU395" s="233" t="s">
        <v>81</v>
      </c>
      <c r="AY395" s="18" t="s">
        <v>278</v>
      </c>
      <c r="BE395" s="234">
        <f>IF(N395="základní",J395,0)</f>
        <v>160000</v>
      </c>
      <c r="BF395" s="234">
        <f>IF(N395="snížená",J395,0)</f>
        <v>0</v>
      </c>
      <c r="BG395" s="234">
        <f>IF(N395="zákl. přenesená",J395,0)</f>
        <v>0</v>
      </c>
      <c r="BH395" s="234">
        <f>IF(N395="sníž. přenesená",J395,0)</f>
        <v>0</v>
      </c>
      <c r="BI395" s="234">
        <f>IF(N395="nulová",J395,0)</f>
        <v>0</v>
      </c>
      <c r="BJ395" s="18" t="s">
        <v>81</v>
      </c>
      <c r="BK395" s="234">
        <f>ROUND(I395*H395,2)</f>
        <v>160000</v>
      </c>
      <c r="BL395" s="18" t="s">
        <v>116</v>
      </c>
      <c r="BM395" s="233" t="s">
        <v>5235</v>
      </c>
    </row>
    <row r="396" s="2" customFormat="1" ht="16.5" customHeight="1">
      <c r="A396" s="33"/>
      <c r="B396" s="34"/>
      <c r="C396" s="222" t="s">
        <v>1844</v>
      </c>
      <c r="D396" s="222" t="s">
        <v>280</v>
      </c>
      <c r="E396" s="223" t="s">
        <v>1986</v>
      </c>
      <c r="F396" s="224" t="s">
        <v>5236</v>
      </c>
      <c r="G396" s="225" t="s">
        <v>675</v>
      </c>
      <c r="H396" s="226">
        <v>32</v>
      </c>
      <c r="I396" s="227">
        <v>5000</v>
      </c>
      <c r="J396" s="227">
        <f>ROUND(I396*H396,2)</f>
        <v>160000</v>
      </c>
      <c r="K396" s="228"/>
      <c r="L396" s="39"/>
      <c r="M396" s="229" t="s">
        <v>1</v>
      </c>
      <c r="N396" s="230" t="s">
        <v>39</v>
      </c>
      <c r="O396" s="231">
        <v>0</v>
      </c>
      <c r="P396" s="231">
        <f>O396*H396</f>
        <v>0</v>
      </c>
      <c r="Q396" s="231">
        <v>0</v>
      </c>
      <c r="R396" s="231">
        <f>Q396*H396</f>
        <v>0</v>
      </c>
      <c r="S396" s="231">
        <v>0</v>
      </c>
      <c r="T396" s="232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233" t="s">
        <v>116</v>
      </c>
      <c r="AT396" s="233" t="s">
        <v>280</v>
      </c>
      <c r="AU396" s="233" t="s">
        <v>81</v>
      </c>
      <c r="AY396" s="18" t="s">
        <v>278</v>
      </c>
      <c r="BE396" s="234">
        <f>IF(N396="základní",J396,0)</f>
        <v>160000</v>
      </c>
      <c r="BF396" s="234">
        <f>IF(N396="snížená",J396,0)</f>
        <v>0</v>
      </c>
      <c r="BG396" s="234">
        <f>IF(N396="zákl. přenesená",J396,0)</f>
        <v>0</v>
      </c>
      <c r="BH396" s="234">
        <f>IF(N396="sníž. přenesená",J396,0)</f>
        <v>0</v>
      </c>
      <c r="BI396" s="234">
        <f>IF(N396="nulová",J396,0)</f>
        <v>0</v>
      </c>
      <c r="BJ396" s="18" t="s">
        <v>81</v>
      </c>
      <c r="BK396" s="234">
        <f>ROUND(I396*H396,2)</f>
        <v>160000</v>
      </c>
      <c r="BL396" s="18" t="s">
        <v>116</v>
      </c>
      <c r="BM396" s="233" t="s">
        <v>5237</v>
      </c>
    </row>
    <row r="397" s="2" customFormat="1" ht="16.5" customHeight="1">
      <c r="A397" s="33"/>
      <c r="B397" s="34"/>
      <c r="C397" s="222" t="s">
        <v>1848</v>
      </c>
      <c r="D397" s="222" t="s">
        <v>280</v>
      </c>
      <c r="E397" s="223" t="s">
        <v>1990</v>
      </c>
      <c r="F397" s="224" t="s">
        <v>1991</v>
      </c>
      <c r="G397" s="225" t="s">
        <v>1418</v>
      </c>
      <c r="H397" s="226">
        <v>1</v>
      </c>
      <c r="I397" s="227">
        <v>2500</v>
      </c>
      <c r="J397" s="227">
        <f>ROUND(I397*H397,2)</f>
        <v>2500</v>
      </c>
      <c r="K397" s="228"/>
      <c r="L397" s="39"/>
      <c r="M397" s="229" t="s">
        <v>1</v>
      </c>
      <c r="N397" s="230" t="s">
        <v>39</v>
      </c>
      <c r="O397" s="231">
        <v>0</v>
      </c>
      <c r="P397" s="231">
        <f>O397*H397</f>
        <v>0</v>
      </c>
      <c r="Q397" s="231">
        <v>0</v>
      </c>
      <c r="R397" s="231">
        <f>Q397*H397</f>
        <v>0</v>
      </c>
      <c r="S397" s="231">
        <v>0</v>
      </c>
      <c r="T397" s="232">
        <f>S397*H397</f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233" t="s">
        <v>116</v>
      </c>
      <c r="AT397" s="233" t="s">
        <v>280</v>
      </c>
      <c r="AU397" s="233" t="s">
        <v>81</v>
      </c>
      <c r="AY397" s="18" t="s">
        <v>278</v>
      </c>
      <c r="BE397" s="234">
        <f>IF(N397="základní",J397,0)</f>
        <v>2500</v>
      </c>
      <c r="BF397" s="234">
        <f>IF(N397="snížená",J397,0)</f>
        <v>0</v>
      </c>
      <c r="BG397" s="234">
        <f>IF(N397="zákl. přenesená",J397,0)</f>
        <v>0</v>
      </c>
      <c r="BH397" s="234">
        <f>IF(N397="sníž. přenesená",J397,0)</f>
        <v>0</v>
      </c>
      <c r="BI397" s="234">
        <f>IF(N397="nulová",J397,0)</f>
        <v>0</v>
      </c>
      <c r="BJ397" s="18" t="s">
        <v>81</v>
      </c>
      <c r="BK397" s="234">
        <f>ROUND(I397*H397,2)</f>
        <v>2500</v>
      </c>
      <c r="BL397" s="18" t="s">
        <v>116</v>
      </c>
      <c r="BM397" s="233" t="s">
        <v>5238</v>
      </c>
    </row>
    <row r="398" s="2" customFormat="1" ht="16.5" customHeight="1">
      <c r="A398" s="33"/>
      <c r="B398" s="34"/>
      <c r="C398" s="222" t="s">
        <v>1854</v>
      </c>
      <c r="D398" s="222" t="s">
        <v>280</v>
      </c>
      <c r="E398" s="223" t="s">
        <v>1994</v>
      </c>
      <c r="F398" s="224" t="s">
        <v>1995</v>
      </c>
      <c r="G398" s="225" t="s">
        <v>301</v>
      </c>
      <c r="H398" s="226">
        <v>35</v>
      </c>
      <c r="I398" s="227">
        <v>3500</v>
      </c>
      <c r="J398" s="227">
        <f>ROUND(I398*H398,2)</f>
        <v>122500</v>
      </c>
      <c r="K398" s="228"/>
      <c r="L398" s="39"/>
      <c r="M398" s="229" t="s">
        <v>1</v>
      </c>
      <c r="N398" s="230" t="s">
        <v>39</v>
      </c>
      <c r="O398" s="231">
        <v>0</v>
      </c>
      <c r="P398" s="231">
        <f>O398*H398</f>
        <v>0</v>
      </c>
      <c r="Q398" s="231">
        <v>0</v>
      </c>
      <c r="R398" s="231">
        <f>Q398*H398</f>
        <v>0</v>
      </c>
      <c r="S398" s="231">
        <v>0</v>
      </c>
      <c r="T398" s="232">
        <f>S398*H398</f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233" t="s">
        <v>116</v>
      </c>
      <c r="AT398" s="233" t="s">
        <v>280</v>
      </c>
      <c r="AU398" s="233" t="s">
        <v>81</v>
      </c>
      <c r="AY398" s="18" t="s">
        <v>278</v>
      </c>
      <c r="BE398" s="234">
        <f>IF(N398="základní",J398,0)</f>
        <v>122500</v>
      </c>
      <c r="BF398" s="234">
        <f>IF(N398="snížená",J398,0)</f>
        <v>0</v>
      </c>
      <c r="BG398" s="234">
        <f>IF(N398="zákl. přenesená",J398,0)</f>
        <v>0</v>
      </c>
      <c r="BH398" s="234">
        <f>IF(N398="sníž. přenesená",J398,0)</f>
        <v>0</v>
      </c>
      <c r="BI398" s="234">
        <f>IF(N398="nulová",J398,0)</f>
        <v>0</v>
      </c>
      <c r="BJ398" s="18" t="s">
        <v>81</v>
      </c>
      <c r="BK398" s="234">
        <f>ROUND(I398*H398,2)</f>
        <v>122500</v>
      </c>
      <c r="BL398" s="18" t="s">
        <v>116</v>
      </c>
      <c r="BM398" s="233" t="s">
        <v>5239</v>
      </c>
    </row>
    <row r="399" s="2" customFormat="1" ht="16.5" customHeight="1">
      <c r="A399" s="33"/>
      <c r="B399" s="34"/>
      <c r="C399" s="222" t="s">
        <v>1858</v>
      </c>
      <c r="D399" s="222" t="s">
        <v>280</v>
      </c>
      <c r="E399" s="223" t="s">
        <v>1998</v>
      </c>
      <c r="F399" s="224" t="s">
        <v>1999</v>
      </c>
      <c r="G399" s="225" t="s">
        <v>1418</v>
      </c>
      <c r="H399" s="226">
        <v>1</v>
      </c>
      <c r="I399" s="227">
        <v>150000</v>
      </c>
      <c r="J399" s="227">
        <f>ROUND(I399*H399,2)</f>
        <v>150000</v>
      </c>
      <c r="K399" s="228"/>
      <c r="L399" s="39"/>
      <c r="M399" s="229" t="s">
        <v>1</v>
      </c>
      <c r="N399" s="230" t="s">
        <v>39</v>
      </c>
      <c r="O399" s="231">
        <v>0</v>
      </c>
      <c r="P399" s="231">
        <f>O399*H399</f>
        <v>0</v>
      </c>
      <c r="Q399" s="231">
        <v>0</v>
      </c>
      <c r="R399" s="231">
        <f>Q399*H399</f>
        <v>0</v>
      </c>
      <c r="S399" s="231">
        <v>0</v>
      </c>
      <c r="T399" s="232">
        <f>S399*H399</f>
        <v>0</v>
      </c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R399" s="233" t="s">
        <v>116</v>
      </c>
      <c r="AT399" s="233" t="s">
        <v>280</v>
      </c>
      <c r="AU399" s="233" t="s">
        <v>81</v>
      </c>
      <c r="AY399" s="18" t="s">
        <v>278</v>
      </c>
      <c r="BE399" s="234">
        <f>IF(N399="základní",J399,0)</f>
        <v>150000</v>
      </c>
      <c r="BF399" s="234">
        <f>IF(N399="snížená",J399,0)</f>
        <v>0</v>
      </c>
      <c r="BG399" s="234">
        <f>IF(N399="zákl. přenesená",J399,0)</f>
        <v>0</v>
      </c>
      <c r="BH399" s="234">
        <f>IF(N399="sníž. přenesená",J399,0)</f>
        <v>0</v>
      </c>
      <c r="BI399" s="234">
        <f>IF(N399="nulová",J399,0)</f>
        <v>0</v>
      </c>
      <c r="BJ399" s="18" t="s">
        <v>81</v>
      </c>
      <c r="BK399" s="234">
        <f>ROUND(I399*H399,2)</f>
        <v>150000</v>
      </c>
      <c r="BL399" s="18" t="s">
        <v>116</v>
      </c>
      <c r="BM399" s="233" t="s">
        <v>5240</v>
      </c>
    </row>
    <row r="400" s="2" customFormat="1" ht="16.5" customHeight="1">
      <c r="A400" s="33"/>
      <c r="B400" s="34"/>
      <c r="C400" s="222" t="s">
        <v>1862</v>
      </c>
      <c r="D400" s="222" t="s">
        <v>280</v>
      </c>
      <c r="E400" s="223" t="s">
        <v>2002</v>
      </c>
      <c r="F400" s="224" t="s">
        <v>5241</v>
      </c>
      <c r="G400" s="225" t="s">
        <v>675</v>
      </c>
      <c r="H400" s="226">
        <v>32</v>
      </c>
      <c r="I400" s="227">
        <v>15000</v>
      </c>
      <c r="J400" s="227">
        <f>ROUND(I400*H400,2)</f>
        <v>480000</v>
      </c>
      <c r="K400" s="228"/>
      <c r="L400" s="39"/>
      <c r="M400" s="229" t="s">
        <v>1</v>
      </c>
      <c r="N400" s="230" t="s">
        <v>39</v>
      </c>
      <c r="O400" s="231">
        <v>0</v>
      </c>
      <c r="P400" s="231">
        <f>O400*H400</f>
        <v>0</v>
      </c>
      <c r="Q400" s="231">
        <v>0</v>
      </c>
      <c r="R400" s="231">
        <f>Q400*H400</f>
        <v>0</v>
      </c>
      <c r="S400" s="231">
        <v>0</v>
      </c>
      <c r="T400" s="232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233" t="s">
        <v>116</v>
      </c>
      <c r="AT400" s="233" t="s">
        <v>280</v>
      </c>
      <c r="AU400" s="233" t="s">
        <v>81</v>
      </c>
      <c r="AY400" s="18" t="s">
        <v>278</v>
      </c>
      <c r="BE400" s="234">
        <f>IF(N400="základní",J400,0)</f>
        <v>480000</v>
      </c>
      <c r="BF400" s="234">
        <f>IF(N400="snížená",J400,0)</f>
        <v>0</v>
      </c>
      <c r="BG400" s="234">
        <f>IF(N400="zákl. přenesená",J400,0)</f>
        <v>0</v>
      </c>
      <c r="BH400" s="234">
        <f>IF(N400="sníž. přenesená",J400,0)</f>
        <v>0</v>
      </c>
      <c r="BI400" s="234">
        <f>IF(N400="nulová",J400,0)</f>
        <v>0</v>
      </c>
      <c r="BJ400" s="18" t="s">
        <v>81</v>
      </c>
      <c r="BK400" s="234">
        <f>ROUND(I400*H400,2)</f>
        <v>480000</v>
      </c>
      <c r="BL400" s="18" t="s">
        <v>116</v>
      </c>
      <c r="BM400" s="233" t="s">
        <v>5242</v>
      </c>
    </row>
    <row r="401" s="2" customFormat="1" ht="33" customHeight="1">
      <c r="A401" s="33"/>
      <c r="B401" s="34"/>
      <c r="C401" s="222" t="s">
        <v>1889</v>
      </c>
      <c r="D401" s="222" t="s">
        <v>280</v>
      </c>
      <c r="E401" s="223" t="s">
        <v>2010</v>
      </c>
      <c r="F401" s="224" t="s">
        <v>2011</v>
      </c>
      <c r="G401" s="225" t="s">
        <v>1418</v>
      </c>
      <c r="H401" s="226">
        <v>1</v>
      </c>
      <c r="I401" s="227">
        <v>100000</v>
      </c>
      <c r="J401" s="227">
        <f>ROUND(I401*H401,2)</f>
        <v>100000</v>
      </c>
      <c r="K401" s="228"/>
      <c r="L401" s="39"/>
      <c r="M401" s="229" t="s">
        <v>1</v>
      </c>
      <c r="N401" s="230" t="s">
        <v>39</v>
      </c>
      <c r="O401" s="231">
        <v>0</v>
      </c>
      <c r="P401" s="231">
        <f>O401*H401</f>
        <v>0</v>
      </c>
      <c r="Q401" s="231">
        <v>0</v>
      </c>
      <c r="R401" s="231">
        <f>Q401*H401</f>
        <v>0</v>
      </c>
      <c r="S401" s="231">
        <v>0</v>
      </c>
      <c r="T401" s="232">
        <f>S401*H401</f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233" t="s">
        <v>116</v>
      </c>
      <c r="AT401" s="233" t="s">
        <v>280</v>
      </c>
      <c r="AU401" s="233" t="s">
        <v>81</v>
      </c>
      <c r="AY401" s="18" t="s">
        <v>278</v>
      </c>
      <c r="BE401" s="234">
        <f>IF(N401="základní",J401,0)</f>
        <v>100000</v>
      </c>
      <c r="BF401" s="234">
        <f>IF(N401="snížená",J401,0)</f>
        <v>0</v>
      </c>
      <c r="BG401" s="234">
        <f>IF(N401="zákl. přenesená",J401,0)</f>
        <v>0</v>
      </c>
      <c r="BH401" s="234">
        <f>IF(N401="sníž. přenesená",J401,0)</f>
        <v>0</v>
      </c>
      <c r="BI401" s="234">
        <f>IF(N401="nulová",J401,0)</f>
        <v>0</v>
      </c>
      <c r="BJ401" s="18" t="s">
        <v>81</v>
      </c>
      <c r="BK401" s="234">
        <f>ROUND(I401*H401,2)</f>
        <v>100000</v>
      </c>
      <c r="BL401" s="18" t="s">
        <v>116</v>
      </c>
      <c r="BM401" s="233" t="s">
        <v>5243</v>
      </c>
    </row>
    <row r="402" s="2" customFormat="1" ht="16.5" customHeight="1">
      <c r="A402" s="33"/>
      <c r="B402" s="34"/>
      <c r="C402" s="222" t="s">
        <v>1893</v>
      </c>
      <c r="D402" s="222" t="s">
        <v>280</v>
      </c>
      <c r="E402" s="223" t="s">
        <v>2018</v>
      </c>
      <c r="F402" s="224" t="s">
        <v>2019</v>
      </c>
      <c r="G402" s="225" t="s">
        <v>1418</v>
      </c>
      <c r="H402" s="226">
        <v>1</v>
      </c>
      <c r="I402" s="227">
        <v>50000</v>
      </c>
      <c r="J402" s="227">
        <f>ROUND(I402*H402,2)</f>
        <v>50000</v>
      </c>
      <c r="K402" s="228"/>
      <c r="L402" s="39"/>
      <c r="M402" s="229" t="s">
        <v>1</v>
      </c>
      <c r="N402" s="230" t="s">
        <v>39</v>
      </c>
      <c r="O402" s="231">
        <v>0</v>
      </c>
      <c r="P402" s="231">
        <f>O402*H402</f>
        <v>0</v>
      </c>
      <c r="Q402" s="231">
        <v>0</v>
      </c>
      <c r="R402" s="231">
        <f>Q402*H402</f>
        <v>0</v>
      </c>
      <c r="S402" s="231">
        <v>0</v>
      </c>
      <c r="T402" s="232">
        <f>S402*H402</f>
        <v>0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233" t="s">
        <v>116</v>
      </c>
      <c r="AT402" s="233" t="s">
        <v>280</v>
      </c>
      <c r="AU402" s="233" t="s">
        <v>81</v>
      </c>
      <c r="AY402" s="18" t="s">
        <v>278</v>
      </c>
      <c r="BE402" s="234">
        <f>IF(N402="základní",J402,0)</f>
        <v>50000</v>
      </c>
      <c r="BF402" s="234">
        <f>IF(N402="snížená",J402,0)</f>
        <v>0</v>
      </c>
      <c r="BG402" s="234">
        <f>IF(N402="zákl. přenesená",J402,0)</f>
        <v>0</v>
      </c>
      <c r="BH402" s="234">
        <f>IF(N402="sníž. přenesená",J402,0)</f>
        <v>0</v>
      </c>
      <c r="BI402" s="234">
        <f>IF(N402="nulová",J402,0)</f>
        <v>0</v>
      </c>
      <c r="BJ402" s="18" t="s">
        <v>81</v>
      </c>
      <c r="BK402" s="234">
        <f>ROUND(I402*H402,2)</f>
        <v>50000</v>
      </c>
      <c r="BL402" s="18" t="s">
        <v>116</v>
      </c>
      <c r="BM402" s="233" t="s">
        <v>5244</v>
      </c>
    </row>
    <row r="403" s="2" customFormat="1" ht="16.5" customHeight="1">
      <c r="A403" s="33"/>
      <c r="B403" s="34"/>
      <c r="C403" s="222" t="s">
        <v>1897</v>
      </c>
      <c r="D403" s="222" t="s">
        <v>280</v>
      </c>
      <c r="E403" s="223" t="s">
        <v>2026</v>
      </c>
      <c r="F403" s="224" t="s">
        <v>5245</v>
      </c>
      <c r="G403" s="225" t="s">
        <v>1418</v>
      </c>
      <c r="H403" s="226">
        <v>1</v>
      </c>
      <c r="I403" s="227">
        <v>100000</v>
      </c>
      <c r="J403" s="227">
        <f>ROUND(I403*H403,2)</f>
        <v>100000</v>
      </c>
      <c r="K403" s="228"/>
      <c r="L403" s="39"/>
      <c r="M403" s="229" t="s">
        <v>1</v>
      </c>
      <c r="N403" s="230" t="s">
        <v>39</v>
      </c>
      <c r="O403" s="231">
        <v>0</v>
      </c>
      <c r="P403" s="231">
        <f>O403*H403</f>
        <v>0</v>
      </c>
      <c r="Q403" s="231">
        <v>0</v>
      </c>
      <c r="R403" s="231">
        <f>Q403*H403</f>
        <v>0</v>
      </c>
      <c r="S403" s="231">
        <v>0</v>
      </c>
      <c r="T403" s="232">
        <f>S403*H403</f>
        <v>0</v>
      </c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R403" s="233" t="s">
        <v>116</v>
      </c>
      <c r="AT403" s="233" t="s">
        <v>280</v>
      </c>
      <c r="AU403" s="233" t="s">
        <v>81</v>
      </c>
      <c r="AY403" s="18" t="s">
        <v>278</v>
      </c>
      <c r="BE403" s="234">
        <f>IF(N403="základní",J403,0)</f>
        <v>100000</v>
      </c>
      <c r="BF403" s="234">
        <f>IF(N403="snížená",J403,0)</f>
        <v>0</v>
      </c>
      <c r="BG403" s="234">
        <f>IF(N403="zákl. přenesená",J403,0)</f>
        <v>0</v>
      </c>
      <c r="BH403" s="234">
        <f>IF(N403="sníž. přenesená",J403,0)</f>
        <v>0</v>
      </c>
      <c r="BI403" s="234">
        <f>IF(N403="nulová",J403,0)</f>
        <v>0</v>
      </c>
      <c r="BJ403" s="18" t="s">
        <v>81</v>
      </c>
      <c r="BK403" s="234">
        <f>ROUND(I403*H403,2)</f>
        <v>100000</v>
      </c>
      <c r="BL403" s="18" t="s">
        <v>116</v>
      </c>
      <c r="BM403" s="233" t="s">
        <v>5246</v>
      </c>
    </row>
    <row r="404" s="2" customFormat="1" ht="16.5" customHeight="1">
      <c r="A404" s="33"/>
      <c r="B404" s="34"/>
      <c r="C404" s="222" t="s">
        <v>1905</v>
      </c>
      <c r="D404" s="222" t="s">
        <v>280</v>
      </c>
      <c r="E404" s="223" t="s">
        <v>2030</v>
      </c>
      <c r="F404" s="224" t="s">
        <v>5247</v>
      </c>
      <c r="G404" s="225" t="s">
        <v>1418</v>
      </c>
      <c r="H404" s="226">
        <v>1</v>
      </c>
      <c r="I404" s="227">
        <v>5000</v>
      </c>
      <c r="J404" s="227">
        <f>ROUND(I404*H404,2)</f>
        <v>5000</v>
      </c>
      <c r="K404" s="228"/>
      <c r="L404" s="39"/>
      <c r="M404" s="229" t="s">
        <v>1</v>
      </c>
      <c r="N404" s="230" t="s">
        <v>39</v>
      </c>
      <c r="O404" s="231">
        <v>0</v>
      </c>
      <c r="P404" s="231">
        <f>O404*H404</f>
        <v>0</v>
      </c>
      <c r="Q404" s="231">
        <v>0</v>
      </c>
      <c r="R404" s="231">
        <f>Q404*H404</f>
        <v>0</v>
      </c>
      <c r="S404" s="231">
        <v>0</v>
      </c>
      <c r="T404" s="232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233" t="s">
        <v>116</v>
      </c>
      <c r="AT404" s="233" t="s">
        <v>280</v>
      </c>
      <c r="AU404" s="233" t="s">
        <v>81</v>
      </c>
      <c r="AY404" s="18" t="s">
        <v>278</v>
      </c>
      <c r="BE404" s="234">
        <f>IF(N404="základní",J404,0)</f>
        <v>5000</v>
      </c>
      <c r="BF404" s="234">
        <f>IF(N404="snížená",J404,0)</f>
        <v>0</v>
      </c>
      <c r="BG404" s="234">
        <f>IF(N404="zákl. přenesená",J404,0)</f>
        <v>0</v>
      </c>
      <c r="BH404" s="234">
        <f>IF(N404="sníž. přenesená",J404,0)</f>
        <v>0</v>
      </c>
      <c r="BI404" s="234">
        <f>IF(N404="nulová",J404,0)</f>
        <v>0</v>
      </c>
      <c r="BJ404" s="18" t="s">
        <v>81</v>
      </c>
      <c r="BK404" s="234">
        <f>ROUND(I404*H404,2)</f>
        <v>5000</v>
      </c>
      <c r="BL404" s="18" t="s">
        <v>116</v>
      </c>
      <c r="BM404" s="233" t="s">
        <v>5248</v>
      </c>
    </row>
    <row r="405" s="2" customFormat="1" ht="24.15" customHeight="1">
      <c r="A405" s="33"/>
      <c r="B405" s="34"/>
      <c r="C405" s="222" t="s">
        <v>1909</v>
      </c>
      <c r="D405" s="222" t="s">
        <v>280</v>
      </c>
      <c r="E405" s="223" t="s">
        <v>2034</v>
      </c>
      <c r="F405" s="224" t="s">
        <v>2035</v>
      </c>
      <c r="G405" s="225" t="s">
        <v>1418</v>
      </c>
      <c r="H405" s="226">
        <v>1</v>
      </c>
      <c r="I405" s="227">
        <v>15000</v>
      </c>
      <c r="J405" s="227">
        <f>ROUND(I405*H405,2)</f>
        <v>15000</v>
      </c>
      <c r="K405" s="228"/>
      <c r="L405" s="39"/>
      <c r="M405" s="229" t="s">
        <v>1</v>
      </c>
      <c r="N405" s="230" t="s">
        <v>39</v>
      </c>
      <c r="O405" s="231">
        <v>0</v>
      </c>
      <c r="P405" s="231">
        <f>O405*H405</f>
        <v>0</v>
      </c>
      <c r="Q405" s="231">
        <v>0</v>
      </c>
      <c r="R405" s="231">
        <f>Q405*H405</f>
        <v>0</v>
      </c>
      <c r="S405" s="231">
        <v>0</v>
      </c>
      <c r="T405" s="232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233" t="s">
        <v>116</v>
      </c>
      <c r="AT405" s="233" t="s">
        <v>280</v>
      </c>
      <c r="AU405" s="233" t="s">
        <v>81</v>
      </c>
      <c r="AY405" s="18" t="s">
        <v>278</v>
      </c>
      <c r="BE405" s="234">
        <f>IF(N405="základní",J405,0)</f>
        <v>15000</v>
      </c>
      <c r="BF405" s="234">
        <f>IF(N405="snížená",J405,0)</f>
        <v>0</v>
      </c>
      <c r="BG405" s="234">
        <f>IF(N405="zákl. přenesená",J405,0)</f>
        <v>0</v>
      </c>
      <c r="BH405" s="234">
        <f>IF(N405="sníž. přenesená",J405,0)</f>
        <v>0</v>
      </c>
      <c r="BI405" s="234">
        <f>IF(N405="nulová",J405,0)</f>
        <v>0</v>
      </c>
      <c r="BJ405" s="18" t="s">
        <v>81</v>
      </c>
      <c r="BK405" s="234">
        <f>ROUND(I405*H405,2)</f>
        <v>15000</v>
      </c>
      <c r="BL405" s="18" t="s">
        <v>116</v>
      </c>
      <c r="BM405" s="233" t="s">
        <v>5249</v>
      </c>
    </row>
    <row r="406" s="2" customFormat="1" ht="16.5" customHeight="1">
      <c r="A406" s="33"/>
      <c r="B406" s="34"/>
      <c r="C406" s="222" t="s">
        <v>1913</v>
      </c>
      <c r="D406" s="222" t="s">
        <v>280</v>
      </c>
      <c r="E406" s="223" t="s">
        <v>2014</v>
      </c>
      <c r="F406" s="224" t="s">
        <v>2015</v>
      </c>
      <c r="G406" s="225" t="s">
        <v>1418</v>
      </c>
      <c r="H406" s="226">
        <v>1</v>
      </c>
      <c r="I406" s="227">
        <v>10000</v>
      </c>
      <c r="J406" s="227">
        <f>ROUND(I406*H406,2)</f>
        <v>10000</v>
      </c>
      <c r="K406" s="228"/>
      <c r="L406" s="39"/>
      <c r="M406" s="229" t="s">
        <v>1</v>
      </c>
      <c r="N406" s="230" t="s">
        <v>39</v>
      </c>
      <c r="O406" s="231">
        <v>0</v>
      </c>
      <c r="P406" s="231">
        <f>O406*H406</f>
        <v>0</v>
      </c>
      <c r="Q406" s="231">
        <v>0</v>
      </c>
      <c r="R406" s="231">
        <f>Q406*H406</f>
        <v>0</v>
      </c>
      <c r="S406" s="231">
        <v>0</v>
      </c>
      <c r="T406" s="232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233" t="s">
        <v>116</v>
      </c>
      <c r="AT406" s="233" t="s">
        <v>280</v>
      </c>
      <c r="AU406" s="233" t="s">
        <v>81</v>
      </c>
      <c r="AY406" s="18" t="s">
        <v>278</v>
      </c>
      <c r="BE406" s="234">
        <f>IF(N406="základní",J406,0)</f>
        <v>10000</v>
      </c>
      <c r="BF406" s="234">
        <f>IF(N406="snížená",J406,0)</f>
        <v>0</v>
      </c>
      <c r="BG406" s="234">
        <f>IF(N406="zákl. přenesená",J406,0)</f>
        <v>0</v>
      </c>
      <c r="BH406" s="234">
        <f>IF(N406="sníž. přenesená",J406,0)</f>
        <v>0</v>
      </c>
      <c r="BI406" s="234">
        <f>IF(N406="nulová",J406,0)</f>
        <v>0</v>
      </c>
      <c r="BJ406" s="18" t="s">
        <v>81</v>
      </c>
      <c r="BK406" s="234">
        <f>ROUND(I406*H406,2)</f>
        <v>10000</v>
      </c>
      <c r="BL406" s="18" t="s">
        <v>116</v>
      </c>
      <c r="BM406" s="233" t="s">
        <v>5250</v>
      </c>
    </row>
    <row r="407" s="2" customFormat="1" ht="16.5" customHeight="1">
      <c r="A407" s="33"/>
      <c r="B407" s="34"/>
      <c r="C407" s="222" t="s">
        <v>1917</v>
      </c>
      <c r="D407" s="222" t="s">
        <v>280</v>
      </c>
      <c r="E407" s="223" t="s">
        <v>2022</v>
      </c>
      <c r="F407" s="224" t="s">
        <v>2023</v>
      </c>
      <c r="G407" s="225" t="s">
        <v>1418</v>
      </c>
      <c r="H407" s="226">
        <v>1</v>
      </c>
      <c r="I407" s="227">
        <v>10000</v>
      </c>
      <c r="J407" s="227">
        <f>ROUND(I407*H407,2)</f>
        <v>10000</v>
      </c>
      <c r="K407" s="228"/>
      <c r="L407" s="39"/>
      <c r="M407" s="229" t="s">
        <v>1</v>
      </c>
      <c r="N407" s="230" t="s">
        <v>39</v>
      </c>
      <c r="O407" s="231">
        <v>0</v>
      </c>
      <c r="P407" s="231">
        <f>O407*H407</f>
        <v>0</v>
      </c>
      <c r="Q407" s="231">
        <v>0</v>
      </c>
      <c r="R407" s="231">
        <f>Q407*H407</f>
        <v>0</v>
      </c>
      <c r="S407" s="231">
        <v>0</v>
      </c>
      <c r="T407" s="232">
        <f>S407*H407</f>
        <v>0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233" t="s">
        <v>116</v>
      </c>
      <c r="AT407" s="233" t="s">
        <v>280</v>
      </c>
      <c r="AU407" s="233" t="s">
        <v>81</v>
      </c>
      <c r="AY407" s="18" t="s">
        <v>278</v>
      </c>
      <c r="BE407" s="234">
        <f>IF(N407="základní",J407,0)</f>
        <v>10000</v>
      </c>
      <c r="BF407" s="234">
        <f>IF(N407="snížená",J407,0)</f>
        <v>0</v>
      </c>
      <c r="BG407" s="234">
        <f>IF(N407="zákl. přenesená",J407,0)</f>
        <v>0</v>
      </c>
      <c r="BH407" s="234">
        <f>IF(N407="sníž. přenesená",J407,0)</f>
        <v>0</v>
      </c>
      <c r="BI407" s="234">
        <f>IF(N407="nulová",J407,0)</f>
        <v>0</v>
      </c>
      <c r="BJ407" s="18" t="s">
        <v>81</v>
      </c>
      <c r="BK407" s="234">
        <f>ROUND(I407*H407,2)</f>
        <v>10000</v>
      </c>
      <c r="BL407" s="18" t="s">
        <v>116</v>
      </c>
      <c r="BM407" s="233" t="s">
        <v>5251</v>
      </c>
    </row>
    <row r="408" s="2" customFormat="1" ht="16.5" customHeight="1">
      <c r="A408" s="33"/>
      <c r="B408" s="34"/>
      <c r="C408" s="222" t="s">
        <v>1921</v>
      </c>
      <c r="D408" s="222" t="s">
        <v>280</v>
      </c>
      <c r="E408" s="223" t="s">
        <v>2038</v>
      </c>
      <c r="F408" s="224" t="s">
        <v>2039</v>
      </c>
      <c r="G408" s="225" t="s">
        <v>318</v>
      </c>
      <c r="H408" s="226">
        <v>1419.02</v>
      </c>
      <c r="I408" s="227">
        <v>40</v>
      </c>
      <c r="J408" s="227">
        <f>ROUND(I408*H408,2)</f>
        <v>56760.800000000003</v>
      </c>
      <c r="K408" s="228"/>
      <c r="L408" s="39"/>
      <c r="M408" s="229" t="s">
        <v>1</v>
      </c>
      <c r="N408" s="230" t="s">
        <v>39</v>
      </c>
      <c r="O408" s="231">
        <v>0</v>
      </c>
      <c r="P408" s="231">
        <f>O408*H408</f>
        <v>0</v>
      </c>
      <c r="Q408" s="231">
        <v>0</v>
      </c>
      <c r="R408" s="231">
        <f>Q408*H408</f>
        <v>0</v>
      </c>
      <c r="S408" s="231">
        <v>0</v>
      </c>
      <c r="T408" s="232">
        <f>S408*H408</f>
        <v>0</v>
      </c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R408" s="233" t="s">
        <v>116</v>
      </c>
      <c r="AT408" s="233" t="s">
        <v>280</v>
      </c>
      <c r="AU408" s="233" t="s">
        <v>81</v>
      </c>
      <c r="AY408" s="18" t="s">
        <v>278</v>
      </c>
      <c r="BE408" s="234">
        <f>IF(N408="základní",J408,0)</f>
        <v>56760.800000000003</v>
      </c>
      <c r="BF408" s="234">
        <f>IF(N408="snížená",J408,0)</f>
        <v>0</v>
      </c>
      <c r="BG408" s="234">
        <f>IF(N408="zákl. přenesená",J408,0)</f>
        <v>0</v>
      </c>
      <c r="BH408" s="234">
        <f>IF(N408="sníž. přenesená",J408,0)</f>
        <v>0</v>
      </c>
      <c r="BI408" s="234">
        <f>IF(N408="nulová",J408,0)</f>
        <v>0</v>
      </c>
      <c r="BJ408" s="18" t="s">
        <v>81</v>
      </c>
      <c r="BK408" s="234">
        <f>ROUND(I408*H408,2)</f>
        <v>56760.800000000003</v>
      </c>
      <c r="BL408" s="18" t="s">
        <v>116</v>
      </c>
      <c r="BM408" s="233" t="s">
        <v>5252</v>
      </c>
    </row>
    <row r="409" s="13" customFormat="1">
      <c r="A409" s="13"/>
      <c r="B409" s="235"/>
      <c r="C409" s="236"/>
      <c r="D409" s="237" t="s">
        <v>285</v>
      </c>
      <c r="E409" s="238" t="s">
        <v>1</v>
      </c>
      <c r="F409" s="239" t="s">
        <v>5253</v>
      </c>
      <c r="G409" s="236"/>
      <c r="H409" s="240">
        <v>1419.02</v>
      </c>
      <c r="I409" s="236"/>
      <c r="J409" s="236"/>
      <c r="K409" s="236"/>
      <c r="L409" s="241"/>
      <c r="M409" s="242"/>
      <c r="N409" s="243"/>
      <c r="O409" s="243"/>
      <c r="P409" s="243"/>
      <c r="Q409" s="243"/>
      <c r="R409" s="243"/>
      <c r="S409" s="243"/>
      <c r="T409" s="24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5" t="s">
        <v>285</v>
      </c>
      <c r="AU409" s="245" t="s">
        <v>81</v>
      </c>
      <c r="AV409" s="13" t="s">
        <v>83</v>
      </c>
      <c r="AW409" s="13" t="s">
        <v>30</v>
      </c>
      <c r="AX409" s="13" t="s">
        <v>74</v>
      </c>
      <c r="AY409" s="245" t="s">
        <v>278</v>
      </c>
    </row>
    <row r="410" s="14" customFormat="1">
      <c r="A410" s="14"/>
      <c r="B410" s="246"/>
      <c r="C410" s="247"/>
      <c r="D410" s="237" t="s">
        <v>285</v>
      </c>
      <c r="E410" s="248" t="s">
        <v>1</v>
      </c>
      <c r="F410" s="249" t="s">
        <v>287</v>
      </c>
      <c r="G410" s="247"/>
      <c r="H410" s="250">
        <v>1419.02</v>
      </c>
      <c r="I410" s="247"/>
      <c r="J410" s="247"/>
      <c r="K410" s="247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285</v>
      </c>
      <c r="AU410" s="255" t="s">
        <v>81</v>
      </c>
      <c r="AV410" s="14" t="s">
        <v>116</v>
      </c>
      <c r="AW410" s="14" t="s">
        <v>30</v>
      </c>
      <c r="AX410" s="14" t="s">
        <v>81</v>
      </c>
      <c r="AY410" s="255" t="s">
        <v>278</v>
      </c>
    </row>
    <row r="411" s="2" customFormat="1" ht="16.5" customHeight="1">
      <c r="A411" s="33"/>
      <c r="B411" s="34"/>
      <c r="C411" s="222" t="s">
        <v>1925</v>
      </c>
      <c r="D411" s="222" t="s">
        <v>280</v>
      </c>
      <c r="E411" s="223" t="s">
        <v>2043</v>
      </c>
      <c r="F411" s="224" t="s">
        <v>2044</v>
      </c>
      <c r="G411" s="225" t="s">
        <v>318</v>
      </c>
      <c r="H411" s="226">
        <v>1419.02</v>
      </c>
      <c r="I411" s="227">
        <v>40</v>
      </c>
      <c r="J411" s="227">
        <f>ROUND(I411*H411,2)</f>
        <v>56760.800000000003</v>
      </c>
      <c r="K411" s="228"/>
      <c r="L411" s="39"/>
      <c r="M411" s="229" t="s">
        <v>1</v>
      </c>
      <c r="N411" s="230" t="s">
        <v>39</v>
      </c>
      <c r="O411" s="231">
        <v>0</v>
      </c>
      <c r="P411" s="231">
        <f>O411*H411</f>
        <v>0</v>
      </c>
      <c r="Q411" s="231">
        <v>0</v>
      </c>
      <c r="R411" s="231">
        <f>Q411*H411</f>
        <v>0</v>
      </c>
      <c r="S411" s="231">
        <v>0</v>
      </c>
      <c r="T411" s="232">
        <f>S411*H411</f>
        <v>0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233" t="s">
        <v>116</v>
      </c>
      <c r="AT411" s="233" t="s">
        <v>280</v>
      </c>
      <c r="AU411" s="233" t="s">
        <v>81</v>
      </c>
      <c r="AY411" s="18" t="s">
        <v>278</v>
      </c>
      <c r="BE411" s="234">
        <f>IF(N411="základní",J411,0)</f>
        <v>56760.800000000003</v>
      </c>
      <c r="BF411" s="234">
        <f>IF(N411="snížená",J411,0)</f>
        <v>0</v>
      </c>
      <c r="BG411" s="234">
        <f>IF(N411="zákl. přenesená",J411,0)</f>
        <v>0</v>
      </c>
      <c r="BH411" s="234">
        <f>IF(N411="sníž. přenesená",J411,0)</f>
        <v>0</v>
      </c>
      <c r="BI411" s="234">
        <f>IF(N411="nulová",J411,0)</f>
        <v>0</v>
      </c>
      <c r="BJ411" s="18" t="s">
        <v>81</v>
      </c>
      <c r="BK411" s="234">
        <f>ROUND(I411*H411,2)</f>
        <v>56760.800000000003</v>
      </c>
      <c r="BL411" s="18" t="s">
        <v>116</v>
      </c>
      <c r="BM411" s="233" t="s">
        <v>5254</v>
      </c>
    </row>
    <row r="412" s="2" customFormat="1" ht="16.5" customHeight="1">
      <c r="A412" s="33"/>
      <c r="B412" s="34"/>
      <c r="C412" s="222" t="s">
        <v>1929</v>
      </c>
      <c r="D412" s="222" t="s">
        <v>280</v>
      </c>
      <c r="E412" s="223" t="s">
        <v>2047</v>
      </c>
      <c r="F412" s="224" t="s">
        <v>2048</v>
      </c>
      <c r="G412" s="225" t="s">
        <v>675</v>
      </c>
      <c r="H412" s="226">
        <v>100</v>
      </c>
      <c r="I412" s="227">
        <v>450</v>
      </c>
      <c r="J412" s="227">
        <f>ROUND(I412*H412,2)</f>
        <v>45000</v>
      </c>
      <c r="K412" s="228"/>
      <c r="L412" s="39"/>
      <c r="M412" s="229" t="s">
        <v>1</v>
      </c>
      <c r="N412" s="230" t="s">
        <v>39</v>
      </c>
      <c r="O412" s="231">
        <v>0</v>
      </c>
      <c r="P412" s="231">
        <f>O412*H412</f>
        <v>0</v>
      </c>
      <c r="Q412" s="231">
        <v>0</v>
      </c>
      <c r="R412" s="231">
        <f>Q412*H412</f>
        <v>0</v>
      </c>
      <c r="S412" s="231">
        <v>0</v>
      </c>
      <c r="T412" s="232">
        <f>S412*H412</f>
        <v>0</v>
      </c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R412" s="233" t="s">
        <v>116</v>
      </c>
      <c r="AT412" s="233" t="s">
        <v>280</v>
      </c>
      <c r="AU412" s="233" t="s">
        <v>81</v>
      </c>
      <c r="AY412" s="18" t="s">
        <v>278</v>
      </c>
      <c r="BE412" s="234">
        <f>IF(N412="základní",J412,0)</f>
        <v>45000</v>
      </c>
      <c r="BF412" s="234">
        <f>IF(N412="snížená",J412,0)</f>
        <v>0</v>
      </c>
      <c r="BG412" s="234">
        <f>IF(N412="zákl. přenesená",J412,0)</f>
        <v>0</v>
      </c>
      <c r="BH412" s="234">
        <f>IF(N412="sníž. přenesená",J412,0)</f>
        <v>0</v>
      </c>
      <c r="BI412" s="234">
        <f>IF(N412="nulová",J412,0)</f>
        <v>0</v>
      </c>
      <c r="BJ412" s="18" t="s">
        <v>81</v>
      </c>
      <c r="BK412" s="234">
        <f>ROUND(I412*H412,2)</f>
        <v>45000</v>
      </c>
      <c r="BL412" s="18" t="s">
        <v>116</v>
      </c>
      <c r="BM412" s="233" t="s">
        <v>5255</v>
      </c>
    </row>
    <row r="413" s="2" customFormat="1" ht="33" customHeight="1">
      <c r="A413" s="33"/>
      <c r="B413" s="34"/>
      <c r="C413" s="222" t="s">
        <v>1933</v>
      </c>
      <c r="D413" s="222" t="s">
        <v>280</v>
      </c>
      <c r="E413" s="223" t="s">
        <v>2051</v>
      </c>
      <c r="F413" s="224" t="s">
        <v>5256</v>
      </c>
      <c r="G413" s="225" t="s">
        <v>1418</v>
      </c>
      <c r="H413" s="226">
        <v>1</v>
      </c>
      <c r="I413" s="227">
        <v>15000</v>
      </c>
      <c r="J413" s="227">
        <f>ROUND(I413*H413,2)</f>
        <v>15000</v>
      </c>
      <c r="K413" s="228"/>
      <c r="L413" s="39"/>
      <c r="M413" s="229" t="s">
        <v>1</v>
      </c>
      <c r="N413" s="230" t="s">
        <v>39</v>
      </c>
      <c r="O413" s="231">
        <v>0</v>
      </c>
      <c r="P413" s="231">
        <f>O413*H413</f>
        <v>0</v>
      </c>
      <c r="Q413" s="231">
        <v>0</v>
      </c>
      <c r="R413" s="231">
        <f>Q413*H413</f>
        <v>0</v>
      </c>
      <c r="S413" s="231">
        <v>0</v>
      </c>
      <c r="T413" s="232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233" t="s">
        <v>116</v>
      </c>
      <c r="AT413" s="233" t="s">
        <v>280</v>
      </c>
      <c r="AU413" s="233" t="s">
        <v>81</v>
      </c>
      <c r="AY413" s="18" t="s">
        <v>278</v>
      </c>
      <c r="BE413" s="234">
        <f>IF(N413="základní",J413,0)</f>
        <v>15000</v>
      </c>
      <c r="BF413" s="234">
        <f>IF(N413="snížená",J413,0)</f>
        <v>0</v>
      </c>
      <c r="BG413" s="234">
        <f>IF(N413="zákl. přenesená",J413,0)</f>
        <v>0</v>
      </c>
      <c r="BH413" s="234">
        <f>IF(N413="sníž. přenesená",J413,0)</f>
        <v>0</v>
      </c>
      <c r="BI413" s="234">
        <f>IF(N413="nulová",J413,0)</f>
        <v>0</v>
      </c>
      <c r="BJ413" s="18" t="s">
        <v>81</v>
      </c>
      <c r="BK413" s="234">
        <f>ROUND(I413*H413,2)</f>
        <v>15000</v>
      </c>
      <c r="BL413" s="18" t="s">
        <v>116</v>
      </c>
      <c r="BM413" s="233" t="s">
        <v>5257</v>
      </c>
    </row>
    <row r="414" s="2" customFormat="1" ht="24.15" customHeight="1">
      <c r="A414" s="33"/>
      <c r="B414" s="34"/>
      <c r="C414" s="222" t="s">
        <v>1937</v>
      </c>
      <c r="D414" s="222" t="s">
        <v>280</v>
      </c>
      <c r="E414" s="223" t="s">
        <v>2055</v>
      </c>
      <c r="F414" s="224" t="s">
        <v>2056</v>
      </c>
      <c r="G414" s="225" t="s">
        <v>1418</v>
      </c>
      <c r="H414" s="226">
        <v>1</v>
      </c>
      <c r="I414" s="227">
        <v>25000</v>
      </c>
      <c r="J414" s="227">
        <f>ROUND(I414*H414,2)</f>
        <v>25000</v>
      </c>
      <c r="K414" s="228"/>
      <c r="L414" s="39"/>
      <c r="M414" s="229" t="s">
        <v>1</v>
      </c>
      <c r="N414" s="230" t="s">
        <v>39</v>
      </c>
      <c r="O414" s="231">
        <v>0</v>
      </c>
      <c r="P414" s="231">
        <f>O414*H414</f>
        <v>0</v>
      </c>
      <c r="Q414" s="231">
        <v>0</v>
      </c>
      <c r="R414" s="231">
        <f>Q414*H414</f>
        <v>0</v>
      </c>
      <c r="S414" s="231">
        <v>0</v>
      </c>
      <c r="T414" s="232">
        <f>S414*H414</f>
        <v>0</v>
      </c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R414" s="233" t="s">
        <v>116</v>
      </c>
      <c r="AT414" s="233" t="s">
        <v>280</v>
      </c>
      <c r="AU414" s="233" t="s">
        <v>81</v>
      </c>
      <c r="AY414" s="18" t="s">
        <v>278</v>
      </c>
      <c r="BE414" s="234">
        <f>IF(N414="základní",J414,0)</f>
        <v>25000</v>
      </c>
      <c r="BF414" s="234">
        <f>IF(N414="snížená",J414,0)</f>
        <v>0</v>
      </c>
      <c r="BG414" s="234">
        <f>IF(N414="zákl. přenesená",J414,0)</f>
        <v>0</v>
      </c>
      <c r="BH414" s="234">
        <f>IF(N414="sníž. přenesená",J414,0)</f>
        <v>0</v>
      </c>
      <c r="BI414" s="234">
        <f>IF(N414="nulová",J414,0)</f>
        <v>0</v>
      </c>
      <c r="BJ414" s="18" t="s">
        <v>81</v>
      </c>
      <c r="BK414" s="234">
        <f>ROUND(I414*H414,2)</f>
        <v>25000</v>
      </c>
      <c r="BL414" s="18" t="s">
        <v>116</v>
      </c>
      <c r="BM414" s="233" t="s">
        <v>5258</v>
      </c>
    </row>
    <row r="415" s="2" customFormat="1" ht="16.5" customHeight="1">
      <c r="A415" s="33"/>
      <c r="B415" s="34"/>
      <c r="C415" s="222" t="s">
        <v>1941</v>
      </c>
      <c r="D415" s="222" t="s">
        <v>280</v>
      </c>
      <c r="E415" s="223" t="s">
        <v>5259</v>
      </c>
      <c r="F415" s="224" t="s">
        <v>5260</v>
      </c>
      <c r="G415" s="225" t="s">
        <v>1418</v>
      </c>
      <c r="H415" s="226">
        <v>1</v>
      </c>
      <c r="I415" s="227">
        <v>25000</v>
      </c>
      <c r="J415" s="227">
        <f>ROUND(I415*H415,2)</f>
        <v>25000</v>
      </c>
      <c r="K415" s="228"/>
      <c r="L415" s="39"/>
      <c r="M415" s="229" t="s">
        <v>1</v>
      </c>
      <c r="N415" s="230" t="s">
        <v>39</v>
      </c>
      <c r="O415" s="231">
        <v>0</v>
      </c>
      <c r="P415" s="231">
        <f>O415*H415</f>
        <v>0</v>
      </c>
      <c r="Q415" s="231">
        <v>0</v>
      </c>
      <c r="R415" s="231">
        <f>Q415*H415</f>
        <v>0</v>
      </c>
      <c r="S415" s="231">
        <v>0</v>
      </c>
      <c r="T415" s="232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233" t="s">
        <v>116</v>
      </c>
      <c r="AT415" s="233" t="s">
        <v>280</v>
      </c>
      <c r="AU415" s="233" t="s">
        <v>81</v>
      </c>
      <c r="AY415" s="18" t="s">
        <v>278</v>
      </c>
      <c r="BE415" s="234">
        <f>IF(N415="základní",J415,0)</f>
        <v>25000</v>
      </c>
      <c r="BF415" s="234">
        <f>IF(N415="snížená",J415,0)</f>
        <v>0</v>
      </c>
      <c r="BG415" s="234">
        <f>IF(N415="zákl. přenesená",J415,0)</f>
        <v>0</v>
      </c>
      <c r="BH415" s="234">
        <f>IF(N415="sníž. přenesená",J415,0)</f>
        <v>0</v>
      </c>
      <c r="BI415" s="234">
        <f>IF(N415="nulová",J415,0)</f>
        <v>0</v>
      </c>
      <c r="BJ415" s="18" t="s">
        <v>81</v>
      </c>
      <c r="BK415" s="234">
        <f>ROUND(I415*H415,2)</f>
        <v>25000</v>
      </c>
      <c r="BL415" s="18" t="s">
        <v>116</v>
      </c>
      <c r="BM415" s="233" t="s">
        <v>5261</v>
      </c>
    </row>
    <row r="416" s="2" customFormat="1" ht="16.5" customHeight="1">
      <c r="A416" s="33"/>
      <c r="B416" s="34"/>
      <c r="C416" s="222" t="s">
        <v>1945</v>
      </c>
      <c r="D416" s="222" t="s">
        <v>280</v>
      </c>
      <c r="E416" s="223" t="s">
        <v>2059</v>
      </c>
      <c r="F416" s="224" t="s">
        <v>2060</v>
      </c>
      <c r="G416" s="225" t="s">
        <v>1418</v>
      </c>
      <c r="H416" s="226">
        <v>1</v>
      </c>
      <c r="I416" s="227">
        <v>15000</v>
      </c>
      <c r="J416" s="227">
        <f>ROUND(I416*H416,2)</f>
        <v>15000</v>
      </c>
      <c r="K416" s="228"/>
      <c r="L416" s="39"/>
      <c r="M416" s="229" t="s">
        <v>1</v>
      </c>
      <c r="N416" s="230" t="s">
        <v>39</v>
      </c>
      <c r="O416" s="231">
        <v>0</v>
      </c>
      <c r="P416" s="231">
        <f>O416*H416</f>
        <v>0</v>
      </c>
      <c r="Q416" s="231">
        <v>0</v>
      </c>
      <c r="R416" s="231">
        <f>Q416*H416</f>
        <v>0</v>
      </c>
      <c r="S416" s="231">
        <v>0</v>
      </c>
      <c r="T416" s="232">
        <f>S416*H416</f>
        <v>0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233" t="s">
        <v>116</v>
      </c>
      <c r="AT416" s="233" t="s">
        <v>280</v>
      </c>
      <c r="AU416" s="233" t="s">
        <v>81</v>
      </c>
      <c r="AY416" s="18" t="s">
        <v>278</v>
      </c>
      <c r="BE416" s="234">
        <f>IF(N416="základní",J416,0)</f>
        <v>15000</v>
      </c>
      <c r="BF416" s="234">
        <f>IF(N416="snížená",J416,0)</f>
        <v>0</v>
      </c>
      <c r="BG416" s="234">
        <f>IF(N416="zákl. přenesená",J416,0)</f>
        <v>0</v>
      </c>
      <c r="BH416" s="234">
        <f>IF(N416="sníž. přenesená",J416,0)</f>
        <v>0</v>
      </c>
      <c r="BI416" s="234">
        <f>IF(N416="nulová",J416,0)</f>
        <v>0</v>
      </c>
      <c r="BJ416" s="18" t="s">
        <v>81</v>
      </c>
      <c r="BK416" s="234">
        <f>ROUND(I416*H416,2)</f>
        <v>15000</v>
      </c>
      <c r="BL416" s="18" t="s">
        <v>116</v>
      </c>
      <c r="BM416" s="233" t="s">
        <v>5262</v>
      </c>
    </row>
    <row r="417" s="2" customFormat="1" ht="24.15" customHeight="1">
      <c r="A417" s="33"/>
      <c r="B417" s="34"/>
      <c r="C417" s="222" t="s">
        <v>1949</v>
      </c>
      <c r="D417" s="222" t="s">
        <v>280</v>
      </c>
      <c r="E417" s="223" t="s">
        <v>2063</v>
      </c>
      <c r="F417" s="224" t="s">
        <v>2064</v>
      </c>
      <c r="G417" s="225" t="s">
        <v>1418</v>
      </c>
      <c r="H417" s="226">
        <v>1</v>
      </c>
      <c r="I417" s="227">
        <v>15000</v>
      </c>
      <c r="J417" s="227">
        <f>ROUND(I417*H417,2)</f>
        <v>15000</v>
      </c>
      <c r="K417" s="228"/>
      <c r="L417" s="39"/>
      <c r="M417" s="229" t="s">
        <v>1</v>
      </c>
      <c r="N417" s="230" t="s">
        <v>39</v>
      </c>
      <c r="O417" s="231">
        <v>0</v>
      </c>
      <c r="P417" s="231">
        <f>O417*H417</f>
        <v>0</v>
      </c>
      <c r="Q417" s="231">
        <v>0</v>
      </c>
      <c r="R417" s="231">
        <f>Q417*H417</f>
        <v>0</v>
      </c>
      <c r="S417" s="231">
        <v>0</v>
      </c>
      <c r="T417" s="232">
        <f>S417*H417</f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233" t="s">
        <v>116</v>
      </c>
      <c r="AT417" s="233" t="s">
        <v>280</v>
      </c>
      <c r="AU417" s="233" t="s">
        <v>81</v>
      </c>
      <c r="AY417" s="18" t="s">
        <v>278</v>
      </c>
      <c r="BE417" s="234">
        <f>IF(N417="základní",J417,0)</f>
        <v>15000</v>
      </c>
      <c r="BF417" s="234">
        <f>IF(N417="snížená",J417,0)</f>
        <v>0</v>
      </c>
      <c r="BG417" s="234">
        <f>IF(N417="zákl. přenesená",J417,0)</f>
        <v>0</v>
      </c>
      <c r="BH417" s="234">
        <f>IF(N417="sníž. přenesená",J417,0)</f>
        <v>0</v>
      </c>
      <c r="BI417" s="234">
        <f>IF(N417="nulová",J417,0)</f>
        <v>0</v>
      </c>
      <c r="BJ417" s="18" t="s">
        <v>81</v>
      </c>
      <c r="BK417" s="234">
        <f>ROUND(I417*H417,2)</f>
        <v>15000</v>
      </c>
      <c r="BL417" s="18" t="s">
        <v>116</v>
      </c>
      <c r="BM417" s="233" t="s">
        <v>5263</v>
      </c>
    </row>
    <row r="418" s="2" customFormat="1" ht="16.5" customHeight="1">
      <c r="A418" s="33"/>
      <c r="B418" s="34"/>
      <c r="C418" s="222" t="s">
        <v>1953</v>
      </c>
      <c r="D418" s="222" t="s">
        <v>280</v>
      </c>
      <c r="E418" s="223" t="s">
        <v>2006</v>
      </c>
      <c r="F418" s="224" t="s">
        <v>2007</v>
      </c>
      <c r="G418" s="225" t="s">
        <v>1418</v>
      </c>
      <c r="H418" s="226">
        <v>1</v>
      </c>
      <c r="I418" s="227">
        <v>15000</v>
      </c>
      <c r="J418" s="227">
        <f>ROUND(I418*H418,2)</f>
        <v>15000</v>
      </c>
      <c r="K418" s="228"/>
      <c r="L418" s="39"/>
      <c r="M418" s="229" t="s">
        <v>1</v>
      </c>
      <c r="N418" s="230" t="s">
        <v>39</v>
      </c>
      <c r="O418" s="231">
        <v>0</v>
      </c>
      <c r="P418" s="231">
        <f>O418*H418</f>
        <v>0</v>
      </c>
      <c r="Q418" s="231">
        <v>0</v>
      </c>
      <c r="R418" s="231">
        <f>Q418*H418</f>
        <v>0</v>
      </c>
      <c r="S418" s="231">
        <v>0</v>
      </c>
      <c r="T418" s="232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233" t="s">
        <v>116</v>
      </c>
      <c r="AT418" s="233" t="s">
        <v>280</v>
      </c>
      <c r="AU418" s="233" t="s">
        <v>81</v>
      </c>
      <c r="AY418" s="18" t="s">
        <v>278</v>
      </c>
      <c r="BE418" s="234">
        <f>IF(N418="základní",J418,0)</f>
        <v>15000</v>
      </c>
      <c r="BF418" s="234">
        <f>IF(N418="snížená",J418,0)</f>
        <v>0</v>
      </c>
      <c r="BG418" s="234">
        <f>IF(N418="zákl. přenesená",J418,0)</f>
        <v>0</v>
      </c>
      <c r="BH418" s="234">
        <f>IF(N418="sníž. přenesená",J418,0)</f>
        <v>0</v>
      </c>
      <c r="BI418" s="234">
        <f>IF(N418="nulová",J418,0)</f>
        <v>0</v>
      </c>
      <c r="BJ418" s="18" t="s">
        <v>81</v>
      </c>
      <c r="BK418" s="234">
        <f>ROUND(I418*H418,2)</f>
        <v>15000</v>
      </c>
      <c r="BL418" s="18" t="s">
        <v>116</v>
      </c>
      <c r="BM418" s="233" t="s">
        <v>5264</v>
      </c>
    </row>
    <row r="419" s="2" customFormat="1" ht="24.15" customHeight="1">
      <c r="A419" s="33"/>
      <c r="B419" s="34"/>
      <c r="C419" s="222" t="s">
        <v>1957</v>
      </c>
      <c r="D419" s="222" t="s">
        <v>280</v>
      </c>
      <c r="E419" s="223" t="s">
        <v>2067</v>
      </c>
      <c r="F419" s="224" t="s">
        <v>5265</v>
      </c>
      <c r="G419" s="225" t="s">
        <v>2069</v>
      </c>
      <c r="H419" s="226">
        <v>1</v>
      </c>
      <c r="I419" s="227">
        <v>250000</v>
      </c>
      <c r="J419" s="227">
        <f>ROUND(I419*H419,2)</f>
        <v>250000</v>
      </c>
      <c r="K419" s="228"/>
      <c r="L419" s="39"/>
      <c r="M419" s="229" t="s">
        <v>1</v>
      </c>
      <c r="N419" s="230" t="s">
        <v>39</v>
      </c>
      <c r="O419" s="231">
        <v>0</v>
      </c>
      <c r="P419" s="231">
        <f>O419*H419</f>
        <v>0</v>
      </c>
      <c r="Q419" s="231">
        <v>0</v>
      </c>
      <c r="R419" s="231">
        <f>Q419*H419</f>
        <v>0</v>
      </c>
      <c r="S419" s="231">
        <v>0</v>
      </c>
      <c r="T419" s="232">
        <f>S419*H419</f>
        <v>0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233" t="s">
        <v>116</v>
      </c>
      <c r="AT419" s="233" t="s">
        <v>280</v>
      </c>
      <c r="AU419" s="233" t="s">
        <v>81</v>
      </c>
      <c r="AY419" s="18" t="s">
        <v>278</v>
      </c>
      <c r="BE419" s="234">
        <f>IF(N419="základní",J419,0)</f>
        <v>250000</v>
      </c>
      <c r="BF419" s="234">
        <f>IF(N419="snížená",J419,0)</f>
        <v>0</v>
      </c>
      <c r="BG419" s="234">
        <f>IF(N419="zákl. přenesená",J419,0)</f>
        <v>0</v>
      </c>
      <c r="BH419" s="234">
        <f>IF(N419="sníž. přenesená",J419,0)</f>
        <v>0</v>
      </c>
      <c r="BI419" s="234">
        <f>IF(N419="nulová",J419,0)</f>
        <v>0</v>
      </c>
      <c r="BJ419" s="18" t="s">
        <v>81</v>
      </c>
      <c r="BK419" s="234">
        <f>ROUND(I419*H419,2)</f>
        <v>250000</v>
      </c>
      <c r="BL419" s="18" t="s">
        <v>116</v>
      </c>
      <c r="BM419" s="233" t="s">
        <v>5266</v>
      </c>
    </row>
    <row r="420" s="2" customFormat="1" ht="24.15" customHeight="1">
      <c r="A420" s="33"/>
      <c r="B420" s="34"/>
      <c r="C420" s="222" t="s">
        <v>1961</v>
      </c>
      <c r="D420" s="222" t="s">
        <v>280</v>
      </c>
      <c r="E420" s="223" t="s">
        <v>5267</v>
      </c>
      <c r="F420" s="224" t="s">
        <v>5268</v>
      </c>
      <c r="G420" s="225" t="s">
        <v>2069</v>
      </c>
      <c r="H420" s="226">
        <v>1</v>
      </c>
      <c r="I420" s="227">
        <v>200000</v>
      </c>
      <c r="J420" s="227">
        <f>ROUND(I420*H420,2)</f>
        <v>200000</v>
      </c>
      <c r="K420" s="228"/>
      <c r="L420" s="39"/>
      <c r="M420" s="291" t="s">
        <v>1</v>
      </c>
      <c r="N420" s="292" t="s">
        <v>39</v>
      </c>
      <c r="O420" s="293">
        <v>0</v>
      </c>
      <c r="P420" s="293">
        <f>O420*H420</f>
        <v>0</v>
      </c>
      <c r="Q420" s="293">
        <v>0</v>
      </c>
      <c r="R420" s="293">
        <f>Q420*H420</f>
        <v>0</v>
      </c>
      <c r="S420" s="293">
        <v>0</v>
      </c>
      <c r="T420" s="294">
        <f>S420*H420</f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233" t="s">
        <v>116</v>
      </c>
      <c r="AT420" s="233" t="s">
        <v>280</v>
      </c>
      <c r="AU420" s="233" t="s">
        <v>81</v>
      </c>
      <c r="AY420" s="18" t="s">
        <v>278</v>
      </c>
      <c r="BE420" s="234">
        <f>IF(N420="základní",J420,0)</f>
        <v>200000</v>
      </c>
      <c r="BF420" s="234">
        <f>IF(N420="snížená",J420,0)</f>
        <v>0</v>
      </c>
      <c r="BG420" s="234">
        <f>IF(N420="zákl. přenesená",J420,0)</f>
        <v>0</v>
      </c>
      <c r="BH420" s="234">
        <f>IF(N420="sníž. přenesená",J420,0)</f>
        <v>0</v>
      </c>
      <c r="BI420" s="234">
        <f>IF(N420="nulová",J420,0)</f>
        <v>0</v>
      </c>
      <c r="BJ420" s="18" t="s">
        <v>81</v>
      </c>
      <c r="BK420" s="234">
        <f>ROUND(I420*H420,2)</f>
        <v>200000</v>
      </c>
      <c r="BL420" s="18" t="s">
        <v>116</v>
      </c>
      <c r="BM420" s="233" t="s">
        <v>5269</v>
      </c>
    </row>
    <row r="421" s="2" customFormat="1" ht="6.96" customHeight="1">
      <c r="A421" s="33"/>
      <c r="B421" s="60"/>
      <c r="C421" s="61"/>
      <c r="D421" s="61"/>
      <c r="E421" s="61"/>
      <c r="F421" s="61"/>
      <c r="G421" s="61"/>
      <c r="H421" s="61"/>
      <c r="I421" s="61"/>
      <c r="J421" s="61"/>
      <c r="K421" s="61"/>
      <c r="L421" s="39"/>
      <c r="M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</row>
  </sheetData>
  <sheetProtection sheet="1" autoFilter="0" formatColumns="0" formatRows="0" objects="1" scenarios="1" spinCount="100000" saltValue="cAtaNoIHuW9K5rMsfDfjA9KVDBzAHjlqZt7K+HA8XqHvffZleFCMXosYKbyL2CBWwCRJj1f9K4ow8S6rzv+uNA==" hashValue="1vqrOkUHadEgcdiHUKlZIG4sLJTEiLVbE5wGI5oYRvCI3UahBLTpmd/pTsOA3Rd2ZUi5uojzForXwwNCNhryWg==" algorithmName="SHA-512" password="CC35"/>
  <autoFilter ref="C137:K42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83</v>
      </c>
    </row>
    <row r="4" s="1" customFormat="1" ht="24.96" customHeight="1">
      <c r="B4" s="21"/>
      <c r="D4" s="143" t="s">
        <v>230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Cheb - Onkologie a zubní klinika rev.11.02.2025</v>
      </c>
      <c r="F7" s="145"/>
      <c r="G7" s="145"/>
      <c r="H7" s="145"/>
      <c r="L7" s="21"/>
    </row>
    <row r="8">
      <c r="B8" s="21"/>
      <c r="D8" s="145" t="s">
        <v>231</v>
      </c>
      <c r="L8" s="21"/>
    </row>
    <row r="9" s="1" customFormat="1" ht="16.5" customHeight="1">
      <c r="B9" s="21"/>
      <c r="E9" s="146" t="s">
        <v>4862</v>
      </c>
      <c r="F9" s="1"/>
      <c r="G9" s="1"/>
      <c r="H9" s="1"/>
      <c r="L9" s="21"/>
    </row>
    <row r="10" s="1" customFormat="1" ht="12" customHeight="1">
      <c r="B10" s="21"/>
      <c r="D10" s="145" t="s">
        <v>233</v>
      </c>
      <c r="L10" s="21"/>
    </row>
    <row r="11" s="2" customFormat="1" ht="16.5" customHeight="1">
      <c r="A11" s="33"/>
      <c r="B11" s="39"/>
      <c r="C11" s="33"/>
      <c r="D11" s="33"/>
      <c r="E11" s="147" t="s">
        <v>5270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9"/>
      <c r="C12" s="33"/>
      <c r="D12" s="145" t="s">
        <v>235</v>
      </c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6.5" customHeight="1">
      <c r="A13" s="33"/>
      <c r="B13" s="39"/>
      <c r="C13" s="33"/>
      <c r="D13" s="33"/>
      <c r="E13" s="148" t="s">
        <v>5271</v>
      </c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>
      <c r="A14" s="33"/>
      <c r="B14" s="39"/>
      <c r="C14" s="33"/>
      <c r="D14" s="33"/>
      <c r="E14" s="33"/>
      <c r="F14" s="33"/>
      <c r="G14" s="33"/>
      <c r="H14" s="33"/>
      <c r="I14" s="33"/>
      <c r="J14" s="33"/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9"/>
      <c r="C15" s="33"/>
      <c r="D15" s="145" t="s">
        <v>16</v>
      </c>
      <c r="E15" s="33"/>
      <c r="F15" s="135" t="s">
        <v>1</v>
      </c>
      <c r="G15" s="33"/>
      <c r="H15" s="33"/>
      <c r="I15" s="145" t="s">
        <v>17</v>
      </c>
      <c r="J15" s="135" t="s">
        <v>1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18</v>
      </c>
      <c r="E16" s="33"/>
      <c r="F16" s="135" t="s">
        <v>24</v>
      </c>
      <c r="G16" s="33"/>
      <c r="H16" s="33"/>
      <c r="I16" s="145" t="s">
        <v>20</v>
      </c>
      <c r="J16" s="149" t="str">
        <f>'Rekapitulace stavby'!AN8</f>
        <v>10. 12. 2024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0.8" customHeight="1">
      <c r="A17" s="33"/>
      <c r="B17" s="39"/>
      <c r="C17" s="33"/>
      <c r="D17" s="33"/>
      <c r="E17" s="33"/>
      <c r="F17" s="33"/>
      <c r="G17" s="33"/>
      <c r="H17" s="33"/>
      <c r="I17" s="33"/>
      <c r="J17" s="33"/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9"/>
      <c r="C18" s="33"/>
      <c r="D18" s="145" t="s">
        <v>22</v>
      </c>
      <c r="E18" s="33"/>
      <c r="F18" s="33"/>
      <c r="G18" s="33"/>
      <c r="H18" s="33"/>
      <c r="I18" s="145" t="s">
        <v>23</v>
      </c>
      <c r="J18" s="135" t="str">
        <f>IF('Rekapitulace stavby'!AN10="","",'Rekapitulace stavby'!AN10)</f>
        <v/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9"/>
      <c r="C19" s="33"/>
      <c r="D19" s="33"/>
      <c r="E19" s="135" t="str">
        <f>IF('Rekapitulace stavby'!E11="","",'Rekapitulace stavby'!E11)</f>
        <v xml:space="preserve"> </v>
      </c>
      <c r="F19" s="33"/>
      <c r="G19" s="33"/>
      <c r="H19" s="33"/>
      <c r="I19" s="145" t="s">
        <v>25</v>
      </c>
      <c r="J19" s="135" t="str">
        <f>IF('Rekapitulace stavby'!AN11="","",'Rekapitulace stavby'!AN11)</f>
        <v/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9"/>
      <c r="C20" s="33"/>
      <c r="D20" s="33"/>
      <c r="E20" s="33"/>
      <c r="F20" s="33"/>
      <c r="G20" s="33"/>
      <c r="H20" s="33"/>
      <c r="I20" s="33"/>
      <c r="J20" s="33"/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9"/>
      <c r="C21" s="33"/>
      <c r="D21" s="145" t="s">
        <v>26</v>
      </c>
      <c r="E21" s="33"/>
      <c r="F21" s="33"/>
      <c r="G21" s="33"/>
      <c r="H21" s="33"/>
      <c r="I21" s="145" t="s">
        <v>23</v>
      </c>
      <c r="J21" s="135" t="str">
        <f>'Rekapitulace stavby'!AN13</f>
        <v/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9"/>
      <c r="C22" s="33"/>
      <c r="D22" s="33"/>
      <c r="E22" s="135" t="str">
        <f>'Rekapitulace stavby'!E14</f>
        <v xml:space="preserve"> </v>
      </c>
      <c r="F22" s="135"/>
      <c r="G22" s="135"/>
      <c r="H22" s="135"/>
      <c r="I22" s="145" t="s">
        <v>25</v>
      </c>
      <c r="J22" s="135" t="str">
        <f>'Rekapitulace stavby'!AN14</f>
        <v/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9"/>
      <c r="C23" s="33"/>
      <c r="D23" s="33"/>
      <c r="E23" s="33"/>
      <c r="F23" s="33"/>
      <c r="G23" s="33"/>
      <c r="H23" s="33"/>
      <c r="I23" s="33"/>
      <c r="J23" s="33"/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9"/>
      <c r="C24" s="33"/>
      <c r="D24" s="145" t="s">
        <v>27</v>
      </c>
      <c r="E24" s="33"/>
      <c r="F24" s="33"/>
      <c r="G24" s="33"/>
      <c r="H24" s="33"/>
      <c r="I24" s="145" t="s">
        <v>23</v>
      </c>
      <c r="J24" s="135" t="str">
        <f>IF('Rekapitulace stavby'!AN16="","",'Rekapitulace stavby'!AN16)</f>
        <v>40541355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8" customHeight="1">
      <c r="A25" s="33"/>
      <c r="B25" s="39"/>
      <c r="C25" s="33"/>
      <c r="D25" s="33"/>
      <c r="E25" s="135" t="str">
        <f>IF('Rekapitulace stavby'!E17="","",'Rekapitulace stavby'!E17)</f>
        <v>M Projekt Cheb</v>
      </c>
      <c r="F25" s="33"/>
      <c r="G25" s="33"/>
      <c r="H25" s="33"/>
      <c r="I25" s="145" t="s">
        <v>25</v>
      </c>
      <c r="J25" s="135" t="str">
        <f>IF('Rekapitulace stavby'!AN17="","",'Rekapitulace stavby'!AN17)</f>
        <v/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6.96" customHeight="1">
      <c r="A26" s="33"/>
      <c r="B26" s="39"/>
      <c r="C26" s="33"/>
      <c r="D26" s="33"/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12" customHeight="1">
      <c r="A27" s="33"/>
      <c r="B27" s="39"/>
      <c r="C27" s="33"/>
      <c r="D27" s="145" t="s">
        <v>31</v>
      </c>
      <c r="E27" s="33"/>
      <c r="F27" s="33"/>
      <c r="G27" s="33"/>
      <c r="H27" s="33"/>
      <c r="I27" s="145" t="s">
        <v>23</v>
      </c>
      <c r="J27" s="135" t="str">
        <f>IF('Rekapitulace stavby'!AN19="","",'Rekapitulace stavby'!AN19)</f>
        <v/>
      </c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8" customHeight="1">
      <c r="A28" s="33"/>
      <c r="B28" s="39"/>
      <c r="C28" s="33"/>
      <c r="D28" s="33"/>
      <c r="E28" s="135" t="str">
        <f>IF('Rekapitulace stavby'!E20="","",'Rekapitulace stavby'!E20)</f>
        <v xml:space="preserve"> </v>
      </c>
      <c r="F28" s="33"/>
      <c r="G28" s="33"/>
      <c r="H28" s="33"/>
      <c r="I28" s="145" t="s">
        <v>25</v>
      </c>
      <c r="J28" s="135" t="str">
        <f>IF('Rekapitulace stavby'!AN20="","",'Rekapitulace stavby'!AN20)</f>
        <v/>
      </c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9"/>
      <c r="C29" s="33"/>
      <c r="D29" s="33"/>
      <c r="E29" s="33"/>
      <c r="F29" s="33"/>
      <c r="G29" s="33"/>
      <c r="H29" s="33"/>
      <c r="I29" s="33"/>
      <c r="J29" s="33"/>
      <c r="K29" s="3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2" customHeight="1">
      <c r="A30" s="33"/>
      <c r="B30" s="39"/>
      <c r="C30" s="33"/>
      <c r="D30" s="145" t="s">
        <v>32</v>
      </c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8" customFormat="1" ht="16.5" customHeight="1">
      <c r="A31" s="150"/>
      <c r="B31" s="151"/>
      <c r="C31" s="150"/>
      <c r="D31" s="150"/>
      <c r="E31" s="152" t="s">
        <v>1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3"/>
      <c r="B32" s="39"/>
      <c r="C32" s="33"/>
      <c r="D32" s="33"/>
      <c r="E32" s="33"/>
      <c r="F32" s="33"/>
      <c r="G32" s="33"/>
      <c r="H32" s="33"/>
      <c r="I32" s="33"/>
      <c r="J32" s="33"/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4"/>
      <c r="E33" s="154"/>
      <c r="F33" s="154"/>
      <c r="G33" s="154"/>
      <c r="H33" s="154"/>
      <c r="I33" s="154"/>
      <c r="J33" s="154"/>
      <c r="K33" s="154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25.44" customHeight="1">
      <c r="A34" s="33"/>
      <c r="B34" s="39"/>
      <c r="C34" s="33"/>
      <c r="D34" s="155" t="s">
        <v>34</v>
      </c>
      <c r="E34" s="33"/>
      <c r="F34" s="33"/>
      <c r="G34" s="33"/>
      <c r="H34" s="33"/>
      <c r="I34" s="33"/>
      <c r="J34" s="156">
        <f>ROUND(J128, 2)</f>
        <v>1976839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6.96" customHeight="1">
      <c r="A35" s="33"/>
      <c r="B35" s="39"/>
      <c r="C35" s="33"/>
      <c r="D35" s="154"/>
      <c r="E35" s="154"/>
      <c r="F35" s="154"/>
      <c r="G35" s="154"/>
      <c r="H35" s="154"/>
      <c r="I35" s="154"/>
      <c r="J35" s="154"/>
      <c r="K35" s="154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33"/>
      <c r="F36" s="157" t="s">
        <v>36</v>
      </c>
      <c r="G36" s="33"/>
      <c r="H36" s="33"/>
      <c r="I36" s="157" t="s">
        <v>35</v>
      </c>
      <c r="J36" s="157" t="s">
        <v>37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14.4" customHeight="1">
      <c r="A37" s="33"/>
      <c r="B37" s="39"/>
      <c r="C37" s="33"/>
      <c r="D37" s="147" t="s">
        <v>38</v>
      </c>
      <c r="E37" s="145" t="s">
        <v>39</v>
      </c>
      <c r="F37" s="158">
        <f>ROUND((SUM(BE128:BE202)),  2)</f>
        <v>1976839</v>
      </c>
      <c r="G37" s="33"/>
      <c r="H37" s="33"/>
      <c r="I37" s="159">
        <v>0.20999999999999999</v>
      </c>
      <c r="J37" s="158">
        <f>ROUND(((SUM(BE128:BE202))*I37),  2)</f>
        <v>415136.19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39"/>
      <c r="C38" s="33"/>
      <c r="D38" s="33"/>
      <c r="E38" s="145" t="s">
        <v>40</v>
      </c>
      <c r="F38" s="158">
        <f>ROUND((SUM(BF128:BF202)),  2)</f>
        <v>0</v>
      </c>
      <c r="G38" s="33"/>
      <c r="H38" s="33"/>
      <c r="I38" s="159">
        <v>0.12</v>
      </c>
      <c r="J38" s="158">
        <f>ROUND(((SUM(BF128:BF202))*I38),  2)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41</v>
      </c>
      <c r="F39" s="158">
        <f>ROUND((SUM(BG128:BG202)),  2)</f>
        <v>0</v>
      </c>
      <c r="G39" s="33"/>
      <c r="H39" s="33"/>
      <c r="I39" s="159">
        <v>0.20999999999999999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9"/>
      <c r="C40" s="33"/>
      <c r="D40" s="33"/>
      <c r="E40" s="145" t="s">
        <v>42</v>
      </c>
      <c r="F40" s="158">
        <f>ROUND((SUM(BH128:BH202)),  2)</f>
        <v>0</v>
      </c>
      <c r="G40" s="33"/>
      <c r="H40" s="33"/>
      <c r="I40" s="159">
        <v>0.12</v>
      </c>
      <c r="J40" s="158">
        <f>0</f>
        <v>0</v>
      </c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2" customFormat="1" ht="14.4" customHeight="1">
      <c r="A41" s="33"/>
      <c r="B41" s="39"/>
      <c r="C41" s="33"/>
      <c r="D41" s="33"/>
      <c r="E41" s="145" t="s">
        <v>43</v>
      </c>
      <c r="F41" s="158">
        <f>ROUND((SUM(BI128:BI202)),  2)</f>
        <v>0</v>
      </c>
      <c r="G41" s="33"/>
      <c r="H41" s="33"/>
      <c r="I41" s="159">
        <v>0</v>
      </c>
      <c r="J41" s="158">
        <f>0</f>
        <v>0</v>
      </c>
      <c r="K41" s="33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6.96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5.44" customHeight="1">
      <c r="A43" s="33"/>
      <c r="B43" s="39"/>
      <c r="C43" s="160"/>
      <c r="D43" s="161" t="s">
        <v>44</v>
      </c>
      <c r="E43" s="162"/>
      <c r="F43" s="162"/>
      <c r="G43" s="163" t="s">
        <v>45</v>
      </c>
      <c r="H43" s="164" t="s">
        <v>46</v>
      </c>
      <c r="I43" s="162"/>
      <c r="J43" s="165">
        <f>SUM(J34:J41)</f>
        <v>2391975.1899999999</v>
      </c>
      <c r="K43" s="166"/>
      <c r="L43" s="57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14.4" customHeight="1">
      <c r="A44" s="33"/>
      <c r="B44" s="39"/>
      <c r="C44" s="33"/>
      <c r="D44" s="33"/>
      <c r="E44" s="33"/>
      <c r="F44" s="33"/>
      <c r="G44" s="33"/>
      <c r="H44" s="33"/>
      <c r="I44" s="33"/>
      <c r="J44" s="33"/>
      <c r="K44" s="33"/>
      <c r="L44" s="57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47</v>
      </c>
      <c r="E50" s="168"/>
      <c r="F50" s="168"/>
      <c r="G50" s="167" t="s">
        <v>48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49</v>
      </c>
      <c r="E61" s="170"/>
      <c r="F61" s="171" t="s">
        <v>50</v>
      </c>
      <c r="G61" s="169" t="s">
        <v>49</v>
      </c>
      <c r="H61" s="170"/>
      <c r="I61" s="170"/>
      <c r="J61" s="172" t="s">
        <v>50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51</v>
      </c>
      <c r="E65" s="173"/>
      <c r="F65" s="173"/>
      <c r="G65" s="167" t="s">
        <v>52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49</v>
      </c>
      <c r="E76" s="170"/>
      <c r="F76" s="171" t="s">
        <v>50</v>
      </c>
      <c r="G76" s="169" t="s">
        <v>49</v>
      </c>
      <c r="H76" s="170"/>
      <c r="I76" s="170"/>
      <c r="J76" s="172" t="s">
        <v>50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hidden="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hidden="1" s="2" customFormat="1" ht="24.96" customHeight="1">
      <c r="A82" s="33"/>
      <c r="B82" s="34"/>
      <c r="C82" s="24" t="s">
        <v>238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hidden="1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hidden="1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hidden="1" s="2" customFormat="1" ht="16.5" customHeight="1">
      <c r="A85" s="33"/>
      <c r="B85" s="34"/>
      <c r="C85" s="35"/>
      <c r="D85" s="35"/>
      <c r="E85" s="178" t="str">
        <f>E7</f>
        <v>Cheb - Onkologie a zubní klinika rev.11.02.2025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hidden="1" s="1" customFormat="1" ht="12" customHeight="1">
      <c r="B86" s="22"/>
      <c r="C86" s="30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78" t="s">
        <v>4862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0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3"/>
      <c r="B89" s="34"/>
      <c r="C89" s="35"/>
      <c r="D89" s="35"/>
      <c r="E89" s="179" t="s">
        <v>5270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hidden="1" s="2" customFormat="1" ht="12" customHeight="1">
      <c r="A90" s="33"/>
      <c r="B90" s="34"/>
      <c r="C90" s="30" t="s">
        <v>235</v>
      </c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hidden="1" s="2" customFormat="1" ht="16.5" customHeight="1">
      <c r="A91" s="33"/>
      <c r="B91" s="34"/>
      <c r="C91" s="35"/>
      <c r="D91" s="35"/>
      <c r="E91" s="70" t="str">
        <f>E13</f>
        <v>II.1.2.2 - Zdravotně technické instalace</v>
      </c>
      <c r="F91" s="35"/>
      <c r="G91" s="35"/>
      <c r="H91" s="35"/>
      <c r="I91" s="35"/>
      <c r="J91" s="35"/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hidden="1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hidden="1" s="2" customFormat="1" ht="12" customHeight="1">
      <c r="A93" s="33"/>
      <c r="B93" s="34"/>
      <c r="C93" s="30" t="s">
        <v>18</v>
      </c>
      <c r="D93" s="35"/>
      <c r="E93" s="35"/>
      <c r="F93" s="27" t="str">
        <f>F16</f>
        <v xml:space="preserve"> </v>
      </c>
      <c r="G93" s="35"/>
      <c r="H93" s="35"/>
      <c r="I93" s="30" t="s">
        <v>20</v>
      </c>
      <c r="J93" s="73" t="str">
        <f>IF(J16="","",J16)</f>
        <v>10. 12. 2024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hidden="1" s="2" customFormat="1" ht="6.96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hidden="1" s="2" customFormat="1" ht="15.15" customHeight="1">
      <c r="A95" s="33"/>
      <c r="B95" s="34"/>
      <c r="C95" s="30" t="s">
        <v>22</v>
      </c>
      <c r="D95" s="35"/>
      <c r="E95" s="35"/>
      <c r="F95" s="27" t="str">
        <f>E19</f>
        <v xml:space="preserve"> </v>
      </c>
      <c r="G95" s="35"/>
      <c r="H95" s="35"/>
      <c r="I95" s="30" t="s">
        <v>27</v>
      </c>
      <c r="J95" s="31" t="str">
        <f>E25</f>
        <v>M Projekt Cheb</v>
      </c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hidden="1" s="2" customFormat="1" ht="15.15" customHeight="1">
      <c r="A96" s="33"/>
      <c r="B96" s="34"/>
      <c r="C96" s="30" t="s">
        <v>26</v>
      </c>
      <c r="D96" s="35"/>
      <c r="E96" s="35"/>
      <c r="F96" s="27" t="str">
        <f>IF(E22="","",E22)</f>
        <v xml:space="preserve"> </v>
      </c>
      <c r="G96" s="35"/>
      <c r="H96" s="35"/>
      <c r="I96" s="30" t="s">
        <v>31</v>
      </c>
      <c r="J96" s="31" t="str">
        <f>E28</f>
        <v xml:space="preserve"> 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hidden="1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hidden="1" s="2" customFormat="1" ht="29.28" customHeight="1">
      <c r="A98" s="33"/>
      <c r="B98" s="34"/>
      <c r="C98" s="180" t="s">
        <v>239</v>
      </c>
      <c r="D98" s="181"/>
      <c r="E98" s="181"/>
      <c r="F98" s="181"/>
      <c r="G98" s="181"/>
      <c r="H98" s="181"/>
      <c r="I98" s="181"/>
      <c r="J98" s="182" t="s">
        <v>240</v>
      </c>
      <c r="K98" s="181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hidden="1" s="2" customFormat="1" ht="10.32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7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hidden="1" s="2" customFormat="1" ht="22.8" customHeight="1">
      <c r="A100" s="33"/>
      <c r="B100" s="34"/>
      <c r="C100" s="183" t="s">
        <v>241</v>
      </c>
      <c r="D100" s="35"/>
      <c r="E100" s="35"/>
      <c r="F100" s="35"/>
      <c r="G100" s="35"/>
      <c r="H100" s="35"/>
      <c r="I100" s="35"/>
      <c r="J100" s="104">
        <f>J128</f>
        <v>1976839</v>
      </c>
      <c r="K100" s="35"/>
      <c r="L100" s="57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242</v>
      </c>
    </row>
    <row r="101" hidden="1" s="9" customFormat="1" ht="24.96" customHeight="1">
      <c r="A101" s="9"/>
      <c r="B101" s="184"/>
      <c r="C101" s="185"/>
      <c r="D101" s="186" t="s">
        <v>2077</v>
      </c>
      <c r="E101" s="187"/>
      <c r="F101" s="187"/>
      <c r="G101" s="187"/>
      <c r="H101" s="187"/>
      <c r="I101" s="187"/>
      <c r="J101" s="188">
        <f>J129</f>
        <v>1976839</v>
      </c>
      <c r="K101" s="185"/>
      <c r="L101" s="18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90"/>
      <c r="C102" s="126"/>
      <c r="D102" s="191" t="s">
        <v>2078</v>
      </c>
      <c r="E102" s="192"/>
      <c r="F102" s="192"/>
      <c r="G102" s="192"/>
      <c r="H102" s="192"/>
      <c r="I102" s="192"/>
      <c r="J102" s="193">
        <f>J130</f>
        <v>868837</v>
      </c>
      <c r="K102" s="126"/>
      <c r="L102" s="19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0"/>
      <c r="C103" s="126"/>
      <c r="D103" s="191" t="s">
        <v>2079</v>
      </c>
      <c r="E103" s="192"/>
      <c r="F103" s="192"/>
      <c r="G103" s="192"/>
      <c r="H103" s="192"/>
      <c r="I103" s="192"/>
      <c r="J103" s="193">
        <f>J162</f>
        <v>294492</v>
      </c>
      <c r="K103" s="126"/>
      <c r="L103" s="19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0"/>
      <c r="C104" s="126"/>
      <c r="D104" s="191" t="s">
        <v>2080</v>
      </c>
      <c r="E104" s="192"/>
      <c r="F104" s="192"/>
      <c r="G104" s="192"/>
      <c r="H104" s="192"/>
      <c r="I104" s="192"/>
      <c r="J104" s="193">
        <f>J185</f>
        <v>813510</v>
      </c>
      <c r="K104" s="126"/>
      <c r="L104" s="19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2" customFormat="1" ht="21.84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7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hidden="1" s="2" customFormat="1" ht="6.96" customHeight="1">
      <c r="A106" s="33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57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hidden="1"/>
    <row r="108" hidden="1"/>
    <row r="109" hidden="1"/>
    <row r="110" s="2" customFormat="1" ht="6.96" customHeight="1">
      <c r="A110" s="33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24.96" customHeight="1">
      <c r="A111" s="33"/>
      <c r="B111" s="34"/>
      <c r="C111" s="24" t="s">
        <v>263</v>
      </c>
      <c r="D111" s="35"/>
      <c r="E111" s="35"/>
      <c r="F111" s="35"/>
      <c r="G111" s="35"/>
      <c r="H111" s="35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2" customFormat="1" ht="6.96" customHeight="1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7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="2" customFormat="1" ht="12" customHeight="1">
      <c r="A113" s="33"/>
      <c r="B113" s="34"/>
      <c r="C113" s="30" t="s">
        <v>14</v>
      </c>
      <c r="D113" s="35"/>
      <c r="E113" s="35"/>
      <c r="F113" s="35"/>
      <c r="G113" s="35"/>
      <c r="H113" s="35"/>
      <c r="I113" s="35"/>
      <c r="J113" s="35"/>
      <c r="K113" s="35"/>
      <c r="L113" s="57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="2" customFormat="1" ht="16.5" customHeight="1">
      <c r="A114" s="33"/>
      <c r="B114" s="34"/>
      <c r="C114" s="35"/>
      <c r="D114" s="35"/>
      <c r="E114" s="178" t="str">
        <f>E7</f>
        <v>Cheb - Onkologie a zubní klinika rev.11.02.2025</v>
      </c>
      <c r="F114" s="30"/>
      <c r="G114" s="30"/>
      <c r="H114" s="30"/>
      <c r="I114" s="35"/>
      <c r="J114" s="35"/>
      <c r="K114" s="35"/>
      <c r="L114" s="57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="1" customFormat="1" ht="12" customHeight="1">
      <c r="B115" s="22"/>
      <c r="C115" s="30" t="s">
        <v>231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78" t="s">
        <v>4862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0" t="s">
        <v>233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3"/>
      <c r="B118" s="34"/>
      <c r="C118" s="35"/>
      <c r="D118" s="35"/>
      <c r="E118" s="179" t="s">
        <v>5270</v>
      </c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2" customHeight="1">
      <c r="A119" s="33"/>
      <c r="B119" s="34"/>
      <c r="C119" s="30" t="s">
        <v>235</v>
      </c>
      <c r="D119" s="35"/>
      <c r="E119" s="35"/>
      <c r="F119" s="35"/>
      <c r="G119" s="35"/>
      <c r="H119" s="35"/>
      <c r="I119" s="35"/>
      <c r="J119" s="35"/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16.5" customHeight="1">
      <c r="A120" s="33"/>
      <c r="B120" s="34"/>
      <c r="C120" s="35"/>
      <c r="D120" s="35"/>
      <c r="E120" s="70" t="str">
        <f>E13</f>
        <v>II.1.2.2 - Zdravotně technické instalace</v>
      </c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6.96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2" customHeight="1">
      <c r="A122" s="33"/>
      <c r="B122" s="34"/>
      <c r="C122" s="30" t="s">
        <v>18</v>
      </c>
      <c r="D122" s="35"/>
      <c r="E122" s="35"/>
      <c r="F122" s="27" t="str">
        <f>F16</f>
        <v xml:space="preserve"> </v>
      </c>
      <c r="G122" s="35"/>
      <c r="H122" s="35"/>
      <c r="I122" s="30" t="s">
        <v>20</v>
      </c>
      <c r="J122" s="73" t="str">
        <f>IF(J16="","",J16)</f>
        <v>10. 12. 2024</v>
      </c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6.96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2" customFormat="1" ht="15.15" customHeight="1">
      <c r="A124" s="33"/>
      <c r="B124" s="34"/>
      <c r="C124" s="30" t="s">
        <v>22</v>
      </c>
      <c r="D124" s="35"/>
      <c r="E124" s="35"/>
      <c r="F124" s="27" t="str">
        <f>E19</f>
        <v xml:space="preserve"> </v>
      </c>
      <c r="G124" s="35"/>
      <c r="H124" s="35"/>
      <c r="I124" s="30" t="s">
        <v>27</v>
      </c>
      <c r="J124" s="31" t="str">
        <f>E25</f>
        <v>M Projekt Cheb</v>
      </c>
      <c r="K124" s="35"/>
      <c r="L124" s="57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="2" customFormat="1" ht="15.15" customHeight="1">
      <c r="A125" s="33"/>
      <c r="B125" s="34"/>
      <c r="C125" s="30" t="s">
        <v>26</v>
      </c>
      <c r="D125" s="35"/>
      <c r="E125" s="35"/>
      <c r="F125" s="27" t="str">
        <f>IF(E22="","",E22)</f>
        <v xml:space="preserve"> </v>
      </c>
      <c r="G125" s="35"/>
      <c r="H125" s="35"/>
      <c r="I125" s="30" t="s">
        <v>31</v>
      </c>
      <c r="J125" s="31" t="str">
        <f>E28</f>
        <v xml:space="preserve"> </v>
      </c>
      <c r="K125" s="35"/>
      <c r="L125" s="57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="2" customFormat="1" ht="10.32" customHeight="1">
      <c r="A126" s="33"/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57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="11" customFormat="1" ht="29.28" customHeight="1">
      <c r="A127" s="195"/>
      <c r="B127" s="196"/>
      <c r="C127" s="197" t="s">
        <v>264</v>
      </c>
      <c r="D127" s="198" t="s">
        <v>59</v>
      </c>
      <c r="E127" s="198" t="s">
        <v>55</v>
      </c>
      <c r="F127" s="198" t="s">
        <v>56</v>
      </c>
      <c r="G127" s="198" t="s">
        <v>265</v>
      </c>
      <c r="H127" s="198" t="s">
        <v>266</v>
      </c>
      <c r="I127" s="198" t="s">
        <v>267</v>
      </c>
      <c r="J127" s="199" t="s">
        <v>240</v>
      </c>
      <c r="K127" s="200" t="s">
        <v>268</v>
      </c>
      <c r="L127" s="201"/>
      <c r="M127" s="94" t="s">
        <v>1</v>
      </c>
      <c r="N127" s="95" t="s">
        <v>38</v>
      </c>
      <c r="O127" s="95" t="s">
        <v>269</v>
      </c>
      <c r="P127" s="95" t="s">
        <v>270</v>
      </c>
      <c r="Q127" s="95" t="s">
        <v>271</v>
      </c>
      <c r="R127" s="95" t="s">
        <v>272</v>
      </c>
      <c r="S127" s="95" t="s">
        <v>273</v>
      </c>
      <c r="T127" s="96" t="s">
        <v>274</v>
      </c>
      <c r="U127" s="195"/>
      <c r="V127" s="195"/>
      <c r="W127" s="195"/>
      <c r="X127" s="195"/>
      <c r="Y127" s="195"/>
      <c r="Z127" s="195"/>
      <c r="AA127" s="195"/>
      <c r="AB127" s="195"/>
      <c r="AC127" s="195"/>
      <c r="AD127" s="195"/>
      <c r="AE127" s="195"/>
    </row>
    <row r="128" s="2" customFormat="1" ht="22.8" customHeight="1">
      <c r="A128" s="33"/>
      <c r="B128" s="34"/>
      <c r="C128" s="101" t="s">
        <v>275</v>
      </c>
      <c r="D128" s="35"/>
      <c r="E128" s="35"/>
      <c r="F128" s="35"/>
      <c r="G128" s="35"/>
      <c r="H128" s="35"/>
      <c r="I128" s="35"/>
      <c r="J128" s="202">
        <f>BK128</f>
        <v>1976839</v>
      </c>
      <c r="K128" s="35"/>
      <c r="L128" s="39"/>
      <c r="M128" s="97"/>
      <c r="N128" s="203"/>
      <c r="O128" s="98"/>
      <c r="P128" s="204">
        <f>P129</f>
        <v>0</v>
      </c>
      <c r="Q128" s="98"/>
      <c r="R128" s="204">
        <f>R129</f>
        <v>0</v>
      </c>
      <c r="S128" s="98"/>
      <c r="T128" s="205">
        <f>T129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73</v>
      </c>
      <c r="AU128" s="18" t="s">
        <v>242</v>
      </c>
      <c r="BK128" s="206">
        <f>BK129</f>
        <v>1976839</v>
      </c>
    </row>
    <row r="129" s="12" customFormat="1" ht="25.92" customHeight="1">
      <c r="A129" s="12"/>
      <c r="B129" s="207"/>
      <c r="C129" s="208"/>
      <c r="D129" s="209" t="s">
        <v>73</v>
      </c>
      <c r="E129" s="210" t="s">
        <v>2081</v>
      </c>
      <c r="F129" s="210" t="s">
        <v>100</v>
      </c>
      <c r="G129" s="208"/>
      <c r="H129" s="208"/>
      <c r="I129" s="208"/>
      <c r="J129" s="211">
        <f>BK129</f>
        <v>1976839</v>
      </c>
      <c r="K129" s="208"/>
      <c r="L129" s="212"/>
      <c r="M129" s="213"/>
      <c r="N129" s="214"/>
      <c r="O129" s="214"/>
      <c r="P129" s="215">
        <f>P130+P162+P185</f>
        <v>0</v>
      </c>
      <c r="Q129" s="214"/>
      <c r="R129" s="215">
        <f>R130+R162+R185</f>
        <v>0</v>
      </c>
      <c r="S129" s="214"/>
      <c r="T129" s="216">
        <f>T130+T162+T185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7" t="s">
        <v>81</v>
      </c>
      <c r="AT129" s="218" t="s">
        <v>73</v>
      </c>
      <c r="AU129" s="218" t="s">
        <v>74</v>
      </c>
      <c r="AY129" s="217" t="s">
        <v>278</v>
      </c>
      <c r="BK129" s="219">
        <f>BK130+BK162+BK185</f>
        <v>1976839</v>
      </c>
    </row>
    <row r="130" s="12" customFormat="1" ht="22.8" customHeight="1">
      <c r="A130" s="12"/>
      <c r="B130" s="207"/>
      <c r="C130" s="208"/>
      <c r="D130" s="209" t="s">
        <v>73</v>
      </c>
      <c r="E130" s="220" t="s">
        <v>2082</v>
      </c>
      <c r="F130" s="220" t="s">
        <v>2083</v>
      </c>
      <c r="G130" s="208"/>
      <c r="H130" s="208"/>
      <c r="I130" s="208"/>
      <c r="J130" s="221">
        <f>BK130</f>
        <v>868837</v>
      </c>
      <c r="K130" s="208"/>
      <c r="L130" s="212"/>
      <c r="M130" s="213"/>
      <c r="N130" s="214"/>
      <c r="O130" s="214"/>
      <c r="P130" s="215">
        <f>SUM(P131:P161)</f>
        <v>0</v>
      </c>
      <c r="Q130" s="214"/>
      <c r="R130" s="215">
        <f>SUM(R131:R161)</f>
        <v>0</v>
      </c>
      <c r="S130" s="214"/>
      <c r="T130" s="216">
        <f>SUM(T131:T161)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7" t="s">
        <v>81</v>
      </c>
      <c r="AT130" s="218" t="s">
        <v>73</v>
      </c>
      <c r="AU130" s="218" t="s">
        <v>81</v>
      </c>
      <c r="AY130" s="217" t="s">
        <v>278</v>
      </c>
      <c r="BK130" s="219">
        <f>SUM(BK131:BK161)</f>
        <v>868837</v>
      </c>
    </row>
    <row r="131" s="2" customFormat="1" ht="21.75" customHeight="1">
      <c r="A131" s="33"/>
      <c r="B131" s="34"/>
      <c r="C131" s="222" t="s">
        <v>81</v>
      </c>
      <c r="D131" s="222" t="s">
        <v>280</v>
      </c>
      <c r="E131" s="223" t="s">
        <v>2084</v>
      </c>
      <c r="F131" s="224" t="s">
        <v>2085</v>
      </c>
      <c r="G131" s="225" t="s">
        <v>407</v>
      </c>
      <c r="H131" s="226">
        <v>1371</v>
      </c>
      <c r="I131" s="227">
        <v>260</v>
      </c>
      <c r="J131" s="227">
        <f>ROUND(I131*H131,2)</f>
        <v>356460</v>
      </c>
      <c r="K131" s="228"/>
      <c r="L131" s="39"/>
      <c r="M131" s="229" t="s">
        <v>1</v>
      </c>
      <c r="N131" s="230" t="s">
        <v>39</v>
      </c>
      <c r="O131" s="231">
        <v>0</v>
      </c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33" t="s">
        <v>116</v>
      </c>
      <c r="AT131" s="233" t="s">
        <v>280</v>
      </c>
      <c r="AU131" s="233" t="s">
        <v>83</v>
      </c>
      <c r="AY131" s="18" t="s">
        <v>278</v>
      </c>
      <c r="BE131" s="234">
        <f>IF(N131="základní",J131,0)</f>
        <v>356460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81</v>
      </c>
      <c r="BK131" s="234">
        <f>ROUND(I131*H131,2)</f>
        <v>356460</v>
      </c>
      <c r="BL131" s="18" t="s">
        <v>116</v>
      </c>
      <c r="BM131" s="233" t="s">
        <v>83</v>
      </c>
    </row>
    <row r="132" s="2" customFormat="1" ht="21.75" customHeight="1">
      <c r="A132" s="33"/>
      <c r="B132" s="34"/>
      <c r="C132" s="222" t="s">
        <v>83</v>
      </c>
      <c r="D132" s="222" t="s">
        <v>280</v>
      </c>
      <c r="E132" s="223" t="s">
        <v>2086</v>
      </c>
      <c r="F132" s="224" t="s">
        <v>2087</v>
      </c>
      <c r="G132" s="225" t="s">
        <v>407</v>
      </c>
      <c r="H132" s="226">
        <v>176</v>
      </c>
      <c r="I132" s="227">
        <v>290</v>
      </c>
      <c r="J132" s="227">
        <f>ROUND(I132*H132,2)</f>
        <v>51040</v>
      </c>
      <c r="K132" s="228"/>
      <c r="L132" s="39"/>
      <c r="M132" s="229" t="s">
        <v>1</v>
      </c>
      <c r="N132" s="230" t="s">
        <v>39</v>
      </c>
      <c r="O132" s="231">
        <v>0</v>
      </c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33" t="s">
        <v>116</v>
      </c>
      <c r="AT132" s="233" t="s">
        <v>280</v>
      </c>
      <c r="AU132" s="233" t="s">
        <v>83</v>
      </c>
      <c r="AY132" s="18" t="s">
        <v>278</v>
      </c>
      <c r="BE132" s="234">
        <f>IF(N132="základní",J132,0)</f>
        <v>51040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8" t="s">
        <v>81</v>
      </c>
      <c r="BK132" s="234">
        <f>ROUND(I132*H132,2)</f>
        <v>51040</v>
      </c>
      <c r="BL132" s="18" t="s">
        <v>116</v>
      </c>
      <c r="BM132" s="233" t="s">
        <v>116</v>
      </c>
    </row>
    <row r="133" s="2" customFormat="1" ht="21.75" customHeight="1">
      <c r="A133" s="33"/>
      <c r="B133" s="34"/>
      <c r="C133" s="222" t="s">
        <v>91</v>
      </c>
      <c r="D133" s="222" t="s">
        <v>280</v>
      </c>
      <c r="E133" s="223" t="s">
        <v>2088</v>
      </c>
      <c r="F133" s="224" t="s">
        <v>2089</v>
      </c>
      <c r="G133" s="225" t="s">
        <v>407</v>
      </c>
      <c r="H133" s="226">
        <v>187</v>
      </c>
      <c r="I133" s="227">
        <v>315</v>
      </c>
      <c r="J133" s="227">
        <f>ROUND(I133*H133,2)</f>
        <v>58905</v>
      </c>
      <c r="K133" s="228"/>
      <c r="L133" s="39"/>
      <c r="M133" s="229" t="s">
        <v>1</v>
      </c>
      <c r="N133" s="230" t="s">
        <v>39</v>
      </c>
      <c r="O133" s="231">
        <v>0</v>
      </c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33" t="s">
        <v>116</v>
      </c>
      <c r="AT133" s="233" t="s">
        <v>280</v>
      </c>
      <c r="AU133" s="233" t="s">
        <v>83</v>
      </c>
      <c r="AY133" s="18" t="s">
        <v>278</v>
      </c>
      <c r="BE133" s="234">
        <f>IF(N133="základní",J133,0)</f>
        <v>58905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8" t="s">
        <v>81</v>
      </c>
      <c r="BK133" s="234">
        <f>ROUND(I133*H133,2)</f>
        <v>58905</v>
      </c>
      <c r="BL133" s="18" t="s">
        <v>116</v>
      </c>
      <c r="BM133" s="233" t="s">
        <v>304</v>
      </c>
    </row>
    <row r="134" s="2" customFormat="1" ht="21.75" customHeight="1">
      <c r="A134" s="33"/>
      <c r="B134" s="34"/>
      <c r="C134" s="222" t="s">
        <v>116</v>
      </c>
      <c r="D134" s="222" t="s">
        <v>280</v>
      </c>
      <c r="E134" s="223" t="s">
        <v>2090</v>
      </c>
      <c r="F134" s="224" t="s">
        <v>2091</v>
      </c>
      <c r="G134" s="225" t="s">
        <v>407</v>
      </c>
      <c r="H134" s="226">
        <v>150</v>
      </c>
      <c r="I134" s="227">
        <v>350</v>
      </c>
      <c r="J134" s="227">
        <f>ROUND(I134*H134,2)</f>
        <v>52500</v>
      </c>
      <c r="K134" s="228"/>
      <c r="L134" s="39"/>
      <c r="M134" s="229" t="s">
        <v>1</v>
      </c>
      <c r="N134" s="230" t="s">
        <v>39</v>
      </c>
      <c r="O134" s="231">
        <v>0</v>
      </c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33" t="s">
        <v>116</v>
      </c>
      <c r="AT134" s="233" t="s">
        <v>280</v>
      </c>
      <c r="AU134" s="233" t="s">
        <v>83</v>
      </c>
      <c r="AY134" s="18" t="s">
        <v>278</v>
      </c>
      <c r="BE134" s="234">
        <f>IF(N134="základní",J134,0)</f>
        <v>52500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8" t="s">
        <v>81</v>
      </c>
      <c r="BK134" s="234">
        <f>ROUND(I134*H134,2)</f>
        <v>52500</v>
      </c>
      <c r="BL134" s="18" t="s">
        <v>116</v>
      </c>
      <c r="BM134" s="233" t="s">
        <v>315</v>
      </c>
    </row>
    <row r="135" s="2" customFormat="1" ht="24.15" customHeight="1">
      <c r="A135" s="33"/>
      <c r="B135" s="34"/>
      <c r="C135" s="222" t="s">
        <v>298</v>
      </c>
      <c r="D135" s="222" t="s">
        <v>280</v>
      </c>
      <c r="E135" s="223" t="s">
        <v>2098</v>
      </c>
      <c r="F135" s="224" t="s">
        <v>2099</v>
      </c>
      <c r="G135" s="225" t="s">
        <v>407</v>
      </c>
      <c r="H135" s="226">
        <v>14</v>
      </c>
      <c r="I135" s="227">
        <v>485</v>
      </c>
      <c r="J135" s="227">
        <f>ROUND(I135*H135,2)</f>
        <v>6790</v>
      </c>
      <c r="K135" s="228"/>
      <c r="L135" s="39"/>
      <c r="M135" s="229" t="s">
        <v>1</v>
      </c>
      <c r="N135" s="230" t="s">
        <v>39</v>
      </c>
      <c r="O135" s="231">
        <v>0</v>
      </c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33" t="s">
        <v>116</v>
      </c>
      <c r="AT135" s="233" t="s">
        <v>280</v>
      </c>
      <c r="AU135" s="233" t="s">
        <v>83</v>
      </c>
      <c r="AY135" s="18" t="s">
        <v>278</v>
      </c>
      <c r="BE135" s="234">
        <f>IF(N135="základní",J135,0)</f>
        <v>6790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8" t="s">
        <v>81</v>
      </c>
      <c r="BK135" s="234">
        <f>ROUND(I135*H135,2)</f>
        <v>6790</v>
      </c>
      <c r="BL135" s="18" t="s">
        <v>116</v>
      </c>
      <c r="BM135" s="233" t="s">
        <v>325</v>
      </c>
    </row>
    <row r="136" s="2" customFormat="1" ht="24.15" customHeight="1">
      <c r="A136" s="33"/>
      <c r="B136" s="34"/>
      <c r="C136" s="222" t="s">
        <v>304</v>
      </c>
      <c r="D136" s="222" t="s">
        <v>280</v>
      </c>
      <c r="E136" s="223" t="s">
        <v>2100</v>
      </c>
      <c r="F136" s="224" t="s">
        <v>2101</v>
      </c>
      <c r="G136" s="225" t="s">
        <v>407</v>
      </c>
      <c r="H136" s="226">
        <v>11</v>
      </c>
      <c r="I136" s="227">
        <v>551</v>
      </c>
      <c r="J136" s="227">
        <f>ROUND(I136*H136,2)</f>
        <v>6061</v>
      </c>
      <c r="K136" s="228"/>
      <c r="L136" s="39"/>
      <c r="M136" s="229" t="s">
        <v>1</v>
      </c>
      <c r="N136" s="230" t="s">
        <v>39</v>
      </c>
      <c r="O136" s="231">
        <v>0</v>
      </c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33" t="s">
        <v>116</v>
      </c>
      <c r="AT136" s="233" t="s">
        <v>280</v>
      </c>
      <c r="AU136" s="233" t="s">
        <v>83</v>
      </c>
      <c r="AY136" s="18" t="s">
        <v>278</v>
      </c>
      <c r="BE136" s="234">
        <f>IF(N136="základní",J136,0)</f>
        <v>6061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8" t="s">
        <v>81</v>
      </c>
      <c r="BK136" s="234">
        <f>ROUND(I136*H136,2)</f>
        <v>6061</v>
      </c>
      <c r="BL136" s="18" t="s">
        <v>116</v>
      </c>
      <c r="BM136" s="233" t="s">
        <v>8</v>
      </c>
    </row>
    <row r="137" s="2" customFormat="1" ht="24.15" customHeight="1">
      <c r="A137" s="33"/>
      <c r="B137" s="34"/>
      <c r="C137" s="222" t="s">
        <v>310</v>
      </c>
      <c r="D137" s="222" t="s">
        <v>280</v>
      </c>
      <c r="E137" s="223" t="s">
        <v>2104</v>
      </c>
      <c r="F137" s="224" t="s">
        <v>2105</v>
      </c>
      <c r="G137" s="225" t="s">
        <v>407</v>
      </c>
      <c r="H137" s="226">
        <v>503</v>
      </c>
      <c r="I137" s="227">
        <v>29</v>
      </c>
      <c r="J137" s="227">
        <f>ROUND(I137*H137,2)</f>
        <v>14587</v>
      </c>
      <c r="K137" s="228"/>
      <c r="L137" s="39"/>
      <c r="M137" s="229" t="s">
        <v>1</v>
      </c>
      <c r="N137" s="230" t="s">
        <v>39</v>
      </c>
      <c r="O137" s="231">
        <v>0</v>
      </c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33" t="s">
        <v>116</v>
      </c>
      <c r="AT137" s="233" t="s">
        <v>280</v>
      </c>
      <c r="AU137" s="233" t="s">
        <v>83</v>
      </c>
      <c r="AY137" s="18" t="s">
        <v>278</v>
      </c>
      <c r="BE137" s="234">
        <f>IF(N137="základní",J137,0)</f>
        <v>14587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8" t="s">
        <v>81</v>
      </c>
      <c r="BK137" s="234">
        <f>ROUND(I137*H137,2)</f>
        <v>14587</v>
      </c>
      <c r="BL137" s="18" t="s">
        <v>116</v>
      </c>
      <c r="BM137" s="233" t="s">
        <v>410</v>
      </c>
    </row>
    <row r="138" s="2" customFormat="1" ht="24.15" customHeight="1">
      <c r="A138" s="33"/>
      <c r="B138" s="34"/>
      <c r="C138" s="222" t="s">
        <v>315</v>
      </c>
      <c r="D138" s="222" t="s">
        <v>280</v>
      </c>
      <c r="E138" s="223" t="s">
        <v>2106</v>
      </c>
      <c r="F138" s="224" t="s">
        <v>2107</v>
      </c>
      <c r="G138" s="225" t="s">
        <v>407</v>
      </c>
      <c r="H138" s="226">
        <v>20</v>
      </c>
      <c r="I138" s="227">
        <v>35</v>
      </c>
      <c r="J138" s="227">
        <f>ROUND(I138*H138,2)</f>
        <v>700</v>
      </c>
      <c r="K138" s="228"/>
      <c r="L138" s="39"/>
      <c r="M138" s="229" t="s">
        <v>1</v>
      </c>
      <c r="N138" s="230" t="s">
        <v>39</v>
      </c>
      <c r="O138" s="231">
        <v>0</v>
      </c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33" t="s">
        <v>116</v>
      </c>
      <c r="AT138" s="233" t="s">
        <v>280</v>
      </c>
      <c r="AU138" s="233" t="s">
        <v>83</v>
      </c>
      <c r="AY138" s="18" t="s">
        <v>278</v>
      </c>
      <c r="BE138" s="234">
        <f>IF(N138="základní",J138,0)</f>
        <v>700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8" t="s">
        <v>81</v>
      </c>
      <c r="BK138" s="234">
        <f>ROUND(I138*H138,2)</f>
        <v>700</v>
      </c>
      <c r="BL138" s="18" t="s">
        <v>116</v>
      </c>
      <c r="BM138" s="233" t="s">
        <v>602</v>
      </c>
    </row>
    <row r="139" s="2" customFormat="1" ht="33" customHeight="1">
      <c r="A139" s="33"/>
      <c r="B139" s="34"/>
      <c r="C139" s="222" t="s">
        <v>308</v>
      </c>
      <c r="D139" s="222" t="s">
        <v>280</v>
      </c>
      <c r="E139" s="223" t="s">
        <v>2108</v>
      </c>
      <c r="F139" s="224" t="s">
        <v>2109</v>
      </c>
      <c r="G139" s="225" t="s">
        <v>407</v>
      </c>
      <c r="H139" s="226">
        <v>150</v>
      </c>
      <c r="I139" s="227">
        <v>115</v>
      </c>
      <c r="J139" s="227">
        <f>ROUND(I139*H139,2)</f>
        <v>17250</v>
      </c>
      <c r="K139" s="228"/>
      <c r="L139" s="39"/>
      <c r="M139" s="229" t="s">
        <v>1</v>
      </c>
      <c r="N139" s="230" t="s">
        <v>39</v>
      </c>
      <c r="O139" s="231">
        <v>0</v>
      </c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33" t="s">
        <v>116</v>
      </c>
      <c r="AT139" s="233" t="s">
        <v>280</v>
      </c>
      <c r="AU139" s="233" t="s">
        <v>83</v>
      </c>
      <c r="AY139" s="18" t="s">
        <v>278</v>
      </c>
      <c r="BE139" s="234">
        <f>IF(N139="základní",J139,0)</f>
        <v>17250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8" t="s">
        <v>81</v>
      </c>
      <c r="BK139" s="234">
        <f>ROUND(I139*H139,2)</f>
        <v>17250</v>
      </c>
      <c r="BL139" s="18" t="s">
        <v>116</v>
      </c>
      <c r="BM139" s="233" t="s">
        <v>611</v>
      </c>
    </row>
    <row r="140" s="2" customFormat="1" ht="33" customHeight="1">
      <c r="A140" s="33"/>
      <c r="B140" s="34"/>
      <c r="C140" s="222" t="s">
        <v>325</v>
      </c>
      <c r="D140" s="222" t="s">
        <v>280</v>
      </c>
      <c r="E140" s="223" t="s">
        <v>2110</v>
      </c>
      <c r="F140" s="224" t="s">
        <v>2111</v>
      </c>
      <c r="G140" s="225" t="s">
        <v>407</v>
      </c>
      <c r="H140" s="226">
        <v>68</v>
      </c>
      <c r="I140" s="227">
        <v>121</v>
      </c>
      <c r="J140" s="227">
        <f>ROUND(I140*H140,2)</f>
        <v>8228</v>
      </c>
      <c r="K140" s="228"/>
      <c r="L140" s="39"/>
      <c r="M140" s="229" t="s">
        <v>1</v>
      </c>
      <c r="N140" s="230" t="s">
        <v>39</v>
      </c>
      <c r="O140" s="231">
        <v>0</v>
      </c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33" t="s">
        <v>116</v>
      </c>
      <c r="AT140" s="233" t="s">
        <v>280</v>
      </c>
      <c r="AU140" s="233" t="s">
        <v>83</v>
      </c>
      <c r="AY140" s="18" t="s">
        <v>278</v>
      </c>
      <c r="BE140" s="234">
        <f>IF(N140="základní",J140,0)</f>
        <v>8228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8" t="s">
        <v>81</v>
      </c>
      <c r="BK140" s="234">
        <f>ROUND(I140*H140,2)</f>
        <v>8228</v>
      </c>
      <c r="BL140" s="18" t="s">
        <v>116</v>
      </c>
      <c r="BM140" s="233" t="s">
        <v>621</v>
      </c>
    </row>
    <row r="141" s="2" customFormat="1" ht="33" customHeight="1">
      <c r="A141" s="33"/>
      <c r="B141" s="34"/>
      <c r="C141" s="222" t="s">
        <v>372</v>
      </c>
      <c r="D141" s="222" t="s">
        <v>280</v>
      </c>
      <c r="E141" s="223" t="s">
        <v>2112</v>
      </c>
      <c r="F141" s="224" t="s">
        <v>2113</v>
      </c>
      <c r="G141" s="225" t="s">
        <v>407</v>
      </c>
      <c r="H141" s="226">
        <v>89</v>
      </c>
      <c r="I141" s="227">
        <v>126</v>
      </c>
      <c r="J141" s="227">
        <f>ROUND(I141*H141,2)</f>
        <v>11214</v>
      </c>
      <c r="K141" s="228"/>
      <c r="L141" s="39"/>
      <c r="M141" s="229" t="s">
        <v>1</v>
      </c>
      <c r="N141" s="230" t="s">
        <v>39</v>
      </c>
      <c r="O141" s="231">
        <v>0</v>
      </c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33" t="s">
        <v>116</v>
      </c>
      <c r="AT141" s="233" t="s">
        <v>280</v>
      </c>
      <c r="AU141" s="233" t="s">
        <v>83</v>
      </c>
      <c r="AY141" s="18" t="s">
        <v>278</v>
      </c>
      <c r="BE141" s="234">
        <f>IF(N141="základní",J141,0)</f>
        <v>11214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8" t="s">
        <v>81</v>
      </c>
      <c r="BK141" s="234">
        <f>ROUND(I141*H141,2)</f>
        <v>11214</v>
      </c>
      <c r="BL141" s="18" t="s">
        <v>116</v>
      </c>
      <c r="BM141" s="233" t="s">
        <v>630</v>
      </c>
    </row>
    <row r="142" s="2" customFormat="1" ht="33" customHeight="1">
      <c r="A142" s="33"/>
      <c r="B142" s="34"/>
      <c r="C142" s="222" t="s">
        <v>8</v>
      </c>
      <c r="D142" s="222" t="s">
        <v>280</v>
      </c>
      <c r="E142" s="223" t="s">
        <v>2114</v>
      </c>
      <c r="F142" s="224" t="s">
        <v>2115</v>
      </c>
      <c r="G142" s="225" t="s">
        <v>407</v>
      </c>
      <c r="H142" s="226">
        <v>72</v>
      </c>
      <c r="I142" s="227">
        <v>131</v>
      </c>
      <c r="J142" s="227">
        <f>ROUND(I142*H142,2)</f>
        <v>9432</v>
      </c>
      <c r="K142" s="228"/>
      <c r="L142" s="39"/>
      <c r="M142" s="229" t="s">
        <v>1</v>
      </c>
      <c r="N142" s="230" t="s">
        <v>39</v>
      </c>
      <c r="O142" s="231">
        <v>0</v>
      </c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33" t="s">
        <v>116</v>
      </c>
      <c r="AT142" s="233" t="s">
        <v>280</v>
      </c>
      <c r="AU142" s="233" t="s">
        <v>83</v>
      </c>
      <c r="AY142" s="18" t="s">
        <v>278</v>
      </c>
      <c r="BE142" s="234">
        <f>IF(N142="základní",J142,0)</f>
        <v>9432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8" t="s">
        <v>81</v>
      </c>
      <c r="BK142" s="234">
        <f>ROUND(I142*H142,2)</f>
        <v>9432</v>
      </c>
      <c r="BL142" s="18" t="s">
        <v>116</v>
      </c>
      <c r="BM142" s="233" t="s">
        <v>640</v>
      </c>
    </row>
    <row r="143" s="2" customFormat="1" ht="24.15" customHeight="1">
      <c r="A143" s="33"/>
      <c r="B143" s="34"/>
      <c r="C143" s="222" t="s">
        <v>404</v>
      </c>
      <c r="D143" s="222" t="s">
        <v>280</v>
      </c>
      <c r="E143" s="223" t="s">
        <v>2122</v>
      </c>
      <c r="F143" s="224" t="s">
        <v>2123</v>
      </c>
      <c r="G143" s="225" t="s">
        <v>407</v>
      </c>
      <c r="H143" s="226">
        <v>371</v>
      </c>
      <c r="I143" s="227">
        <v>75</v>
      </c>
      <c r="J143" s="227">
        <f>ROUND(I143*H143,2)</f>
        <v>27825</v>
      </c>
      <c r="K143" s="228"/>
      <c r="L143" s="39"/>
      <c r="M143" s="229" t="s">
        <v>1</v>
      </c>
      <c r="N143" s="230" t="s">
        <v>39</v>
      </c>
      <c r="O143" s="231">
        <v>0</v>
      </c>
      <c r="P143" s="231">
        <f>O143*H143</f>
        <v>0</v>
      </c>
      <c r="Q143" s="231">
        <v>0</v>
      </c>
      <c r="R143" s="231">
        <f>Q143*H143</f>
        <v>0</v>
      </c>
      <c r="S143" s="231">
        <v>0</v>
      </c>
      <c r="T143" s="23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33" t="s">
        <v>116</v>
      </c>
      <c r="AT143" s="233" t="s">
        <v>280</v>
      </c>
      <c r="AU143" s="233" t="s">
        <v>83</v>
      </c>
      <c r="AY143" s="18" t="s">
        <v>278</v>
      </c>
      <c r="BE143" s="234">
        <f>IF(N143="základní",J143,0)</f>
        <v>27825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8" t="s">
        <v>81</v>
      </c>
      <c r="BK143" s="234">
        <f>ROUND(I143*H143,2)</f>
        <v>27825</v>
      </c>
      <c r="BL143" s="18" t="s">
        <v>116</v>
      </c>
      <c r="BM143" s="233" t="s">
        <v>666</v>
      </c>
    </row>
    <row r="144" s="2" customFormat="1" ht="24.15" customHeight="1">
      <c r="A144" s="33"/>
      <c r="B144" s="34"/>
      <c r="C144" s="222" t="s">
        <v>410</v>
      </c>
      <c r="D144" s="222" t="s">
        <v>280</v>
      </c>
      <c r="E144" s="223" t="s">
        <v>2124</v>
      </c>
      <c r="F144" s="224" t="s">
        <v>2125</v>
      </c>
      <c r="G144" s="225" t="s">
        <v>407</v>
      </c>
      <c r="H144" s="226">
        <v>20</v>
      </c>
      <c r="I144" s="227">
        <v>83</v>
      </c>
      <c r="J144" s="227">
        <f>ROUND(I144*H144,2)</f>
        <v>1660</v>
      </c>
      <c r="K144" s="228"/>
      <c r="L144" s="39"/>
      <c r="M144" s="229" t="s">
        <v>1</v>
      </c>
      <c r="N144" s="230" t="s">
        <v>39</v>
      </c>
      <c r="O144" s="231">
        <v>0</v>
      </c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33" t="s">
        <v>116</v>
      </c>
      <c r="AT144" s="233" t="s">
        <v>280</v>
      </c>
      <c r="AU144" s="233" t="s">
        <v>83</v>
      </c>
      <c r="AY144" s="18" t="s">
        <v>278</v>
      </c>
      <c r="BE144" s="234">
        <f>IF(N144="základní",J144,0)</f>
        <v>1660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8" t="s">
        <v>81</v>
      </c>
      <c r="BK144" s="234">
        <f>ROUND(I144*H144,2)</f>
        <v>1660</v>
      </c>
      <c r="BL144" s="18" t="s">
        <v>116</v>
      </c>
      <c r="BM144" s="233" t="s">
        <v>679</v>
      </c>
    </row>
    <row r="145" s="2" customFormat="1" ht="33" customHeight="1">
      <c r="A145" s="33"/>
      <c r="B145" s="34"/>
      <c r="C145" s="222" t="s">
        <v>415</v>
      </c>
      <c r="D145" s="222" t="s">
        <v>280</v>
      </c>
      <c r="E145" s="223" t="s">
        <v>2126</v>
      </c>
      <c r="F145" s="224" t="s">
        <v>2127</v>
      </c>
      <c r="G145" s="225" t="s">
        <v>407</v>
      </c>
      <c r="H145" s="226">
        <v>347</v>
      </c>
      <c r="I145" s="227">
        <v>143</v>
      </c>
      <c r="J145" s="227">
        <f>ROUND(I145*H145,2)</f>
        <v>49621</v>
      </c>
      <c r="K145" s="228"/>
      <c r="L145" s="39"/>
      <c r="M145" s="229" t="s">
        <v>1</v>
      </c>
      <c r="N145" s="230" t="s">
        <v>39</v>
      </c>
      <c r="O145" s="231">
        <v>0</v>
      </c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33" t="s">
        <v>116</v>
      </c>
      <c r="AT145" s="233" t="s">
        <v>280</v>
      </c>
      <c r="AU145" s="233" t="s">
        <v>83</v>
      </c>
      <c r="AY145" s="18" t="s">
        <v>278</v>
      </c>
      <c r="BE145" s="234">
        <f>IF(N145="základní",J145,0)</f>
        <v>49621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8" t="s">
        <v>81</v>
      </c>
      <c r="BK145" s="234">
        <f>ROUND(I145*H145,2)</f>
        <v>49621</v>
      </c>
      <c r="BL145" s="18" t="s">
        <v>116</v>
      </c>
      <c r="BM145" s="233" t="s">
        <v>691</v>
      </c>
    </row>
    <row r="146" s="2" customFormat="1" ht="33" customHeight="1">
      <c r="A146" s="33"/>
      <c r="B146" s="34"/>
      <c r="C146" s="222" t="s">
        <v>602</v>
      </c>
      <c r="D146" s="222" t="s">
        <v>280</v>
      </c>
      <c r="E146" s="223" t="s">
        <v>2128</v>
      </c>
      <c r="F146" s="224" t="s">
        <v>2129</v>
      </c>
      <c r="G146" s="225" t="s">
        <v>407</v>
      </c>
      <c r="H146" s="226">
        <v>68</v>
      </c>
      <c r="I146" s="227">
        <v>151</v>
      </c>
      <c r="J146" s="227">
        <f>ROUND(I146*H146,2)</f>
        <v>10268</v>
      </c>
      <c r="K146" s="228"/>
      <c r="L146" s="39"/>
      <c r="M146" s="229" t="s">
        <v>1</v>
      </c>
      <c r="N146" s="230" t="s">
        <v>39</v>
      </c>
      <c r="O146" s="231">
        <v>0</v>
      </c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33" t="s">
        <v>116</v>
      </c>
      <c r="AT146" s="233" t="s">
        <v>280</v>
      </c>
      <c r="AU146" s="233" t="s">
        <v>83</v>
      </c>
      <c r="AY146" s="18" t="s">
        <v>278</v>
      </c>
      <c r="BE146" s="234">
        <f>IF(N146="základní",J146,0)</f>
        <v>10268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8" t="s">
        <v>81</v>
      </c>
      <c r="BK146" s="234">
        <f>ROUND(I146*H146,2)</f>
        <v>10268</v>
      </c>
      <c r="BL146" s="18" t="s">
        <v>116</v>
      </c>
      <c r="BM146" s="233" t="s">
        <v>703</v>
      </c>
    </row>
    <row r="147" s="2" customFormat="1" ht="33" customHeight="1">
      <c r="A147" s="33"/>
      <c r="B147" s="34"/>
      <c r="C147" s="222" t="s">
        <v>607</v>
      </c>
      <c r="D147" s="222" t="s">
        <v>280</v>
      </c>
      <c r="E147" s="223" t="s">
        <v>2130</v>
      </c>
      <c r="F147" s="224" t="s">
        <v>2131</v>
      </c>
      <c r="G147" s="225" t="s">
        <v>407</v>
      </c>
      <c r="H147" s="226">
        <v>98</v>
      </c>
      <c r="I147" s="227">
        <v>159</v>
      </c>
      <c r="J147" s="227">
        <f>ROUND(I147*H147,2)</f>
        <v>15582</v>
      </c>
      <c r="K147" s="228"/>
      <c r="L147" s="39"/>
      <c r="M147" s="229" t="s">
        <v>1</v>
      </c>
      <c r="N147" s="230" t="s">
        <v>39</v>
      </c>
      <c r="O147" s="231">
        <v>0</v>
      </c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33" t="s">
        <v>116</v>
      </c>
      <c r="AT147" s="233" t="s">
        <v>280</v>
      </c>
      <c r="AU147" s="233" t="s">
        <v>83</v>
      </c>
      <c r="AY147" s="18" t="s">
        <v>278</v>
      </c>
      <c r="BE147" s="234">
        <f>IF(N147="základní",J147,0)</f>
        <v>15582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8" t="s">
        <v>81</v>
      </c>
      <c r="BK147" s="234">
        <f>ROUND(I147*H147,2)</f>
        <v>15582</v>
      </c>
      <c r="BL147" s="18" t="s">
        <v>116</v>
      </c>
      <c r="BM147" s="233" t="s">
        <v>713</v>
      </c>
    </row>
    <row r="148" s="2" customFormat="1" ht="33" customHeight="1">
      <c r="A148" s="33"/>
      <c r="B148" s="34"/>
      <c r="C148" s="222" t="s">
        <v>611</v>
      </c>
      <c r="D148" s="222" t="s">
        <v>280</v>
      </c>
      <c r="E148" s="223" t="s">
        <v>2132</v>
      </c>
      <c r="F148" s="224" t="s">
        <v>2133</v>
      </c>
      <c r="G148" s="225" t="s">
        <v>407</v>
      </c>
      <c r="H148" s="226">
        <v>78</v>
      </c>
      <c r="I148" s="227">
        <v>166</v>
      </c>
      <c r="J148" s="227">
        <f>ROUND(I148*H148,2)</f>
        <v>12948</v>
      </c>
      <c r="K148" s="228"/>
      <c r="L148" s="39"/>
      <c r="M148" s="229" t="s">
        <v>1</v>
      </c>
      <c r="N148" s="230" t="s">
        <v>39</v>
      </c>
      <c r="O148" s="231">
        <v>0</v>
      </c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33" t="s">
        <v>116</v>
      </c>
      <c r="AT148" s="233" t="s">
        <v>280</v>
      </c>
      <c r="AU148" s="233" t="s">
        <v>83</v>
      </c>
      <c r="AY148" s="18" t="s">
        <v>278</v>
      </c>
      <c r="BE148" s="234">
        <f>IF(N148="základní",J148,0)</f>
        <v>12948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8" t="s">
        <v>81</v>
      </c>
      <c r="BK148" s="234">
        <f>ROUND(I148*H148,2)</f>
        <v>12948</v>
      </c>
      <c r="BL148" s="18" t="s">
        <v>116</v>
      </c>
      <c r="BM148" s="233" t="s">
        <v>721</v>
      </c>
    </row>
    <row r="149" s="2" customFormat="1" ht="33" customHeight="1">
      <c r="A149" s="33"/>
      <c r="B149" s="34"/>
      <c r="C149" s="222" t="s">
        <v>616</v>
      </c>
      <c r="D149" s="222" t="s">
        <v>280</v>
      </c>
      <c r="E149" s="223" t="s">
        <v>2138</v>
      </c>
      <c r="F149" s="224" t="s">
        <v>2139</v>
      </c>
      <c r="G149" s="225" t="s">
        <v>407</v>
      </c>
      <c r="H149" s="226">
        <v>14</v>
      </c>
      <c r="I149" s="227">
        <v>23</v>
      </c>
      <c r="J149" s="227">
        <f>ROUND(I149*H149,2)</f>
        <v>322</v>
      </c>
      <c r="K149" s="228"/>
      <c r="L149" s="39"/>
      <c r="M149" s="229" t="s">
        <v>1</v>
      </c>
      <c r="N149" s="230" t="s">
        <v>39</v>
      </c>
      <c r="O149" s="231">
        <v>0</v>
      </c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33" t="s">
        <v>116</v>
      </c>
      <c r="AT149" s="233" t="s">
        <v>280</v>
      </c>
      <c r="AU149" s="233" t="s">
        <v>83</v>
      </c>
      <c r="AY149" s="18" t="s">
        <v>278</v>
      </c>
      <c r="BE149" s="234">
        <f>IF(N149="základní",J149,0)</f>
        <v>322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8" t="s">
        <v>81</v>
      </c>
      <c r="BK149" s="234">
        <f>ROUND(I149*H149,2)</f>
        <v>322</v>
      </c>
      <c r="BL149" s="18" t="s">
        <v>116</v>
      </c>
      <c r="BM149" s="233" t="s">
        <v>730</v>
      </c>
    </row>
    <row r="150" s="2" customFormat="1" ht="33" customHeight="1">
      <c r="A150" s="33"/>
      <c r="B150" s="34"/>
      <c r="C150" s="222" t="s">
        <v>621</v>
      </c>
      <c r="D150" s="222" t="s">
        <v>280</v>
      </c>
      <c r="E150" s="223" t="s">
        <v>2140</v>
      </c>
      <c r="F150" s="224" t="s">
        <v>2141</v>
      </c>
      <c r="G150" s="225" t="s">
        <v>407</v>
      </c>
      <c r="H150" s="226">
        <v>11</v>
      </c>
      <c r="I150" s="227">
        <v>36</v>
      </c>
      <c r="J150" s="227">
        <f>ROUND(I150*H150,2)</f>
        <v>396</v>
      </c>
      <c r="K150" s="228"/>
      <c r="L150" s="39"/>
      <c r="M150" s="229" t="s">
        <v>1</v>
      </c>
      <c r="N150" s="230" t="s">
        <v>39</v>
      </c>
      <c r="O150" s="231">
        <v>0</v>
      </c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33" t="s">
        <v>116</v>
      </c>
      <c r="AT150" s="233" t="s">
        <v>280</v>
      </c>
      <c r="AU150" s="233" t="s">
        <v>83</v>
      </c>
      <c r="AY150" s="18" t="s">
        <v>278</v>
      </c>
      <c r="BE150" s="234">
        <f>IF(N150="základní",J150,0)</f>
        <v>396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8" t="s">
        <v>81</v>
      </c>
      <c r="BK150" s="234">
        <f>ROUND(I150*H150,2)</f>
        <v>396</v>
      </c>
      <c r="BL150" s="18" t="s">
        <v>116</v>
      </c>
      <c r="BM150" s="233" t="s">
        <v>740</v>
      </c>
    </row>
    <row r="151" s="2" customFormat="1" ht="16.5" customHeight="1">
      <c r="A151" s="33"/>
      <c r="B151" s="34"/>
      <c r="C151" s="222" t="s">
        <v>7</v>
      </c>
      <c r="D151" s="222" t="s">
        <v>280</v>
      </c>
      <c r="E151" s="223" t="s">
        <v>5272</v>
      </c>
      <c r="F151" s="224" t="s">
        <v>5273</v>
      </c>
      <c r="G151" s="225" t="s">
        <v>1673</v>
      </c>
      <c r="H151" s="226">
        <v>2</v>
      </c>
      <c r="I151" s="227">
        <v>225</v>
      </c>
      <c r="J151" s="227">
        <f>ROUND(I151*H151,2)</f>
        <v>450</v>
      </c>
      <c r="K151" s="228"/>
      <c r="L151" s="39"/>
      <c r="M151" s="229" t="s">
        <v>1</v>
      </c>
      <c r="N151" s="230" t="s">
        <v>39</v>
      </c>
      <c r="O151" s="231">
        <v>0</v>
      </c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33" t="s">
        <v>116</v>
      </c>
      <c r="AT151" s="233" t="s">
        <v>280</v>
      </c>
      <c r="AU151" s="233" t="s">
        <v>83</v>
      </c>
      <c r="AY151" s="18" t="s">
        <v>278</v>
      </c>
      <c r="BE151" s="234">
        <f>IF(N151="základní",J151,0)</f>
        <v>450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8" t="s">
        <v>81</v>
      </c>
      <c r="BK151" s="234">
        <f>ROUND(I151*H151,2)</f>
        <v>450</v>
      </c>
      <c r="BL151" s="18" t="s">
        <v>116</v>
      </c>
      <c r="BM151" s="233" t="s">
        <v>765</v>
      </c>
    </row>
    <row r="152" s="2" customFormat="1" ht="21.75" customHeight="1">
      <c r="A152" s="33"/>
      <c r="B152" s="34"/>
      <c r="C152" s="222" t="s">
        <v>630</v>
      </c>
      <c r="D152" s="222" t="s">
        <v>280</v>
      </c>
      <c r="E152" s="223" t="s">
        <v>2144</v>
      </c>
      <c r="F152" s="224" t="s">
        <v>2145</v>
      </c>
      <c r="G152" s="225" t="s">
        <v>1673</v>
      </c>
      <c r="H152" s="226">
        <v>138</v>
      </c>
      <c r="I152" s="227">
        <v>210</v>
      </c>
      <c r="J152" s="227">
        <f>ROUND(I152*H152,2)</f>
        <v>28980</v>
      </c>
      <c r="K152" s="228"/>
      <c r="L152" s="39"/>
      <c r="M152" s="229" t="s">
        <v>1</v>
      </c>
      <c r="N152" s="230" t="s">
        <v>39</v>
      </c>
      <c r="O152" s="231">
        <v>0</v>
      </c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33" t="s">
        <v>116</v>
      </c>
      <c r="AT152" s="233" t="s">
        <v>280</v>
      </c>
      <c r="AU152" s="233" t="s">
        <v>83</v>
      </c>
      <c r="AY152" s="18" t="s">
        <v>278</v>
      </c>
      <c r="BE152" s="234">
        <f>IF(N152="základní",J152,0)</f>
        <v>28980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8" t="s">
        <v>81</v>
      </c>
      <c r="BK152" s="234">
        <f>ROUND(I152*H152,2)</f>
        <v>28980</v>
      </c>
      <c r="BL152" s="18" t="s">
        <v>116</v>
      </c>
      <c r="BM152" s="233" t="s">
        <v>827</v>
      </c>
    </row>
    <row r="153" s="2" customFormat="1" ht="21.75" customHeight="1">
      <c r="A153" s="33"/>
      <c r="B153" s="34"/>
      <c r="C153" s="222" t="s">
        <v>635</v>
      </c>
      <c r="D153" s="222" t="s">
        <v>280</v>
      </c>
      <c r="E153" s="223" t="s">
        <v>5274</v>
      </c>
      <c r="F153" s="224" t="s">
        <v>5275</v>
      </c>
      <c r="G153" s="225" t="s">
        <v>1673</v>
      </c>
      <c r="H153" s="226">
        <v>21</v>
      </c>
      <c r="I153" s="227">
        <v>210</v>
      </c>
      <c r="J153" s="227">
        <f>ROUND(I153*H153,2)</f>
        <v>4410</v>
      </c>
      <c r="K153" s="228"/>
      <c r="L153" s="39"/>
      <c r="M153" s="229" t="s">
        <v>1</v>
      </c>
      <c r="N153" s="230" t="s">
        <v>39</v>
      </c>
      <c r="O153" s="231">
        <v>0</v>
      </c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33" t="s">
        <v>116</v>
      </c>
      <c r="AT153" s="233" t="s">
        <v>280</v>
      </c>
      <c r="AU153" s="233" t="s">
        <v>83</v>
      </c>
      <c r="AY153" s="18" t="s">
        <v>278</v>
      </c>
      <c r="BE153" s="234">
        <f>IF(N153="základní",J153,0)</f>
        <v>4410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8" t="s">
        <v>81</v>
      </c>
      <c r="BK153" s="234">
        <f>ROUND(I153*H153,2)</f>
        <v>4410</v>
      </c>
      <c r="BL153" s="18" t="s">
        <v>116</v>
      </c>
      <c r="BM153" s="233" t="s">
        <v>1001</v>
      </c>
    </row>
    <row r="154" s="2" customFormat="1" ht="16.5" customHeight="1">
      <c r="A154" s="33"/>
      <c r="B154" s="34"/>
      <c r="C154" s="222" t="s">
        <v>640</v>
      </c>
      <c r="D154" s="222" t="s">
        <v>280</v>
      </c>
      <c r="E154" s="223" t="s">
        <v>2146</v>
      </c>
      <c r="F154" s="224" t="s">
        <v>2147</v>
      </c>
      <c r="G154" s="225" t="s">
        <v>1673</v>
      </c>
      <c r="H154" s="226">
        <v>8</v>
      </c>
      <c r="I154" s="227">
        <v>276</v>
      </c>
      <c r="J154" s="227">
        <f>ROUND(I154*H154,2)</f>
        <v>2208</v>
      </c>
      <c r="K154" s="228"/>
      <c r="L154" s="39"/>
      <c r="M154" s="229" t="s">
        <v>1</v>
      </c>
      <c r="N154" s="230" t="s">
        <v>39</v>
      </c>
      <c r="O154" s="231">
        <v>0</v>
      </c>
      <c r="P154" s="231">
        <f>O154*H154</f>
        <v>0</v>
      </c>
      <c r="Q154" s="231">
        <v>0</v>
      </c>
      <c r="R154" s="231">
        <f>Q154*H154</f>
        <v>0</v>
      </c>
      <c r="S154" s="231">
        <v>0</v>
      </c>
      <c r="T154" s="23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33" t="s">
        <v>116</v>
      </c>
      <c r="AT154" s="233" t="s">
        <v>280</v>
      </c>
      <c r="AU154" s="233" t="s">
        <v>83</v>
      </c>
      <c r="AY154" s="18" t="s">
        <v>278</v>
      </c>
      <c r="BE154" s="234">
        <f>IF(N154="základní",J154,0)</f>
        <v>2208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8" t="s">
        <v>81</v>
      </c>
      <c r="BK154" s="234">
        <f>ROUND(I154*H154,2)</f>
        <v>2208</v>
      </c>
      <c r="BL154" s="18" t="s">
        <v>116</v>
      </c>
      <c r="BM154" s="233" t="s">
        <v>645</v>
      </c>
    </row>
    <row r="155" s="2" customFormat="1" ht="16.5" customHeight="1">
      <c r="A155" s="33"/>
      <c r="B155" s="34"/>
      <c r="C155" s="222" t="s">
        <v>650</v>
      </c>
      <c r="D155" s="222" t="s">
        <v>280</v>
      </c>
      <c r="E155" s="223" t="s">
        <v>2150</v>
      </c>
      <c r="F155" s="224" t="s">
        <v>2151</v>
      </c>
      <c r="G155" s="225" t="s">
        <v>1673</v>
      </c>
      <c r="H155" s="226">
        <v>2</v>
      </c>
      <c r="I155" s="227">
        <v>510</v>
      </c>
      <c r="J155" s="227">
        <f>ROUND(I155*H155,2)</f>
        <v>1020</v>
      </c>
      <c r="K155" s="228"/>
      <c r="L155" s="39"/>
      <c r="M155" s="229" t="s">
        <v>1</v>
      </c>
      <c r="N155" s="230" t="s">
        <v>39</v>
      </c>
      <c r="O155" s="231">
        <v>0</v>
      </c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33" t="s">
        <v>116</v>
      </c>
      <c r="AT155" s="233" t="s">
        <v>280</v>
      </c>
      <c r="AU155" s="233" t="s">
        <v>83</v>
      </c>
      <c r="AY155" s="18" t="s">
        <v>278</v>
      </c>
      <c r="BE155" s="234">
        <f>IF(N155="základní",J155,0)</f>
        <v>1020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8" t="s">
        <v>81</v>
      </c>
      <c r="BK155" s="234">
        <f>ROUND(I155*H155,2)</f>
        <v>1020</v>
      </c>
      <c r="BL155" s="18" t="s">
        <v>116</v>
      </c>
      <c r="BM155" s="233" t="s">
        <v>1433</v>
      </c>
    </row>
    <row r="156" s="2" customFormat="1" ht="16.5" customHeight="1">
      <c r="A156" s="33"/>
      <c r="B156" s="34"/>
      <c r="C156" s="222" t="s">
        <v>666</v>
      </c>
      <c r="D156" s="222" t="s">
        <v>280</v>
      </c>
      <c r="E156" s="223" t="s">
        <v>2152</v>
      </c>
      <c r="F156" s="224" t="s">
        <v>2153</v>
      </c>
      <c r="G156" s="225" t="s">
        <v>1673</v>
      </c>
      <c r="H156" s="226">
        <v>8</v>
      </c>
      <c r="I156" s="227">
        <v>660</v>
      </c>
      <c r="J156" s="227">
        <f>ROUND(I156*H156,2)</f>
        <v>5280</v>
      </c>
      <c r="K156" s="228"/>
      <c r="L156" s="39"/>
      <c r="M156" s="229" t="s">
        <v>1</v>
      </c>
      <c r="N156" s="230" t="s">
        <v>39</v>
      </c>
      <c r="O156" s="231">
        <v>0</v>
      </c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33" t="s">
        <v>116</v>
      </c>
      <c r="AT156" s="233" t="s">
        <v>280</v>
      </c>
      <c r="AU156" s="233" t="s">
        <v>83</v>
      </c>
      <c r="AY156" s="18" t="s">
        <v>278</v>
      </c>
      <c r="BE156" s="234">
        <f>IF(N156="základní",J156,0)</f>
        <v>5280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8" t="s">
        <v>81</v>
      </c>
      <c r="BK156" s="234">
        <f>ROUND(I156*H156,2)</f>
        <v>5280</v>
      </c>
      <c r="BL156" s="18" t="s">
        <v>116</v>
      </c>
      <c r="BM156" s="233" t="s">
        <v>1441</v>
      </c>
    </row>
    <row r="157" s="2" customFormat="1" ht="24.15" customHeight="1">
      <c r="A157" s="33"/>
      <c r="B157" s="34"/>
      <c r="C157" s="222" t="s">
        <v>672</v>
      </c>
      <c r="D157" s="222" t="s">
        <v>280</v>
      </c>
      <c r="E157" s="223" t="s">
        <v>2162</v>
      </c>
      <c r="F157" s="224" t="s">
        <v>2163</v>
      </c>
      <c r="G157" s="225" t="s">
        <v>1673</v>
      </c>
      <c r="H157" s="226">
        <v>8</v>
      </c>
      <c r="I157" s="227">
        <v>3450</v>
      </c>
      <c r="J157" s="227">
        <f>ROUND(I157*H157,2)</f>
        <v>27600</v>
      </c>
      <c r="K157" s="228"/>
      <c r="L157" s="39"/>
      <c r="M157" s="229" t="s">
        <v>1</v>
      </c>
      <c r="N157" s="230" t="s">
        <v>39</v>
      </c>
      <c r="O157" s="231">
        <v>0</v>
      </c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33" t="s">
        <v>116</v>
      </c>
      <c r="AT157" s="233" t="s">
        <v>280</v>
      </c>
      <c r="AU157" s="233" t="s">
        <v>83</v>
      </c>
      <c r="AY157" s="18" t="s">
        <v>278</v>
      </c>
      <c r="BE157" s="234">
        <f>IF(N157="základní",J157,0)</f>
        <v>27600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8" t="s">
        <v>81</v>
      </c>
      <c r="BK157" s="234">
        <f>ROUND(I157*H157,2)</f>
        <v>27600</v>
      </c>
      <c r="BL157" s="18" t="s">
        <v>116</v>
      </c>
      <c r="BM157" s="233" t="s">
        <v>1449</v>
      </c>
    </row>
    <row r="158" s="2" customFormat="1" ht="37.8" customHeight="1">
      <c r="A158" s="33"/>
      <c r="B158" s="34"/>
      <c r="C158" s="222" t="s">
        <v>679</v>
      </c>
      <c r="D158" s="222" t="s">
        <v>280</v>
      </c>
      <c r="E158" s="223" t="s">
        <v>2172</v>
      </c>
      <c r="F158" s="224" t="s">
        <v>2173</v>
      </c>
      <c r="G158" s="225" t="s">
        <v>1418</v>
      </c>
      <c r="H158" s="226">
        <v>2</v>
      </c>
      <c r="I158" s="227">
        <v>13500</v>
      </c>
      <c r="J158" s="227">
        <f>ROUND(I158*H158,2)</f>
        <v>27000</v>
      </c>
      <c r="K158" s="228"/>
      <c r="L158" s="39"/>
      <c r="M158" s="229" t="s">
        <v>1</v>
      </c>
      <c r="N158" s="230" t="s">
        <v>39</v>
      </c>
      <c r="O158" s="231">
        <v>0</v>
      </c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33" t="s">
        <v>116</v>
      </c>
      <c r="AT158" s="233" t="s">
        <v>280</v>
      </c>
      <c r="AU158" s="233" t="s">
        <v>83</v>
      </c>
      <c r="AY158" s="18" t="s">
        <v>278</v>
      </c>
      <c r="BE158" s="234">
        <f>IF(N158="základní",J158,0)</f>
        <v>27000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8" t="s">
        <v>81</v>
      </c>
      <c r="BK158" s="234">
        <f>ROUND(I158*H158,2)</f>
        <v>27000</v>
      </c>
      <c r="BL158" s="18" t="s">
        <v>116</v>
      </c>
      <c r="BM158" s="233" t="s">
        <v>1457</v>
      </c>
    </row>
    <row r="159" s="2" customFormat="1" ht="37.8" customHeight="1">
      <c r="A159" s="33"/>
      <c r="B159" s="34"/>
      <c r="C159" s="222" t="s">
        <v>685</v>
      </c>
      <c r="D159" s="222" t="s">
        <v>280</v>
      </c>
      <c r="E159" s="223" t="s">
        <v>2174</v>
      </c>
      <c r="F159" s="224" t="s">
        <v>2175</v>
      </c>
      <c r="G159" s="225" t="s">
        <v>1418</v>
      </c>
      <c r="H159" s="226">
        <v>3</v>
      </c>
      <c r="I159" s="227">
        <v>14500</v>
      </c>
      <c r="J159" s="227">
        <f>ROUND(I159*H159,2)</f>
        <v>43500</v>
      </c>
      <c r="K159" s="228"/>
      <c r="L159" s="39"/>
      <c r="M159" s="229" t="s">
        <v>1</v>
      </c>
      <c r="N159" s="230" t="s">
        <v>39</v>
      </c>
      <c r="O159" s="231">
        <v>0</v>
      </c>
      <c r="P159" s="231">
        <f>O159*H159</f>
        <v>0</v>
      </c>
      <c r="Q159" s="231">
        <v>0</v>
      </c>
      <c r="R159" s="231">
        <f>Q159*H159</f>
        <v>0</v>
      </c>
      <c r="S159" s="231">
        <v>0</v>
      </c>
      <c r="T159" s="23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33" t="s">
        <v>116</v>
      </c>
      <c r="AT159" s="233" t="s">
        <v>280</v>
      </c>
      <c r="AU159" s="233" t="s">
        <v>83</v>
      </c>
      <c r="AY159" s="18" t="s">
        <v>278</v>
      </c>
      <c r="BE159" s="234">
        <f>IF(N159="základní",J159,0)</f>
        <v>43500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8" t="s">
        <v>81</v>
      </c>
      <c r="BK159" s="234">
        <f>ROUND(I159*H159,2)</f>
        <v>43500</v>
      </c>
      <c r="BL159" s="18" t="s">
        <v>116</v>
      </c>
      <c r="BM159" s="233" t="s">
        <v>1465</v>
      </c>
    </row>
    <row r="160" s="2" customFormat="1" ht="24.15" customHeight="1">
      <c r="A160" s="33"/>
      <c r="B160" s="34"/>
      <c r="C160" s="222" t="s">
        <v>691</v>
      </c>
      <c r="D160" s="222" t="s">
        <v>280</v>
      </c>
      <c r="E160" s="223" t="s">
        <v>2176</v>
      </c>
      <c r="F160" s="224" t="s">
        <v>2177</v>
      </c>
      <c r="G160" s="225" t="s">
        <v>1673</v>
      </c>
      <c r="H160" s="226">
        <v>6</v>
      </c>
      <c r="I160" s="227">
        <v>850</v>
      </c>
      <c r="J160" s="227">
        <f>ROUND(I160*H160,2)</f>
        <v>5100</v>
      </c>
      <c r="K160" s="228"/>
      <c r="L160" s="39"/>
      <c r="M160" s="229" t="s">
        <v>1</v>
      </c>
      <c r="N160" s="230" t="s">
        <v>39</v>
      </c>
      <c r="O160" s="231">
        <v>0</v>
      </c>
      <c r="P160" s="231">
        <f>O160*H160</f>
        <v>0</v>
      </c>
      <c r="Q160" s="231">
        <v>0</v>
      </c>
      <c r="R160" s="231">
        <f>Q160*H160</f>
        <v>0</v>
      </c>
      <c r="S160" s="231">
        <v>0</v>
      </c>
      <c r="T160" s="232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33" t="s">
        <v>116</v>
      </c>
      <c r="AT160" s="233" t="s">
        <v>280</v>
      </c>
      <c r="AU160" s="233" t="s">
        <v>83</v>
      </c>
      <c r="AY160" s="18" t="s">
        <v>278</v>
      </c>
      <c r="BE160" s="234">
        <f>IF(N160="základní",J160,0)</f>
        <v>5100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8" t="s">
        <v>81</v>
      </c>
      <c r="BK160" s="234">
        <f>ROUND(I160*H160,2)</f>
        <v>5100</v>
      </c>
      <c r="BL160" s="18" t="s">
        <v>116</v>
      </c>
      <c r="BM160" s="233" t="s">
        <v>1473</v>
      </c>
    </row>
    <row r="161" s="2" customFormat="1" ht="24.15" customHeight="1">
      <c r="A161" s="33"/>
      <c r="B161" s="34"/>
      <c r="C161" s="222" t="s">
        <v>697</v>
      </c>
      <c r="D161" s="222" t="s">
        <v>280</v>
      </c>
      <c r="E161" s="223" t="s">
        <v>2178</v>
      </c>
      <c r="F161" s="224" t="s">
        <v>2179</v>
      </c>
      <c r="G161" s="225" t="s">
        <v>1673</v>
      </c>
      <c r="H161" s="226">
        <v>5</v>
      </c>
      <c r="I161" s="227">
        <v>2300</v>
      </c>
      <c r="J161" s="227">
        <f>ROUND(I161*H161,2)</f>
        <v>11500</v>
      </c>
      <c r="K161" s="228"/>
      <c r="L161" s="39"/>
      <c r="M161" s="229" t="s">
        <v>1</v>
      </c>
      <c r="N161" s="230" t="s">
        <v>39</v>
      </c>
      <c r="O161" s="231">
        <v>0</v>
      </c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33" t="s">
        <v>116</v>
      </c>
      <c r="AT161" s="233" t="s">
        <v>280</v>
      </c>
      <c r="AU161" s="233" t="s">
        <v>83</v>
      </c>
      <c r="AY161" s="18" t="s">
        <v>278</v>
      </c>
      <c r="BE161" s="234">
        <f>IF(N161="základní",J161,0)</f>
        <v>11500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8" t="s">
        <v>81</v>
      </c>
      <c r="BK161" s="234">
        <f>ROUND(I161*H161,2)</f>
        <v>11500</v>
      </c>
      <c r="BL161" s="18" t="s">
        <v>116</v>
      </c>
      <c r="BM161" s="233" t="s">
        <v>1481</v>
      </c>
    </row>
    <row r="162" s="12" customFormat="1" ht="22.8" customHeight="1">
      <c r="A162" s="12"/>
      <c r="B162" s="207"/>
      <c r="C162" s="208"/>
      <c r="D162" s="209" t="s">
        <v>73</v>
      </c>
      <c r="E162" s="220" t="s">
        <v>2180</v>
      </c>
      <c r="F162" s="220" t="s">
        <v>2181</v>
      </c>
      <c r="G162" s="208"/>
      <c r="H162" s="208"/>
      <c r="I162" s="208"/>
      <c r="J162" s="221">
        <f>BK162</f>
        <v>294492</v>
      </c>
      <c r="K162" s="208"/>
      <c r="L162" s="212"/>
      <c r="M162" s="213"/>
      <c r="N162" s="214"/>
      <c r="O162" s="214"/>
      <c r="P162" s="215">
        <f>SUM(P163:P184)</f>
        <v>0</v>
      </c>
      <c r="Q162" s="214"/>
      <c r="R162" s="215">
        <f>SUM(R163:R184)</f>
        <v>0</v>
      </c>
      <c r="S162" s="214"/>
      <c r="T162" s="216">
        <f>SUM(T163:T184)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7" t="s">
        <v>81</v>
      </c>
      <c r="AT162" s="218" t="s">
        <v>73</v>
      </c>
      <c r="AU162" s="218" t="s">
        <v>81</v>
      </c>
      <c r="AY162" s="217" t="s">
        <v>278</v>
      </c>
      <c r="BK162" s="219">
        <f>SUM(BK163:BK184)</f>
        <v>294492</v>
      </c>
    </row>
    <row r="163" s="2" customFormat="1" ht="24.15" customHeight="1">
      <c r="A163" s="33"/>
      <c r="B163" s="34"/>
      <c r="C163" s="222" t="s">
        <v>703</v>
      </c>
      <c r="D163" s="222" t="s">
        <v>280</v>
      </c>
      <c r="E163" s="223" t="s">
        <v>2196</v>
      </c>
      <c r="F163" s="224" t="s">
        <v>2197</v>
      </c>
      <c r="G163" s="225" t="s">
        <v>407</v>
      </c>
      <c r="H163" s="226">
        <v>74</v>
      </c>
      <c r="I163" s="227">
        <v>225</v>
      </c>
      <c r="J163" s="227">
        <f>ROUND(I163*H163,2)</f>
        <v>16650</v>
      </c>
      <c r="K163" s="228"/>
      <c r="L163" s="39"/>
      <c r="M163" s="229" t="s">
        <v>1</v>
      </c>
      <c r="N163" s="230" t="s">
        <v>39</v>
      </c>
      <c r="O163" s="231">
        <v>0</v>
      </c>
      <c r="P163" s="231">
        <f>O163*H163</f>
        <v>0</v>
      </c>
      <c r="Q163" s="231">
        <v>0</v>
      </c>
      <c r="R163" s="231">
        <f>Q163*H163</f>
        <v>0</v>
      </c>
      <c r="S163" s="231">
        <v>0</v>
      </c>
      <c r="T163" s="232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33" t="s">
        <v>116</v>
      </c>
      <c r="AT163" s="233" t="s">
        <v>280</v>
      </c>
      <c r="AU163" s="233" t="s">
        <v>83</v>
      </c>
      <c r="AY163" s="18" t="s">
        <v>278</v>
      </c>
      <c r="BE163" s="234">
        <f>IF(N163="základní",J163,0)</f>
        <v>16650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8" t="s">
        <v>81</v>
      </c>
      <c r="BK163" s="234">
        <f>ROUND(I163*H163,2)</f>
        <v>16650</v>
      </c>
      <c r="BL163" s="18" t="s">
        <v>116</v>
      </c>
      <c r="BM163" s="233" t="s">
        <v>1489</v>
      </c>
    </row>
    <row r="164" s="2" customFormat="1" ht="24.15" customHeight="1">
      <c r="A164" s="33"/>
      <c r="B164" s="34"/>
      <c r="C164" s="222" t="s">
        <v>709</v>
      </c>
      <c r="D164" s="222" t="s">
        <v>280</v>
      </c>
      <c r="E164" s="223" t="s">
        <v>2198</v>
      </c>
      <c r="F164" s="224" t="s">
        <v>2199</v>
      </c>
      <c r="G164" s="225" t="s">
        <v>407</v>
      </c>
      <c r="H164" s="226">
        <v>43</v>
      </c>
      <c r="I164" s="227">
        <v>275</v>
      </c>
      <c r="J164" s="227">
        <f>ROUND(I164*H164,2)</f>
        <v>11825</v>
      </c>
      <c r="K164" s="228"/>
      <c r="L164" s="39"/>
      <c r="M164" s="229" t="s">
        <v>1</v>
      </c>
      <c r="N164" s="230" t="s">
        <v>39</v>
      </c>
      <c r="O164" s="231">
        <v>0</v>
      </c>
      <c r="P164" s="231">
        <f>O164*H164</f>
        <v>0</v>
      </c>
      <c r="Q164" s="231">
        <v>0</v>
      </c>
      <c r="R164" s="231">
        <f>Q164*H164</f>
        <v>0</v>
      </c>
      <c r="S164" s="231">
        <v>0</v>
      </c>
      <c r="T164" s="232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33" t="s">
        <v>116</v>
      </c>
      <c r="AT164" s="233" t="s">
        <v>280</v>
      </c>
      <c r="AU164" s="233" t="s">
        <v>83</v>
      </c>
      <c r="AY164" s="18" t="s">
        <v>278</v>
      </c>
      <c r="BE164" s="234">
        <f>IF(N164="základní",J164,0)</f>
        <v>11825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8" t="s">
        <v>81</v>
      </c>
      <c r="BK164" s="234">
        <f>ROUND(I164*H164,2)</f>
        <v>11825</v>
      </c>
      <c r="BL164" s="18" t="s">
        <v>116</v>
      </c>
      <c r="BM164" s="233" t="s">
        <v>1497</v>
      </c>
    </row>
    <row r="165" s="2" customFormat="1" ht="24.15" customHeight="1">
      <c r="A165" s="33"/>
      <c r="B165" s="34"/>
      <c r="C165" s="222" t="s">
        <v>713</v>
      </c>
      <c r="D165" s="222" t="s">
        <v>280</v>
      </c>
      <c r="E165" s="223" t="s">
        <v>2200</v>
      </c>
      <c r="F165" s="224" t="s">
        <v>2201</v>
      </c>
      <c r="G165" s="225" t="s">
        <v>407</v>
      </c>
      <c r="H165" s="226">
        <v>80</v>
      </c>
      <c r="I165" s="227">
        <v>358</v>
      </c>
      <c r="J165" s="227">
        <f>ROUND(I165*H165,2)</f>
        <v>28640</v>
      </c>
      <c r="K165" s="228"/>
      <c r="L165" s="39"/>
      <c r="M165" s="229" t="s">
        <v>1</v>
      </c>
      <c r="N165" s="230" t="s">
        <v>39</v>
      </c>
      <c r="O165" s="231">
        <v>0</v>
      </c>
      <c r="P165" s="231">
        <f>O165*H165</f>
        <v>0</v>
      </c>
      <c r="Q165" s="231">
        <v>0</v>
      </c>
      <c r="R165" s="231">
        <f>Q165*H165</f>
        <v>0</v>
      </c>
      <c r="S165" s="231">
        <v>0</v>
      </c>
      <c r="T165" s="232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33" t="s">
        <v>116</v>
      </c>
      <c r="AT165" s="233" t="s">
        <v>280</v>
      </c>
      <c r="AU165" s="233" t="s">
        <v>83</v>
      </c>
      <c r="AY165" s="18" t="s">
        <v>278</v>
      </c>
      <c r="BE165" s="234">
        <f>IF(N165="základní",J165,0)</f>
        <v>28640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8" t="s">
        <v>81</v>
      </c>
      <c r="BK165" s="234">
        <f>ROUND(I165*H165,2)</f>
        <v>28640</v>
      </c>
      <c r="BL165" s="18" t="s">
        <v>116</v>
      </c>
      <c r="BM165" s="233" t="s">
        <v>1505</v>
      </c>
    </row>
    <row r="166" s="2" customFormat="1" ht="24.15" customHeight="1">
      <c r="A166" s="33"/>
      <c r="B166" s="34"/>
      <c r="C166" s="222" t="s">
        <v>717</v>
      </c>
      <c r="D166" s="222" t="s">
        <v>280</v>
      </c>
      <c r="E166" s="223" t="s">
        <v>2202</v>
      </c>
      <c r="F166" s="224" t="s">
        <v>2203</v>
      </c>
      <c r="G166" s="225" t="s">
        <v>407</v>
      </c>
      <c r="H166" s="226">
        <v>23</v>
      </c>
      <c r="I166" s="227">
        <v>440</v>
      </c>
      <c r="J166" s="227">
        <f>ROUND(I166*H166,2)</f>
        <v>10120</v>
      </c>
      <c r="K166" s="228"/>
      <c r="L166" s="39"/>
      <c r="M166" s="229" t="s">
        <v>1</v>
      </c>
      <c r="N166" s="230" t="s">
        <v>39</v>
      </c>
      <c r="O166" s="231">
        <v>0</v>
      </c>
      <c r="P166" s="231">
        <f>O166*H166</f>
        <v>0</v>
      </c>
      <c r="Q166" s="231">
        <v>0</v>
      </c>
      <c r="R166" s="231">
        <f>Q166*H166</f>
        <v>0</v>
      </c>
      <c r="S166" s="231">
        <v>0</v>
      </c>
      <c r="T166" s="232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33" t="s">
        <v>116</v>
      </c>
      <c r="AT166" s="233" t="s">
        <v>280</v>
      </c>
      <c r="AU166" s="233" t="s">
        <v>83</v>
      </c>
      <c r="AY166" s="18" t="s">
        <v>278</v>
      </c>
      <c r="BE166" s="234">
        <f>IF(N166="základní",J166,0)</f>
        <v>10120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8" t="s">
        <v>81</v>
      </c>
      <c r="BK166" s="234">
        <f>ROUND(I166*H166,2)</f>
        <v>10120</v>
      </c>
      <c r="BL166" s="18" t="s">
        <v>116</v>
      </c>
      <c r="BM166" s="233" t="s">
        <v>1513</v>
      </c>
    </row>
    <row r="167" s="2" customFormat="1" ht="24.15" customHeight="1">
      <c r="A167" s="33"/>
      <c r="B167" s="34"/>
      <c r="C167" s="222" t="s">
        <v>721</v>
      </c>
      <c r="D167" s="222" t="s">
        <v>280</v>
      </c>
      <c r="E167" s="223" t="s">
        <v>2204</v>
      </c>
      <c r="F167" s="224" t="s">
        <v>2205</v>
      </c>
      <c r="G167" s="225" t="s">
        <v>407</v>
      </c>
      <c r="H167" s="226">
        <v>160</v>
      </c>
      <c r="I167" s="227">
        <v>530</v>
      </c>
      <c r="J167" s="227">
        <f>ROUND(I167*H167,2)</f>
        <v>84800</v>
      </c>
      <c r="K167" s="228"/>
      <c r="L167" s="39"/>
      <c r="M167" s="229" t="s">
        <v>1</v>
      </c>
      <c r="N167" s="230" t="s">
        <v>39</v>
      </c>
      <c r="O167" s="231">
        <v>0</v>
      </c>
      <c r="P167" s="231">
        <f>O167*H167</f>
        <v>0</v>
      </c>
      <c r="Q167" s="231">
        <v>0</v>
      </c>
      <c r="R167" s="231">
        <f>Q167*H167</f>
        <v>0</v>
      </c>
      <c r="S167" s="231">
        <v>0</v>
      </c>
      <c r="T167" s="23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33" t="s">
        <v>116</v>
      </c>
      <c r="AT167" s="233" t="s">
        <v>280</v>
      </c>
      <c r="AU167" s="233" t="s">
        <v>83</v>
      </c>
      <c r="AY167" s="18" t="s">
        <v>278</v>
      </c>
      <c r="BE167" s="234">
        <f>IF(N167="základní",J167,0)</f>
        <v>84800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8" t="s">
        <v>81</v>
      </c>
      <c r="BK167" s="234">
        <f>ROUND(I167*H167,2)</f>
        <v>84800</v>
      </c>
      <c r="BL167" s="18" t="s">
        <v>116</v>
      </c>
      <c r="BM167" s="233" t="s">
        <v>1521</v>
      </c>
    </row>
    <row r="168" s="2" customFormat="1" ht="37.8" customHeight="1">
      <c r="A168" s="33"/>
      <c r="B168" s="34"/>
      <c r="C168" s="222" t="s">
        <v>726</v>
      </c>
      <c r="D168" s="222" t="s">
        <v>280</v>
      </c>
      <c r="E168" s="223" t="s">
        <v>2208</v>
      </c>
      <c r="F168" s="224" t="s">
        <v>2209</v>
      </c>
      <c r="G168" s="225" t="s">
        <v>407</v>
      </c>
      <c r="H168" s="226">
        <v>102</v>
      </c>
      <c r="I168" s="227">
        <v>107</v>
      </c>
      <c r="J168" s="227">
        <f>ROUND(I168*H168,2)</f>
        <v>10914</v>
      </c>
      <c r="K168" s="228"/>
      <c r="L168" s="39"/>
      <c r="M168" s="229" t="s">
        <v>1</v>
      </c>
      <c r="N168" s="230" t="s">
        <v>39</v>
      </c>
      <c r="O168" s="231">
        <v>0</v>
      </c>
      <c r="P168" s="231">
        <f>O168*H168</f>
        <v>0</v>
      </c>
      <c r="Q168" s="231">
        <v>0</v>
      </c>
      <c r="R168" s="231">
        <f>Q168*H168</f>
        <v>0</v>
      </c>
      <c r="S168" s="231">
        <v>0</v>
      </c>
      <c r="T168" s="23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33" t="s">
        <v>116</v>
      </c>
      <c r="AT168" s="233" t="s">
        <v>280</v>
      </c>
      <c r="AU168" s="233" t="s">
        <v>83</v>
      </c>
      <c r="AY168" s="18" t="s">
        <v>278</v>
      </c>
      <c r="BE168" s="234">
        <f>IF(N168="základní",J168,0)</f>
        <v>10914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8" t="s">
        <v>81</v>
      </c>
      <c r="BK168" s="234">
        <f>ROUND(I168*H168,2)</f>
        <v>10914</v>
      </c>
      <c r="BL168" s="18" t="s">
        <v>116</v>
      </c>
      <c r="BM168" s="233" t="s">
        <v>1529</v>
      </c>
    </row>
    <row r="169" s="2" customFormat="1" ht="37.8" customHeight="1">
      <c r="A169" s="33"/>
      <c r="B169" s="34"/>
      <c r="C169" s="222" t="s">
        <v>730</v>
      </c>
      <c r="D169" s="222" t="s">
        <v>280</v>
      </c>
      <c r="E169" s="223" t="s">
        <v>2210</v>
      </c>
      <c r="F169" s="224" t="s">
        <v>2211</v>
      </c>
      <c r="G169" s="225" t="s">
        <v>407</v>
      </c>
      <c r="H169" s="226">
        <v>70</v>
      </c>
      <c r="I169" s="227">
        <v>113</v>
      </c>
      <c r="J169" s="227">
        <f>ROUND(I169*H169,2)</f>
        <v>7910</v>
      </c>
      <c r="K169" s="228"/>
      <c r="L169" s="39"/>
      <c r="M169" s="229" t="s">
        <v>1</v>
      </c>
      <c r="N169" s="230" t="s">
        <v>39</v>
      </c>
      <c r="O169" s="231">
        <v>0</v>
      </c>
      <c r="P169" s="231">
        <f>O169*H169</f>
        <v>0</v>
      </c>
      <c r="Q169" s="231">
        <v>0</v>
      </c>
      <c r="R169" s="231">
        <f>Q169*H169</f>
        <v>0</v>
      </c>
      <c r="S169" s="231">
        <v>0</v>
      </c>
      <c r="T169" s="232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33" t="s">
        <v>116</v>
      </c>
      <c r="AT169" s="233" t="s">
        <v>280</v>
      </c>
      <c r="AU169" s="233" t="s">
        <v>83</v>
      </c>
      <c r="AY169" s="18" t="s">
        <v>278</v>
      </c>
      <c r="BE169" s="234">
        <f>IF(N169="základní",J169,0)</f>
        <v>7910</v>
      </c>
      <c r="BF169" s="234">
        <f>IF(N169="snížená",J169,0)</f>
        <v>0</v>
      </c>
      <c r="BG169" s="234">
        <f>IF(N169="zákl. přenesená",J169,0)</f>
        <v>0</v>
      </c>
      <c r="BH169" s="234">
        <f>IF(N169="sníž. přenesená",J169,0)</f>
        <v>0</v>
      </c>
      <c r="BI169" s="234">
        <f>IF(N169="nulová",J169,0)</f>
        <v>0</v>
      </c>
      <c r="BJ169" s="18" t="s">
        <v>81</v>
      </c>
      <c r="BK169" s="234">
        <f>ROUND(I169*H169,2)</f>
        <v>7910</v>
      </c>
      <c r="BL169" s="18" t="s">
        <v>116</v>
      </c>
      <c r="BM169" s="233" t="s">
        <v>1537</v>
      </c>
    </row>
    <row r="170" s="2" customFormat="1" ht="37.8" customHeight="1">
      <c r="A170" s="33"/>
      <c r="B170" s="34"/>
      <c r="C170" s="222" t="s">
        <v>734</v>
      </c>
      <c r="D170" s="222" t="s">
        <v>280</v>
      </c>
      <c r="E170" s="223" t="s">
        <v>2212</v>
      </c>
      <c r="F170" s="224" t="s">
        <v>2213</v>
      </c>
      <c r="G170" s="225" t="s">
        <v>407</v>
      </c>
      <c r="H170" s="226">
        <v>60</v>
      </c>
      <c r="I170" s="227">
        <v>140</v>
      </c>
      <c r="J170" s="227">
        <f>ROUND(I170*H170,2)</f>
        <v>8400</v>
      </c>
      <c r="K170" s="228"/>
      <c r="L170" s="39"/>
      <c r="M170" s="229" t="s">
        <v>1</v>
      </c>
      <c r="N170" s="230" t="s">
        <v>39</v>
      </c>
      <c r="O170" s="231">
        <v>0</v>
      </c>
      <c r="P170" s="231">
        <f>O170*H170</f>
        <v>0</v>
      </c>
      <c r="Q170" s="231">
        <v>0</v>
      </c>
      <c r="R170" s="231">
        <f>Q170*H170</f>
        <v>0</v>
      </c>
      <c r="S170" s="231">
        <v>0</v>
      </c>
      <c r="T170" s="23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33" t="s">
        <v>116</v>
      </c>
      <c r="AT170" s="233" t="s">
        <v>280</v>
      </c>
      <c r="AU170" s="233" t="s">
        <v>83</v>
      </c>
      <c r="AY170" s="18" t="s">
        <v>278</v>
      </c>
      <c r="BE170" s="234">
        <f>IF(N170="základní",J170,0)</f>
        <v>8400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8" t="s">
        <v>81</v>
      </c>
      <c r="BK170" s="234">
        <f>ROUND(I170*H170,2)</f>
        <v>8400</v>
      </c>
      <c r="BL170" s="18" t="s">
        <v>116</v>
      </c>
      <c r="BM170" s="233" t="s">
        <v>1545</v>
      </c>
    </row>
    <row r="171" s="2" customFormat="1" ht="37.8" customHeight="1">
      <c r="A171" s="33"/>
      <c r="B171" s="34"/>
      <c r="C171" s="222" t="s">
        <v>740</v>
      </c>
      <c r="D171" s="222" t="s">
        <v>280</v>
      </c>
      <c r="E171" s="223" t="s">
        <v>2214</v>
      </c>
      <c r="F171" s="224" t="s">
        <v>2215</v>
      </c>
      <c r="G171" s="225" t="s">
        <v>407</v>
      </c>
      <c r="H171" s="226">
        <v>50</v>
      </c>
      <c r="I171" s="227">
        <v>168</v>
      </c>
      <c r="J171" s="227">
        <f>ROUND(I171*H171,2)</f>
        <v>8400</v>
      </c>
      <c r="K171" s="228"/>
      <c r="L171" s="39"/>
      <c r="M171" s="229" t="s">
        <v>1</v>
      </c>
      <c r="N171" s="230" t="s">
        <v>39</v>
      </c>
      <c r="O171" s="231">
        <v>0</v>
      </c>
      <c r="P171" s="231">
        <f>O171*H171</f>
        <v>0</v>
      </c>
      <c r="Q171" s="231">
        <v>0</v>
      </c>
      <c r="R171" s="231">
        <f>Q171*H171</f>
        <v>0</v>
      </c>
      <c r="S171" s="231">
        <v>0</v>
      </c>
      <c r="T171" s="232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33" t="s">
        <v>116</v>
      </c>
      <c r="AT171" s="233" t="s">
        <v>280</v>
      </c>
      <c r="AU171" s="233" t="s">
        <v>83</v>
      </c>
      <c r="AY171" s="18" t="s">
        <v>278</v>
      </c>
      <c r="BE171" s="234">
        <f>IF(N171="základní",J171,0)</f>
        <v>8400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8" t="s">
        <v>81</v>
      </c>
      <c r="BK171" s="234">
        <f>ROUND(I171*H171,2)</f>
        <v>8400</v>
      </c>
      <c r="BL171" s="18" t="s">
        <v>116</v>
      </c>
      <c r="BM171" s="233" t="s">
        <v>1557</v>
      </c>
    </row>
    <row r="172" s="2" customFormat="1" ht="37.8" customHeight="1">
      <c r="A172" s="33"/>
      <c r="B172" s="34"/>
      <c r="C172" s="222" t="s">
        <v>746</v>
      </c>
      <c r="D172" s="222" t="s">
        <v>280</v>
      </c>
      <c r="E172" s="223" t="s">
        <v>2216</v>
      </c>
      <c r="F172" s="224" t="s">
        <v>2217</v>
      </c>
      <c r="G172" s="225" t="s">
        <v>407</v>
      </c>
      <c r="H172" s="226">
        <v>80</v>
      </c>
      <c r="I172" s="227">
        <v>210</v>
      </c>
      <c r="J172" s="227">
        <f>ROUND(I172*H172,2)</f>
        <v>16800</v>
      </c>
      <c r="K172" s="228"/>
      <c r="L172" s="39"/>
      <c r="M172" s="229" t="s">
        <v>1</v>
      </c>
      <c r="N172" s="230" t="s">
        <v>39</v>
      </c>
      <c r="O172" s="231">
        <v>0</v>
      </c>
      <c r="P172" s="231">
        <f>O172*H172</f>
        <v>0</v>
      </c>
      <c r="Q172" s="231">
        <v>0</v>
      </c>
      <c r="R172" s="231">
        <f>Q172*H172</f>
        <v>0</v>
      </c>
      <c r="S172" s="231">
        <v>0</v>
      </c>
      <c r="T172" s="23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33" t="s">
        <v>116</v>
      </c>
      <c r="AT172" s="233" t="s">
        <v>280</v>
      </c>
      <c r="AU172" s="233" t="s">
        <v>83</v>
      </c>
      <c r="AY172" s="18" t="s">
        <v>278</v>
      </c>
      <c r="BE172" s="234">
        <f>IF(N172="základní",J172,0)</f>
        <v>16800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8" t="s">
        <v>81</v>
      </c>
      <c r="BK172" s="234">
        <f>ROUND(I172*H172,2)</f>
        <v>16800</v>
      </c>
      <c r="BL172" s="18" t="s">
        <v>116</v>
      </c>
      <c r="BM172" s="233" t="s">
        <v>1565</v>
      </c>
    </row>
    <row r="173" s="2" customFormat="1" ht="16.5" customHeight="1">
      <c r="A173" s="33"/>
      <c r="B173" s="34"/>
      <c r="C173" s="222" t="s">
        <v>765</v>
      </c>
      <c r="D173" s="222" t="s">
        <v>280</v>
      </c>
      <c r="E173" s="223" t="s">
        <v>2224</v>
      </c>
      <c r="F173" s="224" t="s">
        <v>2225</v>
      </c>
      <c r="G173" s="225" t="s">
        <v>1673</v>
      </c>
      <c r="H173" s="226">
        <v>7</v>
      </c>
      <c r="I173" s="227">
        <v>287</v>
      </c>
      <c r="J173" s="227">
        <f>ROUND(I173*H173,2)</f>
        <v>2009</v>
      </c>
      <c r="K173" s="228"/>
      <c r="L173" s="39"/>
      <c r="M173" s="229" t="s">
        <v>1</v>
      </c>
      <c r="N173" s="230" t="s">
        <v>39</v>
      </c>
      <c r="O173" s="231">
        <v>0</v>
      </c>
      <c r="P173" s="231">
        <f>O173*H173</f>
        <v>0</v>
      </c>
      <c r="Q173" s="231">
        <v>0</v>
      </c>
      <c r="R173" s="231">
        <f>Q173*H173</f>
        <v>0</v>
      </c>
      <c r="S173" s="231">
        <v>0</v>
      </c>
      <c r="T173" s="232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33" t="s">
        <v>116</v>
      </c>
      <c r="AT173" s="233" t="s">
        <v>280</v>
      </c>
      <c r="AU173" s="233" t="s">
        <v>83</v>
      </c>
      <c r="AY173" s="18" t="s">
        <v>278</v>
      </c>
      <c r="BE173" s="234">
        <f>IF(N173="základní",J173,0)</f>
        <v>2009</v>
      </c>
      <c r="BF173" s="234">
        <f>IF(N173="snížená",J173,0)</f>
        <v>0</v>
      </c>
      <c r="BG173" s="234">
        <f>IF(N173="zákl. přenesená",J173,0)</f>
        <v>0</v>
      </c>
      <c r="BH173" s="234">
        <f>IF(N173="sníž. přenesená",J173,0)</f>
        <v>0</v>
      </c>
      <c r="BI173" s="234">
        <f>IF(N173="nulová",J173,0)</f>
        <v>0</v>
      </c>
      <c r="BJ173" s="18" t="s">
        <v>81</v>
      </c>
      <c r="BK173" s="234">
        <f>ROUND(I173*H173,2)</f>
        <v>2009</v>
      </c>
      <c r="BL173" s="18" t="s">
        <v>116</v>
      </c>
      <c r="BM173" s="233" t="s">
        <v>1573</v>
      </c>
    </row>
    <row r="174" s="2" customFormat="1" ht="21.75" customHeight="1">
      <c r="A174" s="33"/>
      <c r="B174" s="34"/>
      <c r="C174" s="222" t="s">
        <v>782</v>
      </c>
      <c r="D174" s="222" t="s">
        <v>280</v>
      </c>
      <c r="E174" s="223" t="s">
        <v>5276</v>
      </c>
      <c r="F174" s="224" t="s">
        <v>5277</v>
      </c>
      <c r="G174" s="225" t="s">
        <v>1673</v>
      </c>
      <c r="H174" s="226">
        <v>10</v>
      </c>
      <c r="I174" s="227">
        <v>310</v>
      </c>
      <c r="J174" s="227">
        <f>ROUND(I174*H174,2)</f>
        <v>3100</v>
      </c>
      <c r="K174" s="228"/>
      <c r="L174" s="39"/>
      <c r="M174" s="229" t="s">
        <v>1</v>
      </c>
      <c r="N174" s="230" t="s">
        <v>39</v>
      </c>
      <c r="O174" s="231">
        <v>0</v>
      </c>
      <c r="P174" s="231">
        <f>O174*H174</f>
        <v>0</v>
      </c>
      <c r="Q174" s="231">
        <v>0</v>
      </c>
      <c r="R174" s="231">
        <f>Q174*H174</f>
        <v>0</v>
      </c>
      <c r="S174" s="231">
        <v>0</v>
      </c>
      <c r="T174" s="232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33" t="s">
        <v>116</v>
      </c>
      <c r="AT174" s="233" t="s">
        <v>280</v>
      </c>
      <c r="AU174" s="233" t="s">
        <v>83</v>
      </c>
      <c r="AY174" s="18" t="s">
        <v>278</v>
      </c>
      <c r="BE174" s="234">
        <f>IF(N174="základní",J174,0)</f>
        <v>3100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8" t="s">
        <v>81</v>
      </c>
      <c r="BK174" s="234">
        <f>ROUND(I174*H174,2)</f>
        <v>3100</v>
      </c>
      <c r="BL174" s="18" t="s">
        <v>116</v>
      </c>
      <c r="BM174" s="233" t="s">
        <v>1581</v>
      </c>
    </row>
    <row r="175" s="2" customFormat="1" ht="16.5" customHeight="1">
      <c r="A175" s="33"/>
      <c r="B175" s="34"/>
      <c r="C175" s="222" t="s">
        <v>827</v>
      </c>
      <c r="D175" s="222" t="s">
        <v>280</v>
      </c>
      <c r="E175" s="223" t="s">
        <v>2230</v>
      </c>
      <c r="F175" s="224" t="s">
        <v>2231</v>
      </c>
      <c r="G175" s="225" t="s">
        <v>1673</v>
      </c>
      <c r="H175" s="226">
        <v>6</v>
      </c>
      <c r="I175" s="227">
        <v>2480</v>
      </c>
      <c r="J175" s="227">
        <f>ROUND(I175*H175,2)</f>
        <v>14880</v>
      </c>
      <c r="K175" s="228"/>
      <c r="L175" s="39"/>
      <c r="M175" s="229" t="s">
        <v>1</v>
      </c>
      <c r="N175" s="230" t="s">
        <v>39</v>
      </c>
      <c r="O175" s="231">
        <v>0</v>
      </c>
      <c r="P175" s="231">
        <f>O175*H175</f>
        <v>0</v>
      </c>
      <c r="Q175" s="231">
        <v>0</v>
      </c>
      <c r="R175" s="231">
        <f>Q175*H175</f>
        <v>0</v>
      </c>
      <c r="S175" s="231">
        <v>0</v>
      </c>
      <c r="T175" s="232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33" t="s">
        <v>116</v>
      </c>
      <c r="AT175" s="233" t="s">
        <v>280</v>
      </c>
      <c r="AU175" s="233" t="s">
        <v>83</v>
      </c>
      <c r="AY175" s="18" t="s">
        <v>278</v>
      </c>
      <c r="BE175" s="234">
        <f>IF(N175="základní",J175,0)</f>
        <v>14880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8" t="s">
        <v>81</v>
      </c>
      <c r="BK175" s="234">
        <f>ROUND(I175*H175,2)</f>
        <v>14880</v>
      </c>
      <c r="BL175" s="18" t="s">
        <v>116</v>
      </c>
      <c r="BM175" s="233" t="s">
        <v>1589</v>
      </c>
    </row>
    <row r="176" s="2" customFormat="1" ht="16.5" customHeight="1">
      <c r="A176" s="33"/>
      <c r="B176" s="34"/>
      <c r="C176" s="222" t="s">
        <v>913</v>
      </c>
      <c r="D176" s="222" t="s">
        <v>280</v>
      </c>
      <c r="E176" s="223" t="s">
        <v>2232</v>
      </c>
      <c r="F176" s="224" t="s">
        <v>2233</v>
      </c>
      <c r="G176" s="225" t="s">
        <v>1673</v>
      </c>
      <c r="H176" s="226">
        <v>1</v>
      </c>
      <c r="I176" s="227">
        <v>1450</v>
      </c>
      <c r="J176" s="227">
        <f>ROUND(I176*H176,2)</f>
        <v>1450</v>
      </c>
      <c r="K176" s="228"/>
      <c r="L176" s="39"/>
      <c r="M176" s="229" t="s">
        <v>1</v>
      </c>
      <c r="N176" s="230" t="s">
        <v>39</v>
      </c>
      <c r="O176" s="231">
        <v>0</v>
      </c>
      <c r="P176" s="231">
        <f>O176*H176</f>
        <v>0</v>
      </c>
      <c r="Q176" s="231">
        <v>0</v>
      </c>
      <c r="R176" s="231">
        <f>Q176*H176</f>
        <v>0</v>
      </c>
      <c r="S176" s="231">
        <v>0</v>
      </c>
      <c r="T176" s="232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33" t="s">
        <v>116</v>
      </c>
      <c r="AT176" s="233" t="s">
        <v>280</v>
      </c>
      <c r="AU176" s="233" t="s">
        <v>83</v>
      </c>
      <c r="AY176" s="18" t="s">
        <v>278</v>
      </c>
      <c r="BE176" s="234">
        <f>IF(N176="základní",J176,0)</f>
        <v>1450</v>
      </c>
      <c r="BF176" s="234">
        <f>IF(N176="snížená",J176,0)</f>
        <v>0</v>
      </c>
      <c r="BG176" s="234">
        <f>IF(N176="zákl. přenesená",J176,0)</f>
        <v>0</v>
      </c>
      <c r="BH176" s="234">
        <f>IF(N176="sníž. přenesená",J176,0)</f>
        <v>0</v>
      </c>
      <c r="BI176" s="234">
        <f>IF(N176="nulová",J176,0)</f>
        <v>0</v>
      </c>
      <c r="BJ176" s="18" t="s">
        <v>81</v>
      </c>
      <c r="BK176" s="234">
        <f>ROUND(I176*H176,2)</f>
        <v>1450</v>
      </c>
      <c r="BL176" s="18" t="s">
        <v>116</v>
      </c>
      <c r="BM176" s="233" t="s">
        <v>1597</v>
      </c>
    </row>
    <row r="177" s="2" customFormat="1" ht="16.5" customHeight="1">
      <c r="A177" s="33"/>
      <c r="B177" s="34"/>
      <c r="C177" s="222" t="s">
        <v>1001</v>
      </c>
      <c r="D177" s="222" t="s">
        <v>280</v>
      </c>
      <c r="E177" s="223" t="s">
        <v>5278</v>
      </c>
      <c r="F177" s="224" t="s">
        <v>5279</v>
      </c>
      <c r="G177" s="225" t="s">
        <v>1673</v>
      </c>
      <c r="H177" s="226">
        <v>2</v>
      </c>
      <c r="I177" s="227">
        <v>1920</v>
      </c>
      <c r="J177" s="227">
        <f>ROUND(I177*H177,2)</f>
        <v>3840</v>
      </c>
      <c r="K177" s="228"/>
      <c r="L177" s="39"/>
      <c r="M177" s="229" t="s">
        <v>1</v>
      </c>
      <c r="N177" s="230" t="s">
        <v>39</v>
      </c>
      <c r="O177" s="231">
        <v>0</v>
      </c>
      <c r="P177" s="231">
        <f>O177*H177</f>
        <v>0</v>
      </c>
      <c r="Q177" s="231">
        <v>0</v>
      </c>
      <c r="R177" s="231">
        <f>Q177*H177</f>
        <v>0</v>
      </c>
      <c r="S177" s="231">
        <v>0</v>
      </c>
      <c r="T177" s="232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33" t="s">
        <v>116</v>
      </c>
      <c r="AT177" s="233" t="s">
        <v>280</v>
      </c>
      <c r="AU177" s="233" t="s">
        <v>83</v>
      </c>
      <c r="AY177" s="18" t="s">
        <v>278</v>
      </c>
      <c r="BE177" s="234">
        <f>IF(N177="základní",J177,0)</f>
        <v>3840</v>
      </c>
      <c r="BF177" s="234">
        <f>IF(N177="snížená",J177,0)</f>
        <v>0</v>
      </c>
      <c r="BG177" s="234">
        <f>IF(N177="zákl. přenesená",J177,0)</f>
        <v>0</v>
      </c>
      <c r="BH177" s="234">
        <f>IF(N177="sníž. přenesená",J177,0)</f>
        <v>0</v>
      </c>
      <c r="BI177" s="234">
        <f>IF(N177="nulová",J177,0)</f>
        <v>0</v>
      </c>
      <c r="BJ177" s="18" t="s">
        <v>81</v>
      </c>
      <c r="BK177" s="234">
        <f>ROUND(I177*H177,2)</f>
        <v>3840</v>
      </c>
      <c r="BL177" s="18" t="s">
        <v>116</v>
      </c>
      <c r="BM177" s="233" t="s">
        <v>1605</v>
      </c>
    </row>
    <row r="178" s="2" customFormat="1" ht="16.5" customHeight="1">
      <c r="A178" s="33"/>
      <c r="B178" s="34"/>
      <c r="C178" s="222" t="s">
        <v>659</v>
      </c>
      <c r="D178" s="222" t="s">
        <v>280</v>
      </c>
      <c r="E178" s="223" t="s">
        <v>2234</v>
      </c>
      <c r="F178" s="224" t="s">
        <v>2235</v>
      </c>
      <c r="G178" s="225" t="s">
        <v>1673</v>
      </c>
      <c r="H178" s="226">
        <v>2</v>
      </c>
      <c r="I178" s="227">
        <v>1920</v>
      </c>
      <c r="J178" s="227">
        <f>ROUND(I178*H178,2)</f>
        <v>3840</v>
      </c>
      <c r="K178" s="228"/>
      <c r="L178" s="39"/>
      <c r="M178" s="229" t="s">
        <v>1</v>
      </c>
      <c r="N178" s="230" t="s">
        <v>39</v>
      </c>
      <c r="O178" s="231">
        <v>0</v>
      </c>
      <c r="P178" s="231">
        <f>O178*H178</f>
        <v>0</v>
      </c>
      <c r="Q178" s="231">
        <v>0</v>
      </c>
      <c r="R178" s="231">
        <f>Q178*H178</f>
        <v>0</v>
      </c>
      <c r="S178" s="231">
        <v>0</v>
      </c>
      <c r="T178" s="232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33" t="s">
        <v>116</v>
      </c>
      <c r="AT178" s="233" t="s">
        <v>280</v>
      </c>
      <c r="AU178" s="233" t="s">
        <v>83</v>
      </c>
      <c r="AY178" s="18" t="s">
        <v>278</v>
      </c>
      <c r="BE178" s="234">
        <f>IF(N178="základní",J178,0)</f>
        <v>3840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8" t="s">
        <v>81</v>
      </c>
      <c r="BK178" s="234">
        <f>ROUND(I178*H178,2)</f>
        <v>3840</v>
      </c>
      <c r="BL178" s="18" t="s">
        <v>116</v>
      </c>
      <c r="BM178" s="233" t="s">
        <v>1613</v>
      </c>
    </row>
    <row r="179" s="2" customFormat="1" ht="16.5" customHeight="1">
      <c r="A179" s="33"/>
      <c r="B179" s="34"/>
      <c r="C179" s="222" t="s">
        <v>645</v>
      </c>
      <c r="D179" s="222" t="s">
        <v>280</v>
      </c>
      <c r="E179" s="223" t="s">
        <v>5280</v>
      </c>
      <c r="F179" s="224" t="s">
        <v>5281</v>
      </c>
      <c r="G179" s="225" t="s">
        <v>1673</v>
      </c>
      <c r="H179" s="226">
        <v>3</v>
      </c>
      <c r="I179" s="227">
        <v>588</v>
      </c>
      <c r="J179" s="227">
        <f>ROUND(I179*H179,2)</f>
        <v>1764</v>
      </c>
      <c r="K179" s="228"/>
      <c r="L179" s="39"/>
      <c r="M179" s="229" t="s">
        <v>1</v>
      </c>
      <c r="N179" s="230" t="s">
        <v>39</v>
      </c>
      <c r="O179" s="231">
        <v>0</v>
      </c>
      <c r="P179" s="231">
        <f>O179*H179</f>
        <v>0</v>
      </c>
      <c r="Q179" s="231">
        <v>0</v>
      </c>
      <c r="R179" s="231">
        <f>Q179*H179</f>
        <v>0</v>
      </c>
      <c r="S179" s="231">
        <v>0</v>
      </c>
      <c r="T179" s="232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33" t="s">
        <v>116</v>
      </c>
      <c r="AT179" s="233" t="s">
        <v>280</v>
      </c>
      <c r="AU179" s="233" t="s">
        <v>83</v>
      </c>
      <c r="AY179" s="18" t="s">
        <v>278</v>
      </c>
      <c r="BE179" s="234">
        <f>IF(N179="základní",J179,0)</f>
        <v>1764</v>
      </c>
      <c r="BF179" s="234">
        <f>IF(N179="snížená",J179,0)</f>
        <v>0</v>
      </c>
      <c r="BG179" s="234">
        <f>IF(N179="zákl. přenesená",J179,0)</f>
        <v>0</v>
      </c>
      <c r="BH179" s="234">
        <f>IF(N179="sníž. přenesená",J179,0)</f>
        <v>0</v>
      </c>
      <c r="BI179" s="234">
        <f>IF(N179="nulová",J179,0)</f>
        <v>0</v>
      </c>
      <c r="BJ179" s="18" t="s">
        <v>81</v>
      </c>
      <c r="BK179" s="234">
        <f>ROUND(I179*H179,2)</f>
        <v>1764</v>
      </c>
      <c r="BL179" s="18" t="s">
        <v>116</v>
      </c>
      <c r="BM179" s="233" t="s">
        <v>1621</v>
      </c>
    </row>
    <row r="180" s="2" customFormat="1" ht="16.5" customHeight="1">
      <c r="A180" s="33"/>
      <c r="B180" s="34"/>
      <c r="C180" s="222" t="s">
        <v>1429</v>
      </c>
      <c r="D180" s="222" t="s">
        <v>280</v>
      </c>
      <c r="E180" s="223" t="s">
        <v>2236</v>
      </c>
      <c r="F180" s="224" t="s">
        <v>2237</v>
      </c>
      <c r="G180" s="225" t="s">
        <v>1673</v>
      </c>
      <c r="H180" s="226">
        <v>26</v>
      </c>
      <c r="I180" s="227">
        <v>1150</v>
      </c>
      <c r="J180" s="227">
        <f>ROUND(I180*H180,2)</f>
        <v>29900</v>
      </c>
      <c r="K180" s="228"/>
      <c r="L180" s="39"/>
      <c r="M180" s="229" t="s">
        <v>1</v>
      </c>
      <c r="N180" s="230" t="s">
        <v>39</v>
      </c>
      <c r="O180" s="231">
        <v>0</v>
      </c>
      <c r="P180" s="231">
        <f>O180*H180</f>
        <v>0</v>
      </c>
      <c r="Q180" s="231">
        <v>0</v>
      </c>
      <c r="R180" s="231">
        <f>Q180*H180</f>
        <v>0</v>
      </c>
      <c r="S180" s="231">
        <v>0</v>
      </c>
      <c r="T180" s="232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33" t="s">
        <v>116</v>
      </c>
      <c r="AT180" s="233" t="s">
        <v>280</v>
      </c>
      <c r="AU180" s="233" t="s">
        <v>83</v>
      </c>
      <c r="AY180" s="18" t="s">
        <v>278</v>
      </c>
      <c r="BE180" s="234">
        <f>IF(N180="základní",J180,0)</f>
        <v>29900</v>
      </c>
      <c r="BF180" s="234">
        <f>IF(N180="snížená",J180,0)</f>
        <v>0</v>
      </c>
      <c r="BG180" s="234">
        <f>IF(N180="zákl. přenesená",J180,0)</f>
        <v>0</v>
      </c>
      <c r="BH180" s="234">
        <f>IF(N180="sníž. přenesená",J180,0)</f>
        <v>0</v>
      </c>
      <c r="BI180" s="234">
        <f>IF(N180="nulová",J180,0)</f>
        <v>0</v>
      </c>
      <c r="BJ180" s="18" t="s">
        <v>81</v>
      </c>
      <c r="BK180" s="234">
        <f>ROUND(I180*H180,2)</f>
        <v>29900</v>
      </c>
      <c r="BL180" s="18" t="s">
        <v>116</v>
      </c>
      <c r="BM180" s="233" t="s">
        <v>1629</v>
      </c>
    </row>
    <row r="181" s="2" customFormat="1" ht="16.5" customHeight="1">
      <c r="A181" s="33"/>
      <c r="B181" s="34"/>
      <c r="C181" s="222" t="s">
        <v>1433</v>
      </c>
      <c r="D181" s="222" t="s">
        <v>280</v>
      </c>
      <c r="E181" s="223" t="s">
        <v>2238</v>
      </c>
      <c r="F181" s="224" t="s">
        <v>2239</v>
      </c>
      <c r="G181" s="225" t="s">
        <v>1673</v>
      </c>
      <c r="H181" s="226">
        <v>12</v>
      </c>
      <c r="I181" s="227">
        <v>1130</v>
      </c>
      <c r="J181" s="227">
        <f>ROUND(I181*H181,2)</f>
        <v>13560</v>
      </c>
      <c r="K181" s="228"/>
      <c r="L181" s="39"/>
      <c r="M181" s="229" t="s">
        <v>1</v>
      </c>
      <c r="N181" s="230" t="s">
        <v>39</v>
      </c>
      <c r="O181" s="231">
        <v>0</v>
      </c>
      <c r="P181" s="231">
        <f>O181*H181</f>
        <v>0</v>
      </c>
      <c r="Q181" s="231">
        <v>0</v>
      </c>
      <c r="R181" s="231">
        <f>Q181*H181</f>
        <v>0</v>
      </c>
      <c r="S181" s="231">
        <v>0</v>
      </c>
      <c r="T181" s="232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33" t="s">
        <v>116</v>
      </c>
      <c r="AT181" s="233" t="s">
        <v>280</v>
      </c>
      <c r="AU181" s="233" t="s">
        <v>83</v>
      </c>
      <c r="AY181" s="18" t="s">
        <v>278</v>
      </c>
      <c r="BE181" s="234">
        <f>IF(N181="základní",J181,0)</f>
        <v>13560</v>
      </c>
      <c r="BF181" s="234">
        <f>IF(N181="snížená",J181,0)</f>
        <v>0</v>
      </c>
      <c r="BG181" s="234">
        <f>IF(N181="zákl. přenesená",J181,0)</f>
        <v>0</v>
      </c>
      <c r="BH181" s="234">
        <f>IF(N181="sníž. přenesená",J181,0)</f>
        <v>0</v>
      </c>
      <c r="BI181" s="234">
        <f>IF(N181="nulová",J181,0)</f>
        <v>0</v>
      </c>
      <c r="BJ181" s="18" t="s">
        <v>81</v>
      </c>
      <c r="BK181" s="234">
        <f>ROUND(I181*H181,2)</f>
        <v>13560</v>
      </c>
      <c r="BL181" s="18" t="s">
        <v>116</v>
      </c>
      <c r="BM181" s="233" t="s">
        <v>1637</v>
      </c>
    </row>
    <row r="182" s="2" customFormat="1" ht="21.75" customHeight="1">
      <c r="A182" s="33"/>
      <c r="B182" s="34"/>
      <c r="C182" s="222" t="s">
        <v>1437</v>
      </c>
      <c r="D182" s="222" t="s">
        <v>280</v>
      </c>
      <c r="E182" s="223" t="s">
        <v>2242</v>
      </c>
      <c r="F182" s="224" t="s">
        <v>2243</v>
      </c>
      <c r="G182" s="225" t="s">
        <v>1673</v>
      </c>
      <c r="H182" s="226">
        <v>4</v>
      </c>
      <c r="I182" s="227">
        <v>3170</v>
      </c>
      <c r="J182" s="227">
        <f>ROUND(I182*H182,2)</f>
        <v>12680</v>
      </c>
      <c r="K182" s="228"/>
      <c r="L182" s="39"/>
      <c r="M182" s="229" t="s">
        <v>1</v>
      </c>
      <c r="N182" s="230" t="s">
        <v>39</v>
      </c>
      <c r="O182" s="231">
        <v>0</v>
      </c>
      <c r="P182" s="231">
        <f>O182*H182</f>
        <v>0</v>
      </c>
      <c r="Q182" s="231">
        <v>0</v>
      </c>
      <c r="R182" s="231">
        <f>Q182*H182</f>
        <v>0</v>
      </c>
      <c r="S182" s="231">
        <v>0</v>
      </c>
      <c r="T182" s="232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33" t="s">
        <v>116</v>
      </c>
      <c r="AT182" s="233" t="s">
        <v>280</v>
      </c>
      <c r="AU182" s="233" t="s">
        <v>83</v>
      </c>
      <c r="AY182" s="18" t="s">
        <v>278</v>
      </c>
      <c r="BE182" s="234">
        <f>IF(N182="základní",J182,0)</f>
        <v>12680</v>
      </c>
      <c r="BF182" s="234">
        <f>IF(N182="snížená",J182,0)</f>
        <v>0</v>
      </c>
      <c r="BG182" s="234">
        <f>IF(N182="zákl. přenesená",J182,0)</f>
        <v>0</v>
      </c>
      <c r="BH182" s="234">
        <f>IF(N182="sníž. přenesená",J182,0)</f>
        <v>0</v>
      </c>
      <c r="BI182" s="234">
        <f>IF(N182="nulová",J182,0)</f>
        <v>0</v>
      </c>
      <c r="BJ182" s="18" t="s">
        <v>81</v>
      </c>
      <c r="BK182" s="234">
        <f>ROUND(I182*H182,2)</f>
        <v>12680</v>
      </c>
      <c r="BL182" s="18" t="s">
        <v>116</v>
      </c>
      <c r="BM182" s="233" t="s">
        <v>1645</v>
      </c>
    </row>
    <row r="183" s="2" customFormat="1" ht="16.5" customHeight="1">
      <c r="A183" s="33"/>
      <c r="B183" s="34"/>
      <c r="C183" s="222" t="s">
        <v>1441</v>
      </c>
      <c r="D183" s="222" t="s">
        <v>280</v>
      </c>
      <c r="E183" s="223" t="s">
        <v>2244</v>
      </c>
      <c r="F183" s="224" t="s">
        <v>2245</v>
      </c>
      <c r="G183" s="225" t="s">
        <v>1673</v>
      </c>
      <c r="H183" s="226">
        <v>2</v>
      </c>
      <c r="I183" s="227">
        <v>280</v>
      </c>
      <c r="J183" s="227">
        <f>ROUND(I183*H183,2)</f>
        <v>560</v>
      </c>
      <c r="K183" s="228"/>
      <c r="L183" s="39"/>
      <c r="M183" s="229" t="s">
        <v>1</v>
      </c>
      <c r="N183" s="230" t="s">
        <v>39</v>
      </c>
      <c r="O183" s="231">
        <v>0</v>
      </c>
      <c r="P183" s="231">
        <f>O183*H183</f>
        <v>0</v>
      </c>
      <c r="Q183" s="231">
        <v>0</v>
      </c>
      <c r="R183" s="231">
        <f>Q183*H183</f>
        <v>0</v>
      </c>
      <c r="S183" s="231">
        <v>0</v>
      </c>
      <c r="T183" s="232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33" t="s">
        <v>116</v>
      </c>
      <c r="AT183" s="233" t="s">
        <v>280</v>
      </c>
      <c r="AU183" s="233" t="s">
        <v>83</v>
      </c>
      <c r="AY183" s="18" t="s">
        <v>278</v>
      </c>
      <c r="BE183" s="234">
        <f>IF(N183="základní",J183,0)</f>
        <v>560</v>
      </c>
      <c r="BF183" s="234">
        <f>IF(N183="snížená",J183,0)</f>
        <v>0</v>
      </c>
      <c r="BG183" s="234">
        <f>IF(N183="zákl. přenesená",J183,0)</f>
        <v>0</v>
      </c>
      <c r="BH183" s="234">
        <f>IF(N183="sníž. přenesená",J183,0)</f>
        <v>0</v>
      </c>
      <c r="BI183" s="234">
        <f>IF(N183="nulová",J183,0)</f>
        <v>0</v>
      </c>
      <c r="BJ183" s="18" t="s">
        <v>81</v>
      </c>
      <c r="BK183" s="234">
        <f>ROUND(I183*H183,2)</f>
        <v>560</v>
      </c>
      <c r="BL183" s="18" t="s">
        <v>116</v>
      </c>
      <c r="BM183" s="233" t="s">
        <v>1653</v>
      </c>
    </row>
    <row r="184" s="2" customFormat="1" ht="16.5" customHeight="1">
      <c r="A184" s="33"/>
      <c r="B184" s="34"/>
      <c r="C184" s="222" t="s">
        <v>1445</v>
      </c>
      <c r="D184" s="222" t="s">
        <v>280</v>
      </c>
      <c r="E184" s="223" t="s">
        <v>2246</v>
      </c>
      <c r="F184" s="224" t="s">
        <v>2247</v>
      </c>
      <c r="G184" s="225" t="s">
        <v>1673</v>
      </c>
      <c r="H184" s="226">
        <v>7</v>
      </c>
      <c r="I184" s="227">
        <v>350</v>
      </c>
      <c r="J184" s="227">
        <f>ROUND(I184*H184,2)</f>
        <v>2450</v>
      </c>
      <c r="K184" s="228"/>
      <c r="L184" s="39"/>
      <c r="M184" s="229" t="s">
        <v>1</v>
      </c>
      <c r="N184" s="230" t="s">
        <v>39</v>
      </c>
      <c r="O184" s="231">
        <v>0</v>
      </c>
      <c r="P184" s="231">
        <f>O184*H184</f>
        <v>0</v>
      </c>
      <c r="Q184" s="231">
        <v>0</v>
      </c>
      <c r="R184" s="231">
        <f>Q184*H184</f>
        <v>0</v>
      </c>
      <c r="S184" s="231">
        <v>0</v>
      </c>
      <c r="T184" s="232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33" t="s">
        <v>116</v>
      </c>
      <c r="AT184" s="233" t="s">
        <v>280</v>
      </c>
      <c r="AU184" s="233" t="s">
        <v>83</v>
      </c>
      <c r="AY184" s="18" t="s">
        <v>278</v>
      </c>
      <c r="BE184" s="234">
        <f>IF(N184="základní",J184,0)</f>
        <v>2450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8" t="s">
        <v>81</v>
      </c>
      <c r="BK184" s="234">
        <f>ROUND(I184*H184,2)</f>
        <v>2450</v>
      </c>
      <c r="BL184" s="18" t="s">
        <v>116</v>
      </c>
      <c r="BM184" s="233" t="s">
        <v>1664</v>
      </c>
    </row>
    <row r="185" s="12" customFormat="1" ht="22.8" customHeight="1">
      <c r="A185" s="12"/>
      <c r="B185" s="207"/>
      <c r="C185" s="208"/>
      <c r="D185" s="209" t="s">
        <v>73</v>
      </c>
      <c r="E185" s="220" t="s">
        <v>2250</v>
      </c>
      <c r="F185" s="220" t="s">
        <v>2251</v>
      </c>
      <c r="G185" s="208"/>
      <c r="H185" s="208"/>
      <c r="I185" s="208"/>
      <c r="J185" s="221">
        <f>BK185</f>
        <v>813510</v>
      </c>
      <c r="K185" s="208"/>
      <c r="L185" s="212"/>
      <c r="M185" s="213"/>
      <c r="N185" s="214"/>
      <c r="O185" s="214"/>
      <c r="P185" s="215">
        <f>SUM(P186:P202)</f>
        <v>0</v>
      </c>
      <c r="Q185" s="214"/>
      <c r="R185" s="215">
        <f>SUM(R186:R202)</f>
        <v>0</v>
      </c>
      <c r="S185" s="214"/>
      <c r="T185" s="216">
        <f>SUM(T186:T202)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7" t="s">
        <v>81</v>
      </c>
      <c r="AT185" s="218" t="s">
        <v>73</v>
      </c>
      <c r="AU185" s="218" t="s">
        <v>81</v>
      </c>
      <c r="AY185" s="217" t="s">
        <v>278</v>
      </c>
      <c r="BK185" s="219">
        <f>SUM(BK186:BK202)</f>
        <v>813510</v>
      </c>
    </row>
    <row r="186" s="2" customFormat="1" ht="37.8" customHeight="1">
      <c r="A186" s="33"/>
      <c r="B186" s="34"/>
      <c r="C186" s="222" t="s">
        <v>1449</v>
      </c>
      <c r="D186" s="222" t="s">
        <v>280</v>
      </c>
      <c r="E186" s="223" t="s">
        <v>2252</v>
      </c>
      <c r="F186" s="224" t="s">
        <v>2253</v>
      </c>
      <c r="G186" s="225" t="s">
        <v>1418</v>
      </c>
      <c r="H186" s="226">
        <v>27</v>
      </c>
      <c r="I186" s="227">
        <v>1550</v>
      </c>
      <c r="J186" s="227">
        <f>ROUND(I186*H186,2)</f>
        <v>41850</v>
      </c>
      <c r="K186" s="228"/>
      <c r="L186" s="39"/>
      <c r="M186" s="229" t="s">
        <v>1</v>
      </c>
      <c r="N186" s="230" t="s">
        <v>39</v>
      </c>
      <c r="O186" s="231">
        <v>0</v>
      </c>
      <c r="P186" s="231">
        <f>O186*H186</f>
        <v>0</v>
      </c>
      <c r="Q186" s="231">
        <v>0</v>
      </c>
      <c r="R186" s="231">
        <f>Q186*H186</f>
        <v>0</v>
      </c>
      <c r="S186" s="231">
        <v>0</v>
      </c>
      <c r="T186" s="232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33" t="s">
        <v>116</v>
      </c>
      <c r="AT186" s="233" t="s">
        <v>280</v>
      </c>
      <c r="AU186" s="233" t="s">
        <v>83</v>
      </c>
      <c r="AY186" s="18" t="s">
        <v>278</v>
      </c>
      <c r="BE186" s="234">
        <f>IF(N186="základní",J186,0)</f>
        <v>41850</v>
      </c>
      <c r="BF186" s="234">
        <f>IF(N186="snížená",J186,0)</f>
        <v>0</v>
      </c>
      <c r="BG186" s="234">
        <f>IF(N186="zákl. přenesená",J186,0)</f>
        <v>0</v>
      </c>
      <c r="BH186" s="234">
        <f>IF(N186="sníž. přenesená",J186,0)</f>
        <v>0</v>
      </c>
      <c r="BI186" s="234">
        <f>IF(N186="nulová",J186,0)</f>
        <v>0</v>
      </c>
      <c r="BJ186" s="18" t="s">
        <v>81</v>
      </c>
      <c r="BK186" s="234">
        <f>ROUND(I186*H186,2)</f>
        <v>41850</v>
      </c>
      <c r="BL186" s="18" t="s">
        <v>116</v>
      </c>
      <c r="BM186" s="233" t="s">
        <v>1676</v>
      </c>
    </row>
    <row r="187" s="2" customFormat="1" ht="44.25" customHeight="1">
      <c r="A187" s="33"/>
      <c r="B187" s="34"/>
      <c r="C187" s="222" t="s">
        <v>1453</v>
      </c>
      <c r="D187" s="222" t="s">
        <v>280</v>
      </c>
      <c r="E187" s="223" t="s">
        <v>2254</v>
      </c>
      <c r="F187" s="224" t="s">
        <v>2255</v>
      </c>
      <c r="G187" s="225" t="s">
        <v>1418</v>
      </c>
      <c r="H187" s="226">
        <v>3</v>
      </c>
      <c r="I187" s="227">
        <v>1650</v>
      </c>
      <c r="J187" s="227">
        <f>ROUND(I187*H187,2)</f>
        <v>4950</v>
      </c>
      <c r="K187" s="228"/>
      <c r="L187" s="39"/>
      <c r="M187" s="229" t="s">
        <v>1</v>
      </c>
      <c r="N187" s="230" t="s">
        <v>39</v>
      </c>
      <c r="O187" s="231">
        <v>0</v>
      </c>
      <c r="P187" s="231">
        <f>O187*H187</f>
        <v>0</v>
      </c>
      <c r="Q187" s="231">
        <v>0</v>
      </c>
      <c r="R187" s="231">
        <f>Q187*H187</f>
        <v>0</v>
      </c>
      <c r="S187" s="231">
        <v>0</v>
      </c>
      <c r="T187" s="232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33" t="s">
        <v>116</v>
      </c>
      <c r="AT187" s="233" t="s">
        <v>280</v>
      </c>
      <c r="AU187" s="233" t="s">
        <v>83</v>
      </c>
      <c r="AY187" s="18" t="s">
        <v>278</v>
      </c>
      <c r="BE187" s="234">
        <f>IF(N187="základní",J187,0)</f>
        <v>4950</v>
      </c>
      <c r="BF187" s="234">
        <f>IF(N187="snížená",J187,0)</f>
        <v>0</v>
      </c>
      <c r="BG187" s="234">
        <f>IF(N187="zákl. přenesená",J187,0)</f>
        <v>0</v>
      </c>
      <c r="BH187" s="234">
        <f>IF(N187="sníž. přenesená",J187,0)</f>
        <v>0</v>
      </c>
      <c r="BI187" s="234">
        <f>IF(N187="nulová",J187,0)</f>
        <v>0</v>
      </c>
      <c r="BJ187" s="18" t="s">
        <v>81</v>
      </c>
      <c r="BK187" s="234">
        <f>ROUND(I187*H187,2)</f>
        <v>4950</v>
      </c>
      <c r="BL187" s="18" t="s">
        <v>116</v>
      </c>
      <c r="BM187" s="233" t="s">
        <v>1697</v>
      </c>
    </row>
    <row r="188" s="2" customFormat="1" ht="24.15" customHeight="1">
      <c r="A188" s="33"/>
      <c r="B188" s="34"/>
      <c r="C188" s="222" t="s">
        <v>1457</v>
      </c>
      <c r="D188" s="222" t="s">
        <v>280</v>
      </c>
      <c r="E188" s="223" t="s">
        <v>2256</v>
      </c>
      <c r="F188" s="224" t="s">
        <v>2257</v>
      </c>
      <c r="G188" s="225" t="s">
        <v>1418</v>
      </c>
      <c r="H188" s="226">
        <v>39</v>
      </c>
      <c r="I188" s="227">
        <v>1690</v>
      </c>
      <c r="J188" s="227">
        <f>ROUND(I188*H188,2)</f>
        <v>65910</v>
      </c>
      <c r="K188" s="228"/>
      <c r="L188" s="39"/>
      <c r="M188" s="229" t="s">
        <v>1</v>
      </c>
      <c r="N188" s="230" t="s">
        <v>39</v>
      </c>
      <c r="O188" s="231">
        <v>0</v>
      </c>
      <c r="P188" s="231">
        <f>O188*H188</f>
        <v>0</v>
      </c>
      <c r="Q188" s="231">
        <v>0</v>
      </c>
      <c r="R188" s="231">
        <f>Q188*H188</f>
        <v>0</v>
      </c>
      <c r="S188" s="231">
        <v>0</v>
      </c>
      <c r="T188" s="232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33" t="s">
        <v>116</v>
      </c>
      <c r="AT188" s="233" t="s">
        <v>280</v>
      </c>
      <c r="AU188" s="233" t="s">
        <v>83</v>
      </c>
      <c r="AY188" s="18" t="s">
        <v>278</v>
      </c>
      <c r="BE188" s="234">
        <f>IF(N188="základní",J188,0)</f>
        <v>65910</v>
      </c>
      <c r="BF188" s="234">
        <f>IF(N188="snížená",J188,0)</f>
        <v>0</v>
      </c>
      <c r="BG188" s="234">
        <f>IF(N188="zákl. přenesená",J188,0)</f>
        <v>0</v>
      </c>
      <c r="BH188" s="234">
        <f>IF(N188="sníž. přenesená",J188,0)</f>
        <v>0</v>
      </c>
      <c r="BI188" s="234">
        <f>IF(N188="nulová",J188,0)</f>
        <v>0</v>
      </c>
      <c r="BJ188" s="18" t="s">
        <v>81</v>
      </c>
      <c r="BK188" s="234">
        <f>ROUND(I188*H188,2)</f>
        <v>65910</v>
      </c>
      <c r="BL188" s="18" t="s">
        <v>116</v>
      </c>
      <c r="BM188" s="233" t="s">
        <v>1706</v>
      </c>
    </row>
    <row r="189" s="2" customFormat="1" ht="37.8" customHeight="1">
      <c r="A189" s="33"/>
      <c r="B189" s="34"/>
      <c r="C189" s="222" t="s">
        <v>1461</v>
      </c>
      <c r="D189" s="222" t="s">
        <v>280</v>
      </c>
      <c r="E189" s="223" t="s">
        <v>2260</v>
      </c>
      <c r="F189" s="224" t="s">
        <v>2261</v>
      </c>
      <c r="G189" s="225" t="s">
        <v>1418</v>
      </c>
      <c r="H189" s="226">
        <v>10</v>
      </c>
      <c r="I189" s="227">
        <v>2800</v>
      </c>
      <c r="J189" s="227">
        <f>ROUND(I189*H189,2)</f>
        <v>28000</v>
      </c>
      <c r="K189" s="228"/>
      <c r="L189" s="39"/>
      <c r="M189" s="229" t="s">
        <v>1</v>
      </c>
      <c r="N189" s="230" t="s">
        <v>39</v>
      </c>
      <c r="O189" s="231">
        <v>0</v>
      </c>
      <c r="P189" s="231">
        <f>O189*H189</f>
        <v>0</v>
      </c>
      <c r="Q189" s="231">
        <v>0</v>
      </c>
      <c r="R189" s="231">
        <f>Q189*H189</f>
        <v>0</v>
      </c>
      <c r="S189" s="231">
        <v>0</v>
      </c>
      <c r="T189" s="232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33" t="s">
        <v>116</v>
      </c>
      <c r="AT189" s="233" t="s">
        <v>280</v>
      </c>
      <c r="AU189" s="233" t="s">
        <v>83</v>
      </c>
      <c r="AY189" s="18" t="s">
        <v>278</v>
      </c>
      <c r="BE189" s="234">
        <f>IF(N189="základní",J189,0)</f>
        <v>28000</v>
      </c>
      <c r="BF189" s="234">
        <f>IF(N189="snížená",J189,0)</f>
        <v>0</v>
      </c>
      <c r="BG189" s="234">
        <f>IF(N189="zákl. přenesená",J189,0)</f>
        <v>0</v>
      </c>
      <c r="BH189" s="234">
        <f>IF(N189="sníž. přenesená",J189,0)</f>
        <v>0</v>
      </c>
      <c r="BI189" s="234">
        <f>IF(N189="nulová",J189,0)</f>
        <v>0</v>
      </c>
      <c r="BJ189" s="18" t="s">
        <v>81</v>
      </c>
      <c r="BK189" s="234">
        <f>ROUND(I189*H189,2)</f>
        <v>28000</v>
      </c>
      <c r="BL189" s="18" t="s">
        <v>116</v>
      </c>
      <c r="BM189" s="233" t="s">
        <v>1716</v>
      </c>
    </row>
    <row r="190" s="2" customFormat="1" ht="16.5" customHeight="1">
      <c r="A190" s="33"/>
      <c r="B190" s="34"/>
      <c r="C190" s="222" t="s">
        <v>1465</v>
      </c>
      <c r="D190" s="222" t="s">
        <v>280</v>
      </c>
      <c r="E190" s="223" t="s">
        <v>2262</v>
      </c>
      <c r="F190" s="224" t="s">
        <v>2263</v>
      </c>
      <c r="G190" s="225" t="s">
        <v>1418</v>
      </c>
      <c r="H190" s="226">
        <v>5</v>
      </c>
      <c r="I190" s="227">
        <v>1450</v>
      </c>
      <c r="J190" s="227">
        <f>ROUND(I190*H190,2)</f>
        <v>7250</v>
      </c>
      <c r="K190" s="228"/>
      <c r="L190" s="39"/>
      <c r="M190" s="229" t="s">
        <v>1</v>
      </c>
      <c r="N190" s="230" t="s">
        <v>39</v>
      </c>
      <c r="O190" s="231">
        <v>0</v>
      </c>
      <c r="P190" s="231">
        <f>O190*H190</f>
        <v>0</v>
      </c>
      <c r="Q190" s="231">
        <v>0</v>
      </c>
      <c r="R190" s="231">
        <f>Q190*H190</f>
        <v>0</v>
      </c>
      <c r="S190" s="231">
        <v>0</v>
      </c>
      <c r="T190" s="232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33" t="s">
        <v>116</v>
      </c>
      <c r="AT190" s="233" t="s">
        <v>280</v>
      </c>
      <c r="AU190" s="233" t="s">
        <v>83</v>
      </c>
      <c r="AY190" s="18" t="s">
        <v>278</v>
      </c>
      <c r="BE190" s="234">
        <f>IF(N190="základní",J190,0)</f>
        <v>7250</v>
      </c>
      <c r="BF190" s="234">
        <f>IF(N190="snížená",J190,0)</f>
        <v>0</v>
      </c>
      <c r="BG190" s="234">
        <f>IF(N190="zákl. přenesená",J190,0)</f>
        <v>0</v>
      </c>
      <c r="BH190" s="234">
        <f>IF(N190="sníž. přenesená",J190,0)</f>
        <v>0</v>
      </c>
      <c r="BI190" s="234">
        <f>IF(N190="nulová",J190,0)</f>
        <v>0</v>
      </c>
      <c r="BJ190" s="18" t="s">
        <v>81</v>
      </c>
      <c r="BK190" s="234">
        <f>ROUND(I190*H190,2)</f>
        <v>7250</v>
      </c>
      <c r="BL190" s="18" t="s">
        <v>116</v>
      </c>
      <c r="BM190" s="233" t="s">
        <v>1724</v>
      </c>
    </row>
    <row r="191" s="2" customFormat="1" ht="21.75" customHeight="1">
      <c r="A191" s="33"/>
      <c r="B191" s="34"/>
      <c r="C191" s="222" t="s">
        <v>1469</v>
      </c>
      <c r="D191" s="222" t="s">
        <v>280</v>
      </c>
      <c r="E191" s="223" t="s">
        <v>2266</v>
      </c>
      <c r="F191" s="224" t="s">
        <v>2267</v>
      </c>
      <c r="G191" s="225" t="s">
        <v>1418</v>
      </c>
      <c r="H191" s="226">
        <v>8</v>
      </c>
      <c r="I191" s="227">
        <v>1450</v>
      </c>
      <c r="J191" s="227">
        <f>ROUND(I191*H191,2)</f>
        <v>11600</v>
      </c>
      <c r="K191" s="228"/>
      <c r="L191" s="39"/>
      <c r="M191" s="229" t="s">
        <v>1</v>
      </c>
      <c r="N191" s="230" t="s">
        <v>39</v>
      </c>
      <c r="O191" s="231">
        <v>0</v>
      </c>
      <c r="P191" s="231">
        <f>O191*H191</f>
        <v>0</v>
      </c>
      <c r="Q191" s="231">
        <v>0</v>
      </c>
      <c r="R191" s="231">
        <f>Q191*H191</f>
        <v>0</v>
      </c>
      <c r="S191" s="231">
        <v>0</v>
      </c>
      <c r="T191" s="232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33" t="s">
        <v>116</v>
      </c>
      <c r="AT191" s="233" t="s">
        <v>280</v>
      </c>
      <c r="AU191" s="233" t="s">
        <v>83</v>
      </c>
      <c r="AY191" s="18" t="s">
        <v>278</v>
      </c>
      <c r="BE191" s="234">
        <f>IF(N191="základní",J191,0)</f>
        <v>11600</v>
      </c>
      <c r="BF191" s="234">
        <f>IF(N191="snížená",J191,0)</f>
        <v>0</v>
      </c>
      <c r="BG191" s="234">
        <f>IF(N191="zákl. přenesená",J191,0)</f>
        <v>0</v>
      </c>
      <c r="BH191" s="234">
        <f>IF(N191="sníž. přenesená",J191,0)</f>
        <v>0</v>
      </c>
      <c r="BI191" s="234">
        <f>IF(N191="nulová",J191,0)</f>
        <v>0</v>
      </c>
      <c r="BJ191" s="18" t="s">
        <v>81</v>
      </c>
      <c r="BK191" s="234">
        <f>ROUND(I191*H191,2)</f>
        <v>11600</v>
      </c>
      <c r="BL191" s="18" t="s">
        <v>116</v>
      </c>
      <c r="BM191" s="233" t="s">
        <v>1733</v>
      </c>
    </row>
    <row r="192" s="2" customFormat="1" ht="21.75" customHeight="1">
      <c r="A192" s="33"/>
      <c r="B192" s="34"/>
      <c r="C192" s="222" t="s">
        <v>1473</v>
      </c>
      <c r="D192" s="222" t="s">
        <v>280</v>
      </c>
      <c r="E192" s="223" t="s">
        <v>2268</v>
      </c>
      <c r="F192" s="224" t="s">
        <v>2269</v>
      </c>
      <c r="G192" s="225" t="s">
        <v>1418</v>
      </c>
      <c r="H192" s="226">
        <v>17</v>
      </c>
      <c r="I192" s="227">
        <v>1500</v>
      </c>
      <c r="J192" s="227">
        <f>ROUND(I192*H192,2)</f>
        <v>25500</v>
      </c>
      <c r="K192" s="228"/>
      <c r="L192" s="39"/>
      <c r="M192" s="229" t="s">
        <v>1</v>
      </c>
      <c r="N192" s="230" t="s">
        <v>39</v>
      </c>
      <c r="O192" s="231">
        <v>0</v>
      </c>
      <c r="P192" s="231">
        <f>O192*H192</f>
        <v>0</v>
      </c>
      <c r="Q192" s="231">
        <v>0</v>
      </c>
      <c r="R192" s="231">
        <f>Q192*H192</f>
        <v>0</v>
      </c>
      <c r="S192" s="231">
        <v>0</v>
      </c>
      <c r="T192" s="232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33" t="s">
        <v>116</v>
      </c>
      <c r="AT192" s="233" t="s">
        <v>280</v>
      </c>
      <c r="AU192" s="233" t="s">
        <v>83</v>
      </c>
      <c r="AY192" s="18" t="s">
        <v>278</v>
      </c>
      <c r="BE192" s="234">
        <f>IF(N192="základní",J192,0)</f>
        <v>25500</v>
      </c>
      <c r="BF192" s="234">
        <f>IF(N192="snížená",J192,0)</f>
        <v>0</v>
      </c>
      <c r="BG192" s="234">
        <f>IF(N192="zákl. přenesená",J192,0)</f>
        <v>0</v>
      </c>
      <c r="BH192" s="234">
        <f>IF(N192="sníž. přenesená",J192,0)</f>
        <v>0</v>
      </c>
      <c r="BI192" s="234">
        <f>IF(N192="nulová",J192,0)</f>
        <v>0</v>
      </c>
      <c r="BJ192" s="18" t="s">
        <v>81</v>
      </c>
      <c r="BK192" s="234">
        <f>ROUND(I192*H192,2)</f>
        <v>25500</v>
      </c>
      <c r="BL192" s="18" t="s">
        <v>116</v>
      </c>
      <c r="BM192" s="233" t="s">
        <v>1742</v>
      </c>
    </row>
    <row r="193" s="2" customFormat="1" ht="24.15" customHeight="1">
      <c r="A193" s="33"/>
      <c r="B193" s="34"/>
      <c r="C193" s="222" t="s">
        <v>1477</v>
      </c>
      <c r="D193" s="222" t="s">
        <v>280</v>
      </c>
      <c r="E193" s="223" t="s">
        <v>5282</v>
      </c>
      <c r="F193" s="224" t="s">
        <v>5283</v>
      </c>
      <c r="G193" s="225" t="s">
        <v>1418</v>
      </c>
      <c r="H193" s="226">
        <v>2</v>
      </c>
      <c r="I193" s="227">
        <v>1650</v>
      </c>
      <c r="J193" s="227">
        <f>ROUND(I193*H193,2)</f>
        <v>3300</v>
      </c>
      <c r="K193" s="228"/>
      <c r="L193" s="39"/>
      <c r="M193" s="229" t="s">
        <v>1</v>
      </c>
      <c r="N193" s="230" t="s">
        <v>39</v>
      </c>
      <c r="O193" s="231">
        <v>0</v>
      </c>
      <c r="P193" s="231">
        <f>O193*H193</f>
        <v>0</v>
      </c>
      <c r="Q193" s="231">
        <v>0</v>
      </c>
      <c r="R193" s="231">
        <f>Q193*H193</f>
        <v>0</v>
      </c>
      <c r="S193" s="231">
        <v>0</v>
      </c>
      <c r="T193" s="232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33" t="s">
        <v>116</v>
      </c>
      <c r="AT193" s="233" t="s">
        <v>280</v>
      </c>
      <c r="AU193" s="233" t="s">
        <v>83</v>
      </c>
      <c r="AY193" s="18" t="s">
        <v>278</v>
      </c>
      <c r="BE193" s="234">
        <f>IF(N193="základní",J193,0)</f>
        <v>3300</v>
      </c>
      <c r="BF193" s="234">
        <f>IF(N193="snížená",J193,0)</f>
        <v>0</v>
      </c>
      <c r="BG193" s="234">
        <f>IF(N193="zákl. přenesená",J193,0)</f>
        <v>0</v>
      </c>
      <c r="BH193" s="234">
        <f>IF(N193="sníž. přenesená",J193,0)</f>
        <v>0</v>
      </c>
      <c r="BI193" s="234">
        <f>IF(N193="nulová",J193,0)</f>
        <v>0</v>
      </c>
      <c r="BJ193" s="18" t="s">
        <v>81</v>
      </c>
      <c r="BK193" s="234">
        <f>ROUND(I193*H193,2)</f>
        <v>3300</v>
      </c>
      <c r="BL193" s="18" t="s">
        <v>116</v>
      </c>
      <c r="BM193" s="233" t="s">
        <v>1750</v>
      </c>
    </row>
    <row r="194" s="2" customFormat="1" ht="24.15" customHeight="1">
      <c r="A194" s="33"/>
      <c r="B194" s="34"/>
      <c r="C194" s="222" t="s">
        <v>1481</v>
      </c>
      <c r="D194" s="222" t="s">
        <v>280</v>
      </c>
      <c r="E194" s="223" t="s">
        <v>2270</v>
      </c>
      <c r="F194" s="224" t="s">
        <v>2271</v>
      </c>
      <c r="G194" s="225" t="s">
        <v>1418</v>
      </c>
      <c r="H194" s="226">
        <v>3</v>
      </c>
      <c r="I194" s="227">
        <v>1550</v>
      </c>
      <c r="J194" s="227">
        <f>ROUND(I194*H194,2)</f>
        <v>4650</v>
      </c>
      <c r="K194" s="228"/>
      <c r="L194" s="39"/>
      <c r="M194" s="229" t="s">
        <v>1</v>
      </c>
      <c r="N194" s="230" t="s">
        <v>39</v>
      </c>
      <c r="O194" s="231">
        <v>0</v>
      </c>
      <c r="P194" s="231">
        <f>O194*H194</f>
        <v>0</v>
      </c>
      <c r="Q194" s="231">
        <v>0</v>
      </c>
      <c r="R194" s="231">
        <f>Q194*H194</f>
        <v>0</v>
      </c>
      <c r="S194" s="231">
        <v>0</v>
      </c>
      <c r="T194" s="232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33" t="s">
        <v>116</v>
      </c>
      <c r="AT194" s="233" t="s">
        <v>280</v>
      </c>
      <c r="AU194" s="233" t="s">
        <v>83</v>
      </c>
      <c r="AY194" s="18" t="s">
        <v>278</v>
      </c>
      <c r="BE194" s="234">
        <f>IF(N194="základní",J194,0)</f>
        <v>4650</v>
      </c>
      <c r="BF194" s="234">
        <f>IF(N194="snížená",J194,0)</f>
        <v>0</v>
      </c>
      <c r="BG194" s="234">
        <f>IF(N194="zákl. přenesená",J194,0)</f>
        <v>0</v>
      </c>
      <c r="BH194" s="234">
        <f>IF(N194="sníž. přenesená",J194,0)</f>
        <v>0</v>
      </c>
      <c r="BI194" s="234">
        <f>IF(N194="nulová",J194,0)</f>
        <v>0</v>
      </c>
      <c r="BJ194" s="18" t="s">
        <v>81</v>
      </c>
      <c r="BK194" s="234">
        <f>ROUND(I194*H194,2)</f>
        <v>4650</v>
      </c>
      <c r="BL194" s="18" t="s">
        <v>116</v>
      </c>
      <c r="BM194" s="233" t="s">
        <v>1758</v>
      </c>
    </row>
    <row r="195" s="2" customFormat="1" ht="16.5" customHeight="1">
      <c r="A195" s="33"/>
      <c r="B195" s="34"/>
      <c r="C195" s="222" t="s">
        <v>1485</v>
      </c>
      <c r="D195" s="222" t="s">
        <v>280</v>
      </c>
      <c r="E195" s="223" t="s">
        <v>2272</v>
      </c>
      <c r="F195" s="224" t="s">
        <v>2273</v>
      </c>
      <c r="G195" s="225" t="s">
        <v>1418</v>
      </c>
      <c r="H195" s="226">
        <v>30</v>
      </c>
      <c r="I195" s="227">
        <v>3500</v>
      </c>
      <c r="J195" s="227">
        <f>ROUND(I195*H195,2)</f>
        <v>105000</v>
      </c>
      <c r="K195" s="228"/>
      <c r="L195" s="39"/>
      <c r="M195" s="229" t="s">
        <v>1</v>
      </c>
      <c r="N195" s="230" t="s">
        <v>39</v>
      </c>
      <c r="O195" s="231">
        <v>0</v>
      </c>
      <c r="P195" s="231">
        <f>O195*H195</f>
        <v>0</v>
      </c>
      <c r="Q195" s="231">
        <v>0</v>
      </c>
      <c r="R195" s="231">
        <f>Q195*H195</f>
        <v>0</v>
      </c>
      <c r="S195" s="231">
        <v>0</v>
      </c>
      <c r="T195" s="232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33" t="s">
        <v>116</v>
      </c>
      <c r="AT195" s="233" t="s">
        <v>280</v>
      </c>
      <c r="AU195" s="233" t="s">
        <v>83</v>
      </c>
      <c r="AY195" s="18" t="s">
        <v>278</v>
      </c>
      <c r="BE195" s="234">
        <f>IF(N195="základní",J195,0)</f>
        <v>105000</v>
      </c>
      <c r="BF195" s="234">
        <f>IF(N195="snížená",J195,0)</f>
        <v>0</v>
      </c>
      <c r="BG195" s="234">
        <f>IF(N195="zákl. přenesená",J195,0)</f>
        <v>0</v>
      </c>
      <c r="BH195" s="234">
        <f>IF(N195="sníž. přenesená",J195,0)</f>
        <v>0</v>
      </c>
      <c r="BI195" s="234">
        <f>IF(N195="nulová",J195,0)</f>
        <v>0</v>
      </c>
      <c r="BJ195" s="18" t="s">
        <v>81</v>
      </c>
      <c r="BK195" s="234">
        <f>ROUND(I195*H195,2)</f>
        <v>105000</v>
      </c>
      <c r="BL195" s="18" t="s">
        <v>116</v>
      </c>
      <c r="BM195" s="233" t="s">
        <v>1766</v>
      </c>
    </row>
    <row r="196" s="2" customFormat="1" ht="16.5" customHeight="1">
      <c r="A196" s="33"/>
      <c r="B196" s="34"/>
      <c r="C196" s="222" t="s">
        <v>1489</v>
      </c>
      <c r="D196" s="222" t="s">
        <v>280</v>
      </c>
      <c r="E196" s="223" t="s">
        <v>2274</v>
      </c>
      <c r="F196" s="224" t="s">
        <v>2275</v>
      </c>
      <c r="G196" s="225" t="s">
        <v>1418</v>
      </c>
      <c r="H196" s="226">
        <v>9</v>
      </c>
      <c r="I196" s="227">
        <v>5500</v>
      </c>
      <c r="J196" s="227">
        <f>ROUND(I196*H196,2)</f>
        <v>49500</v>
      </c>
      <c r="K196" s="228"/>
      <c r="L196" s="39"/>
      <c r="M196" s="229" t="s">
        <v>1</v>
      </c>
      <c r="N196" s="230" t="s">
        <v>39</v>
      </c>
      <c r="O196" s="231">
        <v>0</v>
      </c>
      <c r="P196" s="231">
        <f>O196*H196</f>
        <v>0</v>
      </c>
      <c r="Q196" s="231">
        <v>0</v>
      </c>
      <c r="R196" s="231">
        <f>Q196*H196</f>
        <v>0</v>
      </c>
      <c r="S196" s="231">
        <v>0</v>
      </c>
      <c r="T196" s="232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33" t="s">
        <v>116</v>
      </c>
      <c r="AT196" s="233" t="s">
        <v>280</v>
      </c>
      <c r="AU196" s="233" t="s">
        <v>83</v>
      </c>
      <c r="AY196" s="18" t="s">
        <v>278</v>
      </c>
      <c r="BE196" s="234">
        <f>IF(N196="základní",J196,0)</f>
        <v>49500</v>
      </c>
      <c r="BF196" s="234">
        <f>IF(N196="snížená",J196,0)</f>
        <v>0</v>
      </c>
      <c r="BG196" s="234">
        <f>IF(N196="zákl. přenesená",J196,0)</f>
        <v>0</v>
      </c>
      <c r="BH196" s="234">
        <f>IF(N196="sníž. přenesená",J196,0)</f>
        <v>0</v>
      </c>
      <c r="BI196" s="234">
        <f>IF(N196="nulová",J196,0)</f>
        <v>0</v>
      </c>
      <c r="BJ196" s="18" t="s">
        <v>81</v>
      </c>
      <c r="BK196" s="234">
        <f>ROUND(I196*H196,2)</f>
        <v>49500</v>
      </c>
      <c r="BL196" s="18" t="s">
        <v>116</v>
      </c>
      <c r="BM196" s="233" t="s">
        <v>1774</v>
      </c>
    </row>
    <row r="197" s="2" customFormat="1" ht="16.5" customHeight="1">
      <c r="A197" s="33"/>
      <c r="B197" s="34"/>
      <c r="C197" s="222" t="s">
        <v>1493</v>
      </c>
      <c r="D197" s="222" t="s">
        <v>280</v>
      </c>
      <c r="E197" s="223" t="s">
        <v>2276</v>
      </c>
      <c r="F197" s="224" t="s">
        <v>2277</v>
      </c>
      <c r="G197" s="225" t="s">
        <v>1418</v>
      </c>
      <c r="H197" s="226">
        <v>5</v>
      </c>
      <c r="I197" s="227">
        <v>6500</v>
      </c>
      <c r="J197" s="227">
        <f>ROUND(I197*H197,2)</f>
        <v>32500</v>
      </c>
      <c r="K197" s="228"/>
      <c r="L197" s="39"/>
      <c r="M197" s="229" t="s">
        <v>1</v>
      </c>
      <c r="N197" s="230" t="s">
        <v>39</v>
      </c>
      <c r="O197" s="231">
        <v>0</v>
      </c>
      <c r="P197" s="231">
        <f>O197*H197</f>
        <v>0</v>
      </c>
      <c r="Q197" s="231">
        <v>0</v>
      </c>
      <c r="R197" s="231">
        <f>Q197*H197</f>
        <v>0</v>
      </c>
      <c r="S197" s="231">
        <v>0</v>
      </c>
      <c r="T197" s="232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33" t="s">
        <v>116</v>
      </c>
      <c r="AT197" s="233" t="s">
        <v>280</v>
      </c>
      <c r="AU197" s="233" t="s">
        <v>83</v>
      </c>
      <c r="AY197" s="18" t="s">
        <v>278</v>
      </c>
      <c r="BE197" s="234">
        <f>IF(N197="základní",J197,0)</f>
        <v>32500</v>
      </c>
      <c r="BF197" s="234">
        <f>IF(N197="snížená",J197,0)</f>
        <v>0</v>
      </c>
      <c r="BG197" s="234">
        <f>IF(N197="zákl. přenesená",J197,0)</f>
        <v>0</v>
      </c>
      <c r="BH197" s="234">
        <f>IF(N197="sníž. přenesená",J197,0)</f>
        <v>0</v>
      </c>
      <c r="BI197" s="234">
        <f>IF(N197="nulová",J197,0)</f>
        <v>0</v>
      </c>
      <c r="BJ197" s="18" t="s">
        <v>81</v>
      </c>
      <c r="BK197" s="234">
        <f>ROUND(I197*H197,2)</f>
        <v>32500</v>
      </c>
      <c r="BL197" s="18" t="s">
        <v>116</v>
      </c>
      <c r="BM197" s="233" t="s">
        <v>1784</v>
      </c>
    </row>
    <row r="198" s="2" customFormat="1" ht="66.75" customHeight="1">
      <c r="A198" s="33"/>
      <c r="B198" s="34"/>
      <c r="C198" s="222" t="s">
        <v>1497</v>
      </c>
      <c r="D198" s="222" t="s">
        <v>280</v>
      </c>
      <c r="E198" s="223" t="s">
        <v>2278</v>
      </c>
      <c r="F198" s="224" t="s">
        <v>2279</v>
      </c>
      <c r="G198" s="225" t="s">
        <v>1418</v>
      </c>
      <c r="H198" s="226">
        <v>14</v>
      </c>
      <c r="I198" s="227">
        <v>10500</v>
      </c>
      <c r="J198" s="227">
        <f>ROUND(I198*H198,2)</f>
        <v>147000</v>
      </c>
      <c r="K198" s="228"/>
      <c r="L198" s="39"/>
      <c r="M198" s="229" t="s">
        <v>1</v>
      </c>
      <c r="N198" s="230" t="s">
        <v>39</v>
      </c>
      <c r="O198" s="231">
        <v>0</v>
      </c>
      <c r="P198" s="231">
        <f>O198*H198</f>
        <v>0</v>
      </c>
      <c r="Q198" s="231">
        <v>0</v>
      </c>
      <c r="R198" s="231">
        <f>Q198*H198</f>
        <v>0</v>
      </c>
      <c r="S198" s="231">
        <v>0</v>
      </c>
      <c r="T198" s="232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33" t="s">
        <v>116</v>
      </c>
      <c r="AT198" s="233" t="s">
        <v>280</v>
      </c>
      <c r="AU198" s="233" t="s">
        <v>83</v>
      </c>
      <c r="AY198" s="18" t="s">
        <v>278</v>
      </c>
      <c r="BE198" s="234">
        <f>IF(N198="základní",J198,0)</f>
        <v>147000</v>
      </c>
      <c r="BF198" s="234">
        <f>IF(N198="snížená",J198,0)</f>
        <v>0</v>
      </c>
      <c r="BG198" s="234">
        <f>IF(N198="zákl. přenesená",J198,0)</f>
        <v>0</v>
      </c>
      <c r="BH198" s="234">
        <f>IF(N198="sníž. přenesená",J198,0)</f>
        <v>0</v>
      </c>
      <c r="BI198" s="234">
        <f>IF(N198="nulová",J198,0)</f>
        <v>0</v>
      </c>
      <c r="BJ198" s="18" t="s">
        <v>81</v>
      </c>
      <c r="BK198" s="234">
        <f>ROUND(I198*H198,2)</f>
        <v>147000</v>
      </c>
      <c r="BL198" s="18" t="s">
        <v>116</v>
      </c>
      <c r="BM198" s="233" t="s">
        <v>1793</v>
      </c>
    </row>
    <row r="199" s="2" customFormat="1" ht="76.35" customHeight="1">
      <c r="A199" s="33"/>
      <c r="B199" s="34"/>
      <c r="C199" s="222" t="s">
        <v>1501</v>
      </c>
      <c r="D199" s="222" t="s">
        <v>280</v>
      </c>
      <c r="E199" s="223" t="s">
        <v>5284</v>
      </c>
      <c r="F199" s="224" t="s">
        <v>2281</v>
      </c>
      <c r="G199" s="225" t="s">
        <v>1418</v>
      </c>
      <c r="H199" s="226">
        <v>3</v>
      </c>
      <c r="I199" s="227">
        <v>12500</v>
      </c>
      <c r="J199" s="227">
        <f>ROUND(I199*H199,2)</f>
        <v>37500</v>
      </c>
      <c r="K199" s="228"/>
      <c r="L199" s="39"/>
      <c r="M199" s="229" t="s">
        <v>1</v>
      </c>
      <c r="N199" s="230" t="s">
        <v>39</v>
      </c>
      <c r="O199" s="231">
        <v>0</v>
      </c>
      <c r="P199" s="231">
        <f>O199*H199</f>
        <v>0</v>
      </c>
      <c r="Q199" s="231">
        <v>0</v>
      </c>
      <c r="R199" s="231">
        <f>Q199*H199</f>
        <v>0</v>
      </c>
      <c r="S199" s="231">
        <v>0</v>
      </c>
      <c r="T199" s="232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33" t="s">
        <v>116</v>
      </c>
      <c r="AT199" s="233" t="s">
        <v>280</v>
      </c>
      <c r="AU199" s="233" t="s">
        <v>83</v>
      </c>
      <c r="AY199" s="18" t="s">
        <v>278</v>
      </c>
      <c r="BE199" s="234">
        <f>IF(N199="základní",J199,0)</f>
        <v>37500</v>
      </c>
      <c r="BF199" s="234">
        <f>IF(N199="snížená",J199,0)</f>
        <v>0</v>
      </c>
      <c r="BG199" s="234">
        <f>IF(N199="zákl. přenesená",J199,0)</f>
        <v>0</v>
      </c>
      <c r="BH199" s="234">
        <f>IF(N199="sníž. přenesená",J199,0)</f>
        <v>0</v>
      </c>
      <c r="BI199" s="234">
        <f>IF(N199="nulová",J199,0)</f>
        <v>0</v>
      </c>
      <c r="BJ199" s="18" t="s">
        <v>81</v>
      </c>
      <c r="BK199" s="234">
        <f>ROUND(I199*H199,2)</f>
        <v>37500</v>
      </c>
      <c r="BL199" s="18" t="s">
        <v>116</v>
      </c>
      <c r="BM199" s="233" t="s">
        <v>1802</v>
      </c>
    </row>
    <row r="200" s="2" customFormat="1" ht="49.05" customHeight="1">
      <c r="A200" s="33"/>
      <c r="B200" s="34"/>
      <c r="C200" s="222" t="s">
        <v>1505</v>
      </c>
      <c r="D200" s="222" t="s">
        <v>280</v>
      </c>
      <c r="E200" s="223" t="s">
        <v>2282</v>
      </c>
      <c r="F200" s="224" t="s">
        <v>2283</v>
      </c>
      <c r="G200" s="225" t="s">
        <v>1418</v>
      </c>
      <c r="H200" s="226">
        <v>2</v>
      </c>
      <c r="I200" s="227">
        <v>18000</v>
      </c>
      <c r="J200" s="227">
        <f>ROUND(I200*H200,2)</f>
        <v>36000</v>
      </c>
      <c r="K200" s="228"/>
      <c r="L200" s="39"/>
      <c r="M200" s="229" t="s">
        <v>1</v>
      </c>
      <c r="N200" s="230" t="s">
        <v>39</v>
      </c>
      <c r="O200" s="231">
        <v>0</v>
      </c>
      <c r="P200" s="231">
        <f>O200*H200</f>
        <v>0</v>
      </c>
      <c r="Q200" s="231">
        <v>0</v>
      </c>
      <c r="R200" s="231">
        <f>Q200*H200</f>
        <v>0</v>
      </c>
      <c r="S200" s="231">
        <v>0</v>
      </c>
      <c r="T200" s="232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233" t="s">
        <v>116</v>
      </c>
      <c r="AT200" s="233" t="s">
        <v>280</v>
      </c>
      <c r="AU200" s="233" t="s">
        <v>83</v>
      </c>
      <c r="AY200" s="18" t="s">
        <v>278</v>
      </c>
      <c r="BE200" s="234">
        <f>IF(N200="základní",J200,0)</f>
        <v>36000</v>
      </c>
      <c r="BF200" s="234">
        <f>IF(N200="snížená",J200,0)</f>
        <v>0</v>
      </c>
      <c r="BG200" s="234">
        <f>IF(N200="zákl. přenesená",J200,0)</f>
        <v>0</v>
      </c>
      <c r="BH200" s="234">
        <f>IF(N200="sníž. přenesená",J200,0)</f>
        <v>0</v>
      </c>
      <c r="BI200" s="234">
        <f>IF(N200="nulová",J200,0)</f>
        <v>0</v>
      </c>
      <c r="BJ200" s="18" t="s">
        <v>81</v>
      </c>
      <c r="BK200" s="234">
        <f>ROUND(I200*H200,2)</f>
        <v>36000</v>
      </c>
      <c r="BL200" s="18" t="s">
        <v>116</v>
      </c>
      <c r="BM200" s="233" t="s">
        <v>1811</v>
      </c>
    </row>
    <row r="201" s="2" customFormat="1" ht="33" customHeight="1">
      <c r="A201" s="33"/>
      <c r="B201" s="34"/>
      <c r="C201" s="222" t="s">
        <v>1509</v>
      </c>
      <c r="D201" s="222" t="s">
        <v>280</v>
      </c>
      <c r="E201" s="223" t="s">
        <v>2288</v>
      </c>
      <c r="F201" s="224" t="s">
        <v>2289</v>
      </c>
      <c r="G201" s="225" t="s">
        <v>1418</v>
      </c>
      <c r="H201" s="226">
        <v>10</v>
      </c>
      <c r="I201" s="227">
        <v>7500</v>
      </c>
      <c r="J201" s="227">
        <f>ROUND(I201*H201,2)</f>
        <v>75000</v>
      </c>
      <c r="K201" s="228"/>
      <c r="L201" s="39"/>
      <c r="M201" s="229" t="s">
        <v>1</v>
      </c>
      <c r="N201" s="230" t="s">
        <v>39</v>
      </c>
      <c r="O201" s="231">
        <v>0</v>
      </c>
      <c r="P201" s="231">
        <f>O201*H201</f>
        <v>0</v>
      </c>
      <c r="Q201" s="231">
        <v>0</v>
      </c>
      <c r="R201" s="231">
        <f>Q201*H201</f>
        <v>0</v>
      </c>
      <c r="S201" s="231">
        <v>0</v>
      </c>
      <c r="T201" s="232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33" t="s">
        <v>116</v>
      </c>
      <c r="AT201" s="233" t="s">
        <v>280</v>
      </c>
      <c r="AU201" s="233" t="s">
        <v>83</v>
      </c>
      <c r="AY201" s="18" t="s">
        <v>278</v>
      </c>
      <c r="BE201" s="234">
        <f>IF(N201="základní",J201,0)</f>
        <v>75000</v>
      </c>
      <c r="BF201" s="234">
        <f>IF(N201="snížená",J201,0)</f>
        <v>0</v>
      </c>
      <c r="BG201" s="234">
        <f>IF(N201="zákl. přenesená",J201,0)</f>
        <v>0</v>
      </c>
      <c r="BH201" s="234">
        <f>IF(N201="sníž. přenesená",J201,0)</f>
        <v>0</v>
      </c>
      <c r="BI201" s="234">
        <f>IF(N201="nulová",J201,0)</f>
        <v>0</v>
      </c>
      <c r="BJ201" s="18" t="s">
        <v>81</v>
      </c>
      <c r="BK201" s="234">
        <f>ROUND(I201*H201,2)</f>
        <v>75000</v>
      </c>
      <c r="BL201" s="18" t="s">
        <v>116</v>
      </c>
      <c r="BM201" s="233" t="s">
        <v>1819</v>
      </c>
    </row>
    <row r="202" s="2" customFormat="1" ht="24.15" customHeight="1">
      <c r="A202" s="33"/>
      <c r="B202" s="34"/>
      <c r="C202" s="222" t="s">
        <v>1513</v>
      </c>
      <c r="D202" s="222" t="s">
        <v>280</v>
      </c>
      <c r="E202" s="223" t="s">
        <v>5285</v>
      </c>
      <c r="F202" s="224" t="s">
        <v>5286</v>
      </c>
      <c r="G202" s="225" t="s">
        <v>1418</v>
      </c>
      <c r="H202" s="226">
        <v>10</v>
      </c>
      <c r="I202" s="227">
        <v>13800</v>
      </c>
      <c r="J202" s="227">
        <f>ROUND(I202*H202,2)</f>
        <v>138000</v>
      </c>
      <c r="K202" s="228"/>
      <c r="L202" s="39"/>
      <c r="M202" s="291" t="s">
        <v>1</v>
      </c>
      <c r="N202" s="292" t="s">
        <v>39</v>
      </c>
      <c r="O202" s="293">
        <v>0</v>
      </c>
      <c r="P202" s="293">
        <f>O202*H202</f>
        <v>0</v>
      </c>
      <c r="Q202" s="293">
        <v>0</v>
      </c>
      <c r="R202" s="293">
        <f>Q202*H202</f>
        <v>0</v>
      </c>
      <c r="S202" s="293">
        <v>0</v>
      </c>
      <c r="T202" s="294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33" t="s">
        <v>116</v>
      </c>
      <c r="AT202" s="233" t="s">
        <v>280</v>
      </c>
      <c r="AU202" s="233" t="s">
        <v>83</v>
      </c>
      <c r="AY202" s="18" t="s">
        <v>278</v>
      </c>
      <c r="BE202" s="234">
        <f>IF(N202="základní",J202,0)</f>
        <v>138000</v>
      </c>
      <c r="BF202" s="234">
        <f>IF(N202="snížená",J202,0)</f>
        <v>0</v>
      </c>
      <c r="BG202" s="234">
        <f>IF(N202="zákl. přenesená",J202,0)</f>
        <v>0</v>
      </c>
      <c r="BH202" s="234">
        <f>IF(N202="sníž. přenesená",J202,0)</f>
        <v>0</v>
      </c>
      <c r="BI202" s="234">
        <f>IF(N202="nulová",J202,0)</f>
        <v>0</v>
      </c>
      <c r="BJ202" s="18" t="s">
        <v>81</v>
      </c>
      <c r="BK202" s="234">
        <f>ROUND(I202*H202,2)</f>
        <v>138000</v>
      </c>
      <c r="BL202" s="18" t="s">
        <v>116</v>
      </c>
      <c r="BM202" s="233" t="s">
        <v>1828</v>
      </c>
    </row>
    <row r="203" s="2" customFormat="1" ht="6.96" customHeight="1">
      <c r="A203" s="33"/>
      <c r="B203" s="60"/>
      <c r="C203" s="61"/>
      <c r="D203" s="61"/>
      <c r="E203" s="61"/>
      <c r="F203" s="61"/>
      <c r="G203" s="61"/>
      <c r="H203" s="61"/>
      <c r="I203" s="61"/>
      <c r="J203" s="61"/>
      <c r="K203" s="61"/>
      <c r="L203" s="39"/>
      <c r="M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</row>
  </sheetData>
  <sheetProtection sheet="1" autoFilter="0" formatColumns="0" formatRows="0" objects="1" scenarios="1" spinCount="100000" saltValue="v+SWCHA4FEz18YU40+Sphh6IO0+/JxXXQW9EfzXGFDknMuX5LoWHoY3KFqmNrx8Pxab2U/YF6pdbNzk2re+zww==" hashValue="WW9NRpFTXjNh7S7Sn4B/XqUU2H4rJKPj+ggZguQFDJ+3KQ/FgFQRakL3pLNzjrem6ccCKavOmri5Uxmtf8mGow==" algorithmName="SHA-512" password="CC35"/>
  <autoFilter ref="C127:K20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83</v>
      </c>
    </row>
    <row r="4" s="1" customFormat="1" ht="24.96" customHeight="1">
      <c r="B4" s="21"/>
      <c r="D4" s="143" t="s">
        <v>230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Cheb - Onkologie a zubní klinika rev.11.02.2025</v>
      </c>
      <c r="F7" s="145"/>
      <c r="G7" s="145"/>
      <c r="H7" s="145"/>
      <c r="L7" s="21"/>
    </row>
    <row r="8">
      <c r="B8" s="21"/>
      <c r="D8" s="145" t="s">
        <v>231</v>
      </c>
      <c r="L8" s="21"/>
    </row>
    <row r="9" s="1" customFormat="1" ht="16.5" customHeight="1">
      <c r="B9" s="21"/>
      <c r="E9" s="146" t="s">
        <v>4862</v>
      </c>
      <c r="F9" s="1"/>
      <c r="G9" s="1"/>
      <c r="H9" s="1"/>
      <c r="L9" s="21"/>
    </row>
    <row r="10" s="1" customFormat="1" ht="12" customHeight="1">
      <c r="B10" s="21"/>
      <c r="D10" s="145" t="s">
        <v>233</v>
      </c>
      <c r="L10" s="21"/>
    </row>
    <row r="11" s="2" customFormat="1" ht="16.5" customHeight="1">
      <c r="A11" s="33"/>
      <c r="B11" s="39"/>
      <c r="C11" s="33"/>
      <c r="D11" s="33"/>
      <c r="E11" s="147" t="s">
        <v>5270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9"/>
      <c r="C12" s="33"/>
      <c r="D12" s="145" t="s">
        <v>235</v>
      </c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6.5" customHeight="1">
      <c r="A13" s="33"/>
      <c r="B13" s="39"/>
      <c r="C13" s="33"/>
      <c r="D13" s="33"/>
      <c r="E13" s="148" t="s">
        <v>5287</v>
      </c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>
      <c r="A14" s="33"/>
      <c r="B14" s="39"/>
      <c r="C14" s="33"/>
      <c r="D14" s="33"/>
      <c r="E14" s="33"/>
      <c r="F14" s="33"/>
      <c r="G14" s="33"/>
      <c r="H14" s="33"/>
      <c r="I14" s="33"/>
      <c r="J14" s="33"/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9"/>
      <c r="C15" s="33"/>
      <c r="D15" s="145" t="s">
        <v>16</v>
      </c>
      <c r="E15" s="33"/>
      <c r="F15" s="135" t="s">
        <v>1</v>
      </c>
      <c r="G15" s="33"/>
      <c r="H15" s="33"/>
      <c r="I15" s="145" t="s">
        <v>17</v>
      </c>
      <c r="J15" s="135" t="s">
        <v>1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18</v>
      </c>
      <c r="E16" s="33"/>
      <c r="F16" s="135" t="s">
        <v>19</v>
      </c>
      <c r="G16" s="33"/>
      <c r="H16" s="33"/>
      <c r="I16" s="145" t="s">
        <v>20</v>
      </c>
      <c r="J16" s="149" t="str">
        <f>'Rekapitulace stavby'!AN8</f>
        <v>10. 12. 2024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0.8" customHeight="1">
      <c r="A17" s="33"/>
      <c r="B17" s="39"/>
      <c r="C17" s="33"/>
      <c r="D17" s="33"/>
      <c r="E17" s="33"/>
      <c r="F17" s="33"/>
      <c r="G17" s="33"/>
      <c r="H17" s="33"/>
      <c r="I17" s="33"/>
      <c r="J17" s="33"/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9"/>
      <c r="C18" s="33"/>
      <c r="D18" s="145" t="s">
        <v>22</v>
      </c>
      <c r="E18" s="33"/>
      <c r="F18" s="33"/>
      <c r="G18" s="33"/>
      <c r="H18" s="33"/>
      <c r="I18" s="145" t="s">
        <v>23</v>
      </c>
      <c r="J18" s="135" t="s">
        <v>1</v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9"/>
      <c r="C19" s="33"/>
      <c r="D19" s="33"/>
      <c r="E19" s="135" t="s">
        <v>4865</v>
      </c>
      <c r="F19" s="33"/>
      <c r="G19" s="33"/>
      <c r="H19" s="33"/>
      <c r="I19" s="145" t="s">
        <v>25</v>
      </c>
      <c r="J19" s="135" t="s">
        <v>1</v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9"/>
      <c r="C20" s="33"/>
      <c r="D20" s="33"/>
      <c r="E20" s="33"/>
      <c r="F20" s="33"/>
      <c r="G20" s="33"/>
      <c r="H20" s="33"/>
      <c r="I20" s="33"/>
      <c r="J20" s="33"/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9"/>
      <c r="C21" s="33"/>
      <c r="D21" s="145" t="s">
        <v>26</v>
      </c>
      <c r="E21" s="33"/>
      <c r="F21" s="33"/>
      <c r="G21" s="33"/>
      <c r="H21" s="33"/>
      <c r="I21" s="145" t="s">
        <v>23</v>
      </c>
      <c r="J21" s="135" t="str">
        <f>'Rekapitulace stavby'!AN13</f>
        <v/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9"/>
      <c r="C22" s="33"/>
      <c r="D22" s="33"/>
      <c r="E22" s="135" t="str">
        <f>'Rekapitulace stavby'!E14</f>
        <v xml:space="preserve"> </v>
      </c>
      <c r="F22" s="135"/>
      <c r="G22" s="135"/>
      <c r="H22" s="135"/>
      <c r="I22" s="145" t="s">
        <v>25</v>
      </c>
      <c r="J22" s="135" t="str">
        <f>'Rekapitulace stavby'!AN14</f>
        <v/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9"/>
      <c r="C23" s="33"/>
      <c r="D23" s="33"/>
      <c r="E23" s="33"/>
      <c r="F23" s="33"/>
      <c r="G23" s="33"/>
      <c r="H23" s="33"/>
      <c r="I23" s="33"/>
      <c r="J23" s="33"/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9"/>
      <c r="C24" s="33"/>
      <c r="D24" s="145" t="s">
        <v>27</v>
      </c>
      <c r="E24" s="33"/>
      <c r="F24" s="33"/>
      <c r="G24" s="33"/>
      <c r="H24" s="33"/>
      <c r="I24" s="145" t="s">
        <v>23</v>
      </c>
      <c r="J24" s="135" t="s">
        <v>28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8" customHeight="1">
      <c r="A25" s="33"/>
      <c r="B25" s="39"/>
      <c r="C25" s="33"/>
      <c r="D25" s="33"/>
      <c r="E25" s="135" t="s">
        <v>29</v>
      </c>
      <c r="F25" s="33"/>
      <c r="G25" s="33"/>
      <c r="H25" s="33"/>
      <c r="I25" s="145" t="s">
        <v>25</v>
      </c>
      <c r="J25" s="135" t="s">
        <v>1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6.96" customHeight="1">
      <c r="A26" s="33"/>
      <c r="B26" s="39"/>
      <c r="C26" s="33"/>
      <c r="D26" s="33"/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12" customHeight="1">
      <c r="A27" s="33"/>
      <c r="B27" s="39"/>
      <c r="C27" s="33"/>
      <c r="D27" s="145" t="s">
        <v>31</v>
      </c>
      <c r="E27" s="33"/>
      <c r="F27" s="33"/>
      <c r="G27" s="33"/>
      <c r="H27" s="33"/>
      <c r="I27" s="145" t="s">
        <v>23</v>
      </c>
      <c r="J27" s="135" t="str">
        <f>IF('Rekapitulace stavby'!AN19="","",'Rekapitulace stavby'!AN19)</f>
        <v/>
      </c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8" customHeight="1">
      <c r="A28" s="33"/>
      <c r="B28" s="39"/>
      <c r="C28" s="33"/>
      <c r="D28" s="33"/>
      <c r="E28" s="135" t="str">
        <f>IF('Rekapitulace stavby'!E20="","",'Rekapitulace stavby'!E20)</f>
        <v xml:space="preserve"> </v>
      </c>
      <c r="F28" s="33"/>
      <c r="G28" s="33"/>
      <c r="H28" s="33"/>
      <c r="I28" s="145" t="s">
        <v>25</v>
      </c>
      <c r="J28" s="135" t="str">
        <f>IF('Rekapitulace stavby'!AN20="","",'Rekapitulace stavby'!AN20)</f>
        <v/>
      </c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9"/>
      <c r="C29" s="33"/>
      <c r="D29" s="33"/>
      <c r="E29" s="33"/>
      <c r="F29" s="33"/>
      <c r="G29" s="33"/>
      <c r="H29" s="33"/>
      <c r="I29" s="33"/>
      <c r="J29" s="33"/>
      <c r="K29" s="3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2" customHeight="1">
      <c r="A30" s="33"/>
      <c r="B30" s="39"/>
      <c r="C30" s="33"/>
      <c r="D30" s="145" t="s">
        <v>32</v>
      </c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8" customFormat="1" ht="16.5" customHeight="1">
      <c r="A31" s="150"/>
      <c r="B31" s="151"/>
      <c r="C31" s="150"/>
      <c r="D31" s="150"/>
      <c r="E31" s="152" t="s">
        <v>1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3"/>
      <c r="B32" s="39"/>
      <c r="C32" s="33"/>
      <c r="D32" s="33"/>
      <c r="E32" s="33"/>
      <c r="F32" s="33"/>
      <c r="G32" s="33"/>
      <c r="H32" s="33"/>
      <c r="I32" s="33"/>
      <c r="J32" s="33"/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4"/>
      <c r="E33" s="154"/>
      <c r="F33" s="154"/>
      <c r="G33" s="154"/>
      <c r="H33" s="154"/>
      <c r="I33" s="154"/>
      <c r="J33" s="154"/>
      <c r="K33" s="154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25.44" customHeight="1">
      <c r="A34" s="33"/>
      <c r="B34" s="39"/>
      <c r="C34" s="33"/>
      <c r="D34" s="155" t="s">
        <v>34</v>
      </c>
      <c r="E34" s="33"/>
      <c r="F34" s="33"/>
      <c r="G34" s="33"/>
      <c r="H34" s="33"/>
      <c r="I34" s="33"/>
      <c r="J34" s="156">
        <f>ROUND(J125, 2)</f>
        <v>1741630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6.96" customHeight="1">
      <c r="A35" s="33"/>
      <c r="B35" s="39"/>
      <c r="C35" s="33"/>
      <c r="D35" s="154"/>
      <c r="E35" s="154"/>
      <c r="F35" s="154"/>
      <c r="G35" s="154"/>
      <c r="H35" s="154"/>
      <c r="I35" s="154"/>
      <c r="J35" s="154"/>
      <c r="K35" s="154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33"/>
      <c r="F36" s="157" t="s">
        <v>36</v>
      </c>
      <c r="G36" s="33"/>
      <c r="H36" s="33"/>
      <c r="I36" s="157" t="s">
        <v>35</v>
      </c>
      <c r="J36" s="157" t="s">
        <v>37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14.4" customHeight="1">
      <c r="A37" s="33"/>
      <c r="B37" s="39"/>
      <c r="C37" s="33"/>
      <c r="D37" s="147" t="s">
        <v>38</v>
      </c>
      <c r="E37" s="145" t="s">
        <v>39</v>
      </c>
      <c r="F37" s="158">
        <f>ROUND((SUM(BE125:BE171)),  2)</f>
        <v>1741630</v>
      </c>
      <c r="G37" s="33"/>
      <c r="H37" s="33"/>
      <c r="I37" s="159">
        <v>0.20999999999999999</v>
      </c>
      <c r="J37" s="158">
        <f>ROUND(((SUM(BE125:BE171))*I37),  2)</f>
        <v>365742.29999999999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39"/>
      <c r="C38" s="33"/>
      <c r="D38" s="33"/>
      <c r="E38" s="145" t="s">
        <v>40</v>
      </c>
      <c r="F38" s="158">
        <f>ROUND((SUM(BF125:BF171)),  2)</f>
        <v>0</v>
      </c>
      <c r="G38" s="33"/>
      <c r="H38" s="33"/>
      <c r="I38" s="159">
        <v>0.12</v>
      </c>
      <c r="J38" s="158">
        <f>ROUND(((SUM(BF125:BF171))*I38),  2)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41</v>
      </c>
      <c r="F39" s="158">
        <f>ROUND((SUM(BG125:BG171)),  2)</f>
        <v>0</v>
      </c>
      <c r="G39" s="33"/>
      <c r="H39" s="33"/>
      <c r="I39" s="159">
        <v>0.20999999999999999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9"/>
      <c r="C40" s="33"/>
      <c r="D40" s="33"/>
      <c r="E40" s="145" t="s">
        <v>42</v>
      </c>
      <c r="F40" s="158">
        <f>ROUND((SUM(BH125:BH171)),  2)</f>
        <v>0</v>
      </c>
      <c r="G40" s="33"/>
      <c r="H40" s="33"/>
      <c r="I40" s="159">
        <v>0.12</v>
      </c>
      <c r="J40" s="158">
        <f>0</f>
        <v>0</v>
      </c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2" customFormat="1" ht="14.4" customHeight="1">
      <c r="A41" s="33"/>
      <c r="B41" s="39"/>
      <c r="C41" s="33"/>
      <c r="D41" s="33"/>
      <c r="E41" s="145" t="s">
        <v>43</v>
      </c>
      <c r="F41" s="158">
        <f>ROUND((SUM(BI125:BI171)),  2)</f>
        <v>0</v>
      </c>
      <c r="G41" s="33"/>
      <c r="H41" s="33"/>
      <c r="I41" s="159">
        <v>0</v>
      </c>
      <c r="J41" s="158">
        <f>0</f>
        <v>0</v>
      </c>
      <c r="K41" s="33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6.96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5.44" customHeight="1">
      <c r="A43" s="33"/>
      <c r="B43" s="39"/>
      <c r="C43" s="160"/>
      <c r="D43" s="161" t="s">
        <v>44</v>
      </c>
      <c r="E43" s="162"/>
      <c r="F43" s="162"/>
      <c r="G43" s="163" t="s">
        <v>45</v>
      </c>
      <c r="H43" s="164" t="s">
        <v>46</v>
      </c>
      <c r="I43" s="162"/>
      <c r="J43" s="165">
        <f>SUM(J34:J41)</f>
        <v>2107372.2999999998</v>
      </c>
      <c r="K43" s="166"/>
      <c r="L43" s="57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14.4" customHeight="1">
      <c r="A44" s="33"/>
      <c r="B44" s="39"/>
      <c r="C44" s="33"/>
      <c r="D44" s="33"/>
      <c r="E44" s="33"/>
      <c r="F44" s="33"/>
      <c r="G44" s="33"/>
      <c r="H44" s="33"/>
      <c r="I44" s="33"/>
      <c r="J44" s="33"/>
      <c r="K44" s="33"/>
      <c r="L44" s="57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47</v>
      </c>
      <c r="E50" s="168"/>
      <c r="F50" s="168"/>
      <c r="G50" s="167" t="s">
        <v>48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49</v>
      </c>
      <c r="E61" s="170"/>
      <c r="F61" s="171" t="s">
        <v>50</v>
      </c>
      <c r="G61" s="169" t="s">
        <v>49</v>
      </c>
      <c r="H61" s="170"/>
      <c r="I61" s="170"/>
      <c r="J61" s="172" t="s">
        <v>50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51</v>
      </c>
      <c r="E65" s="173"/>
      <c r="F65" s="173"/>
      <c r="G65" s="167" t="s">
        <v>52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49</v>
      </c>
      <c r="E76" s="170"/>
      <c r="F76" s="171" t="s">
        <v>50</v>
      </c>
      <c r="G76" s="169" t="s">
        <v>49</v>
      </c>
      <c r="H76" s="170"/>
      <c r="I76" s="170"/>
      <c r="J76" s="172" t="s">
        <v>50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hidden="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hidden="1" s="2" customFormat="1" ht="24.96" customHeight="1">
      <c r="A82" s="33"/>
      <c r="B82" s="34"/>
      <c r="C82" s="24" t="s">
        <v>238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hidden="1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hidden="1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hidden="1" s="2" customFormat="1" ht="16.5" customHeight="1">
      <c r="A85" s="33"/>
      <c r="B85" s="34"/>
      <c r="C85" s="35"/>
      <c r="D85" s="35"/>
      <c r="E85" s="178" t="str">
        <f>E7</f>
        <v>Cheb - Onkologie a zubní klinika rev.11.02.2025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hidden="1" s="1" customFormat="1" ht="12" customHeight="1">
      <c r="B86" s="22"/>
      <c r="C86" s="30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78" t="s">
        <v>4862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0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3"/>
      <c r="B89" s="34"/>
      <c r="C89" s="35"/>
      <c r="D89" s="35"/>
      <c r="E89" s="179" t="s">
        <v>5270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hidden="1" s="2" customFormat="1" ht="12" customHeight="1">
      <c r="A90" s="33"/>
      <c r="B90" s="34"/>
      <c r="C90" s="30" t="s">
        <v>235</v>
      </c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hidden="1" s="2" customFormat="1" ht="16.5" customHeight="1">
      <c r="A91" s="33"/>
      <c r="B91" s="34"/>
      <c r="C91" s="35"/>
      <c r="D91" s="35"/>
      <c r="E91" s="70" t="str">
        <f>E13</f>
        <v>II.1.2.4a - Vytápění</v>
      </c>
      <c r="F91" s="35"/>
      <c r="G91" s="35"/>
      <c r="H91" s="35"/>
      <c r="I91" s="35"/>
      <c r="J91" s="35"/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hidden="1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hidden="1" s="2" customFormat="1" ht="12" customHeight="1">
      <c r="A93" s="33"/>
      <c r="B93" s="34"/>
      <c r="C93" s="30" t="s">
        <v>18</v>
      </c>
      <c r="D93" s="35"/>
      <c r="E93" s="35"/>
      <c r="F93" s="27" t="str">
        <f>F16</f>
        <v>Cheb</v>
      </c>
      <c r="G93" s="35"/>
      <c r="H93" s="35"/>
      <c r="I93" s="30" t="s">
        <v>20</v>
      </c>
      <c r="J93" s="73" t="str">
        <f>IF(J16="","",J16)</f>
        <v>10. 12. 2024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hidden="1" s="2" customFormat="1" ht="6.96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hidden="1" s="2" customFormat="1" ht="15.15" customHeight="1">
      <c r="A95" s="33"/>
      <c r="B95" s="34"/>
      <c r="C95" s="30" t="s">
        <v>22</v>
      </c>
      <c r="D95" s="35"/>
      <c r="E95" s="35"/>
      <c r="F95" s="27" t="str">
        <f>E19</f>
        <v>Karlovarský kraj</v>
      </c>
      <c r="G95" s="35"/>
      <c r="H95" s="35"/>
      <c r="I95" s="30" t="s">
        <v>27</v>
      </c>
      <c r="J95" s="31" t="str">
        <f>E25</f>
        <v>M Projekt Cheb</v>
      </c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hidden="1" s="2" customFormat="1" ht="15.15" customHeight="1">
      <c r="A96" s="33"/>
      <c r="B96" s="34"/>
      <c r="C96" s="30" t="s">
        <v>26</v>
      </c>
      <c r="D96" s="35"/>
      <c r="E96" s="35"/>
      <c r="F96" s="27" t="str">
        <f>IF(E22="","",E22)</f>
        <v xml:space="preserve"> </v>
      </c>
      <c r="G96" s="35"/>
      <c r="H96" s="35"/>
      <c r="I96" s="30" t="s">
        <v>31</v>
      </c>
      <c r="J96" s="31" t="str">
        <f>E28</f>
        <v xml:space="preserve"> 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hidden="1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hidden="1" s="2" customFormat="1" ht="29.28" customHeight="1">
      <c r="A98" s="33"/>
      <c r="B98" s="34"/>
      <c r="C98" s="180" t="s">
        <v>239</v>
      </c>
      <c r="D98" s="181"/>
      <c r="E98" s="181"/>
      <c r="F98" s="181"/>
      <c r="G98" s="181"/>
      <c r="H98" s="181"/>
      <c r="I98" s="181"/>
      <c r="J98" s="182" t="s">
        <v>240</v>
      </c>
      <c r="K98" s="181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hidden="1" s="2" customFormat="1" ht="10.32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7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hidden="1" s="2" customFormat="1" ht="22.8" customHeight="1">
      <c r="A100" s="33"/>
      <c r="B100" s="34"/>
      <c r="C100" s="183" t="s">
        <v>241</v>
      </c>
      <c r="D100" s="35"/>
      <c r="E100" s="35"/>
      <c r="F100" s="35"/>
      <c r="G100" s="35"/>
      <c r="H100" s="35"/>
      <c r="I100" s="35"/>
      <c r="J100" s="104">
        <f>J125</f>
        <v>1741630</v>
      </c>
      <c r="K100" s="35"/>
      <c r="L100" s="57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242</v>
      </c>
    </row>
    <row r="101" hidden="1" s="9" customFormat="1" ht="24.96" customHeight="1">
      <c r="A101" s="9"/>
      <c r="B101" s="184"/>
      <c r="C101" s="185"/>
      <c r="D101" s="186" t="s">
        <v>2316</v>
      </c>
      <c r="E101" s="187"/>
      <c r="F101" s="187"/>
      <c r="G101" s="187"/>
      <c r="H101" s="187"/>
      <c r="I101" s="187"/>
      <c r="J101" s="188">
        <f>J126</f>
        <v>1741630</v>
      </c>
      <c r="K101" s="185"/>
      <c r="L101" s="18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7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hidden="1" s="2" customFormat="1" ht="6.96" customHeight="1">
      <c r="A103" s="33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7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hidden="1"/>
    <row r="105" hidden="1"/>
    <row r="106" hidden="1"/>
    <row r="107" s="2" customFormat="1" ht="6.96" customHeight="1">
      <c r="A107" s="33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24.96" customHeight="1">
      <c r="A108" s="33"/>
      <c r="B108" s="34"/>
      <c r="C108" s="24" t="s">
        <v>263</v>
      </c>
      <c r="D108" s="35"/>
      <c r="E108" s="35"/>
      <c r="F108" s="35"/>
      <c r="G108" s="35"/>
      <c r="H108" s="35"/>
      <c r="I108" s="35"/>
      <c r="J108" s="35"/>
      <c r="K108" s="35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6.96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12" customHeight="1">
      <c r="A110" s="33"/>
      <c r="B110" s="34"/>
      <c r="C110" s="30" t="s">
        <v>14</v>
      </c>
      <c r="D110" s="35"/>
      <c r="E110" s="35"/>
      <c r="F110" s="35"/>
      <c r="G110" s="35"/>
      <c r="H110" s="35"/>
      <c r="I110" s="35"/>
      <c r="J110" s="35"/>
      <c r="K110" s="35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16.5" customHeight="1">
      <c r="A111" s="33"/>
      <c r="B111" s="34"/>
      <c r="C111" s="35"/>
      <c r="D111" s="35"/>
      <c r="E111" s="178" t="str">
        <f>E7</f>
        <v>Cheb - Onkologie a zubní klinika rev.11.02.2025</v>
      </c>
      <c r="F111" s="30"/>
      <c r="G111" s="30"/>
      <c r="H111" s="30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1" customFormat="1" ht="12" customHeight="1">
      <c r="B112" s="22"/>
      <c r="C112" s="30" t="s">
        <v>231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78" t="s">
        <v>4862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0" t="s">
        <v>233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3"/>
      <c r="B115" s="34"/>
      <c r="C115" s="35"/>
      <c r="D115" s="35"/>
      <c r="E115" s="179" t="s">
        <v>5270</v>
      </c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2" customHeight="1">
      <c r="A116" s="33"/>
      <c r="B116" s="34"/>
      <c r="C116" s="30" t="s">
        <v>235</v>
      </c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6.5" customHeight="1">
      <c r="A117" s="33"/>
      <c r="B117" s="34"/>
      <c r="C117" s="35"/>
      <c r="D117" s="35"/>
      <c r="E117" s="70" t="str">
        <f>E13</f>
        <v>II.1.2.4a - Vytápění</v>
      </c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6.96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2" customHeight="1">
      <c r="A119" s="33"/>
      <c r="B119" s="34"/>
      <c r="C119" s="30" t="s">
        <v>18</v>
      </c>
      <c r="D119" s="35"/>
      <c r="E119" s="35"/>
      <c r="F119" s="27" t="str">
        <f>F16</f>
        <v>Cheb</v>
      </c>
      <c r="G119" s="35"/>
      <c r="H119" s="35"/>
      <c r="I119" s="30" t="s">
        <v>20</v>
      </c>
      <c r="J119" s="73" t="str">
        <f>IF(J16="","",J16)</f>
        <v>10. 12. 2024</v>
      </c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6.96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5.15" customHeight="1">
      <c r="A121" s="33"/>
      <c r="B121" s="34"/>
      <c r="C121" s="30" t="s">
        <v>22</v>
      </c>
      <c r="D121" s="35"/>
      <c r="E121" s="35"/>
      <c r="F121" s="27" t="str">
        <f>E19</f>
        <v>Karlovarský kraj</v>
      </c>
      <c r="G121" s="35"/>
      <c r="H121" s="35"/>
      <c r="I121" s="30" t="s">
        <v>27</v>
      </c>
      <c r="J121" s="31" t="str">
        <f>E25</f>
        <v>M Projekt Cheb</v>
      </c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5.15" customHeight="1">
      <c r="A122" s="33"/>
      <c r="B122" s="34"/>
      <c r="C122" s="30" t="s">
        <v>26</v>
      </c>
      <c r="D122" s="35"/>
      <c r="E122" s="35"/>
      <c r="F122" s="27" t="str">
        <f>IF(E22="","",E22)</f>
        <v xml:space="preserve"> </v>
      </c>
      <c r="G122" s="35"/>
      <c r="H122" s="35"/>
      <c r="I122" s="30" t="s">
        <v>31</v>
      </c>
      <c r="J122" s="31" t="str">
        <f>E28</f>
        <v xml:space="preserve"> </v>
      </c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0.32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11" customFormat="1" ht="29.28" customHeight="1">
      <c r="A124" s="195"/>
      <c r="B124" s="196"/>
      <c r="C124" s="197" t="s">
        <v>264</v>
      </c>
      <c r="D124" s="198" t="s">
        <v>59</v>
      </c>
      <c r="E124" s="198" t="s">
        <v>55</v>
      </c>
      <c r="F124" s="198" t="s">
        <v>56</v>
      </c>
      <c r="G124" s="198" t="s">
        <v>265</v>
      </c>
      <c r="H124" s="198" t="s">
        <v>266</v>
      </c>
      <c r="I124" s="198" t="s">
        <v>267</v>
      </c>
      <c r="J124" s="199" t="s">
        <v>240</v>
      </c>
      <c r="K124" s="200" t="s">
        <v>268</v>
      </c>
      <c r="L124" s="201"/>
      <c r="M124" s="94" t="s">
        <v>1</v>
      </c>
      <c r="N124" s="95" t="s">
        <v>38</v>
      </c>
      <c r="O124" s="95" t="s">
        <v>269</v>
      </c>
      <c r="P124" s="95" t="s">
        <v>270</v>
      </c>
      <c r="Q124" s="95" t="s">
        <v>271</v>
      </c>
      <c r="R124" s="95" t="s">
        <v>272</v>
      </c>
      <c r="S124" s="95" t="s">
        <v>273</v>
      </c>
      <c r="T124" s="96" t="s">
        <v>274</v>
      </c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</row>
    <row r="125" s="2" customFormat="1" ht="22.8" customHeight="1">
      <c r="A125" s="33"/>
      <c r="B125" s="34"/>
      <c r="C125" s="101" t="s">
        <v>275</v>
      </c>
      <c r="D125" s="35"/>
      <c r="E125" s="35"/>
      <c r="F125" s="35"/>
      <c r="G125" s="35"/>
      <c r="H125" s="35"/>
      <c r="I125" s="35"/>
      <c r="J125" s="202">
        <f>BK125</f>
        <v>1741630</v>
      </c>
      <c r="K125" s="35"/>
      <c r="L125" s="39"/>
      <c r="M125" s="97"/>
      <c r="N125" s="203"/>
      <c r="O125" s="98"/>
      <c r="P125" s="204">
        <f>P126</f>
        <v>0</v>
      </c>
      <c r="Q125" s="98"/>
      <c r="R125" s="204">
        <f>R126</f>
        <v>0</v>
      </c>
      <c r="S125" s="98"/>
      <c r="T125" s="205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73</v>
      </c>
      <c r="AU125" s="18" t="s">
        <v>242</v>
      </c>
      <c r="BK125" s="206">
        <f>BK126</f>
        <v>1741630</v>
      </c>
    </row>
    <row r="126" s="12" customFormat="1" ht="25.92" customHeight="1">
      <c r="A126" s="12"/>
      <c r="B126" s="207"/>
      <c r="C126" s="208"/>
      <c r="D126" s="209" t="s">
        <v>73</v>
      </c>
      <c r="E126" s="210" t="s">
        <v>81</v>
      </c>
      <c r="F126" s="210" t="s">
        <v>103</v>
      </c>
      <c r="G126" s="208"/>
      <c r="H126" s="208"/>
      <c r="I126" s="208"/>
      <c r="J126" s="211">
        <f>BK126</f>
        <v>1741630</v>
      </c>
      <c r="K126" s="208"/>
      <c r="L126" s="212"/>
      <c r="M126" s="213"/>
      <c r="N126" s="214"/>
      <c r="O126" s="214"/>
      <c r="P126" s="215">
        <f>SUM(P127:P171)</f>
        <v>0</v>
      </c>
      <c r="Q126" s="214"/>
      <c r="R126" s="215">
        <f>SUM(R127:R171)</f>
        <v>0</v>
      </c>
      <c r="S126" s="214"/>
      <c r="T126" s="216">
        <f>SUM(T127:T171)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7" t="s">
        <v>116</v>
      </c>
      <c r="AT126" s="218" t="s">
        <v>73</v>
      </c>
      <c r="AU126" s="218" t="s">
        <v>74</v>
      </c>
      <c r="AY126" s="217" t="s">
        <v>278</v>
      </c>
      <c r="BK126" s="219">
        <f>SUM(BK127:BK171)</f>
        <v>1741630</v>
      </c>
    </row>
    <row r="127" s="2" customFormat="1" ht="16.5" customHeight="1">
      <c r="A127" s="33"/>
      <c r="B127" s="34"/>
      <c r="C127" s="222" t="s">
        <v>81</v>
      </c>
      <c r="D127" s="222" t="s">
        <v>280</v>
      </c>
      <c r="E127" s="223" t="s">
        <v>2324</v>
      </c>
      <c r="F127" s="224" t="s">
        <v>2325</v>
      </c>
      <c r="G127" s="225" t="s">
        <v>1673</v>
      </c>
      <c r="H127" s="226">
        <v>11</v>
      </c>
      <c r="I127" s="227">
        <v>11260</v>
      </c>
      <c r="J127" s="227">
        <f>ROUND(I127*H127,2)</f>
        <v>123860</v>
      </c>
      <c r="K127" s="228"/>
      <c r="L127" s="39"/>
      <c r="M127" s="229" t="s">
        <v>1</v>
      </c>
      <c r="N127" s="230" t="s">
        <v>39</v>
      </c>
      <c r="O127" s="231">
        <v>0</v>
      </c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33" t="s">
        <v>2319</v>
      </c>
      <c r="AT127" s="233" t="s">
        <v>280</v>
      </c>
      <c r="AU127" s="233" t="s">
        <v>81</v>
      </c>
      <c r="AY127" s="18" t="s">
        <v>278</v>
      </c>
      <c r="BE127" s="234">
        <f>IF(N127="základní",J127,0)</f>
        <v>123860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8" t="s">
        <v>81</v>
      </c>
      <c r="BK127" s="234">
        <f>ROUND(I127*H127,2)</f>
        <v>123860</v>
      </c>
      <c r="BL127" s="18" t="s">
        <v>2319</v>
      </c>
      <c r="BM127" s="233" t="s">
        <v>5288</v>
      </c>
    </row>
    <row r="128" s="2" customFormat="1" ht="24.15" customHeight="1">
      <c r="A128" s="33"/>
      <c r="B128" s="34"/>
      <c r="C128" s="222" t="s">
        <v>83</v>
      </c>
      <c r="D128" s="222" t="s">
        <v>280</v>
      </c>
      <c r="E128" s="223" t="s">
        <v>2327</v>
      </c>
      <c r="F128" s="224" t="s">
        <v>2328</v>
      </c>
      <c r="G128" s="225" t="s">
        <v>1673</v>
      </c>
      <c r="H128" s="226">
        <v>3</v>
      </c>
      <c r="I128" s="227">
        <v>7500</v>
      </c>
      <c r="J128" s="227">
        <f>ROUND(I128*H128,2)</f>
        <v>22500</v>
      </c>
      <c r="K128" s="228"/>
      <c r="L128" s="39"/>
      <c r="M128" s="229" t="s">
        <v>1</v>
      </c>
      <c r="N128" s="230" t="s">
        <v>39</v>
      </c>
      <c r="O128" s="231">
        <v>0</v>
      </c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33" t="s">
        <v>2319</v>
      </c>
      <c r="AT128" s="233" t="s">
        <v>280</v>
      </c>
      <c r="AU128" s="233" t="s">
        <v>81</v>
      </c>
      <c r="AY128" s="18" t="s">
        <v>278</v>
      </c>
      <c r="BE128" s="234">
        <f>IF(N128="základní",J128,0)</f>
        <v>22500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8" t="s">
        <v>81</v>
      </c>
      <c r="BK128" s="234">
        <f>ROUND(I128*H128,2)</f>
        <v>22500</v>
      </c>
      <c r="BL128" s="18" t="s">
        <v>2319</v>
      </c>
      <c r="BM128" s="233" t="s">
        <v>5289</v>
      </c>
    </row>
    <row r="129" s="2" customFormat="1" ht="24.15" customHeight="1">
      <c r="A129" s="33"/>
      <c r="B129" s="34"/>
      <c r="C129" s="222" t="s">
        <v>91</v>
      </c>
      <c r="D129" s="222" t="s">
        <v>280</v>
      </c>
      <c r="E129" s="223" t="s">
        <v>2330</v>
      </c>
      <c r="F129" s="224" t="s">
        <v>2331</v>
      </c>
      <c r="G129" s="225" t="s">
        <v>1673</v>
      </c>
      <c r="H129" s="226">
        <v>4</v>
      </c>
      <c r="I129" s="227">
        <v>7500</v>
      </c>
      <c r="J129" s="227">
        <f>ROUND(I129*H129,2)</f>
        <v>30000</v>
      </c>
      <c r="K129" s="228"/>
      <c r="L129" s="39"/>
      <c r="M129" s="229" t="s">
        <v>1</v>
      </c>
      <c r="N129" s="230" t="s">
        <v>39</v>
      </c>
      <c r="O129" s="231">
        <v>0</v>
      </c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33" t="s">
        <v>2319</v>
      </c>
      <c r="AT129" s="233" t="s">
        <v>280</v>
      </c>
      <c r="AU129" s="233" t="s">
        <v>81</v>
      </c>
      <c r="AY129" s="18" t="s">
        <v>278</v>
      </c>
      <c r="BE129" s="234">
        <f>IF(N129="základní",J129,0)</f>
        <v>30000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8" t="s">
        <v>81</v>
      </c>
      <c r="BK129" s="234">
        <f>ROUND(I129*H129,2)</f>
        <v>30000</v>
      </c>
      <c r="BL129" s="18" t="s">
        <v>2319</v>
      </c>
      <c r="BM129" s="233" t="s">
        <v>5290</v>
      </c>
    </row>
    <row r="130" s="2" customFormat="1" ht="24.15" customHeight="1">
      <c r="A130" s="33"/>
      <c r="B130" s="34"/>
      <c r="C130" s="222" t="s">
        <v>116</v>
      </c>
      <c r="D130" s="222" t="s">
        <v>280</v>
      </c>
      <c r="E130" s="223" t="s">
        <v>2333</v>
      </c>
      <c r="F130" s="224" t="s">
        <v>2334</v>
      </c>
      <c r="G130" s="225" t="s">
        <v>1673</v>
      </c>
      <c r="H130" s="226">
        <v>4</v>
      </c>
      <c r="I130" s="227">
        <v>7500</v>
      </c>
      <c r="J130" s="227">
        <f>ROUND(I130*H130,2)</f>
        <v>30000</v>
      </c>
      <c r="K130" s="228"/>
      <c r="L130" s="39"/>
      <c r="M130" s="229" t="s">
        <v>1</v>
      </c>
      <c r="N130" s="230" t="s">
        <v>39</v>
      </c>
      <c r="O130" s="231">
        <v>0</v>
      </c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33" t="s">
        <v>2319</v>
      </c>
      <c r="AT130" s="233" t="s">
        <v>280</v>
      </c>
      <c r="AU130" s="233" t="s">
        <v>81</v>
      </c>
      <c r="AY130" s="18" t="s">
        <v>278</v>
      </c>
      <c r="BE130" s="234">
        <f>IF(N130="základní",J130,0)</f>
        <v>30000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8" t="s">
        <v>81</v>
      </c>
      <c r="BK130" s="234">
        <f>ROUND(I130*H130,2)</f>
        <v>30000</v>
      </c>
      <c r="BL130" s="18" t="s">
        <v>2319</v>
      </c>
      <c r="BM130" s="233" t="s">
        <v>5291</v>
      </c>
    </row>
    <row r="131" s="2" customFormat="1" ht="24.15" customHeight="1">
      <c r="A131" s="33"/>
      <c r="B131" s="34"/>
      <c r="C131" s="222" t="s">
        <v>298</v>
      </c>
      <c r="D131" s="222" t="s">
        <v>280</v>
      </c>
      <c r="E131" s="223" t="s">
        <v>2336</v>
      </c>
      <c r="F131" s="224" t="s">
        <v>2337</v>
      </c>
      <c r="G131" s="225" t="s">
        <v>1673</v>
      </c>
      <c r="H131" s="226">
        <v>8</v>
      </c>
      <c r="I131" s="227">
        <v>7500</v>
      </c>
      <c r="J131" s="227">
        <f>ROUND(I131*H131,2)</f>
        <v>60000</v>
      </c>
      <c r="K131" s="228"/>
      <c r="L131" s="39"/>
      <c r="M131" s="229" t="s">
        <v>1</v>
      </c>
      <c r="N131" s="230" t="s">
        <v>39</v>
      </c>
      <c r="O131" s="231">
        <v>0</v>
      </c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33" t="s">
        <v>2319</v>
      </c>
      <c r="AT131" s="233" t="s">
        <v>280</v>
      </c>
      <c r="AU131" s="233" t="s">
        <v>81</v>
      </c>
      <c r="AY131" s="18" t="s">
        <v>278</v>
      </c>
      <c r="BE131" s="234">
        <f>IF(N131="základní",J131,0)</f>
        <v>60000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81</v>
      </c>
      <c r="BK131" s="234">
        <f>ROUND(I131*H131,2)</f>
        <v>60000</v>
      </c>
      <c r="BL131" s="18" t="s">
        <v>2319</v>
      </c>
      <c r="BM131" s="233" t="s">
        <v>5292</v>
      </c>
    </row>
    <row r="132" s="2" customFormat="1" ht="24.15" customHeight="1">
      <c r="A132" s="33"/>
      <c r="B132" s="34"/>
      <c r="C132" s="222" t="s">
        <v>304</v>
      </c>
      <c r="D132" s="222" t="s">
        <v>280</v>
      </c>
      <c r="E132" s="223" t="s">
        <v>2339</v>
      </c>
      <c r="F132" s="224" t="s">
        <v>2340</v>
      </c>
      <c r="G132" s="225" t="s">
        <v>1673</v>
      </c>
      <c r="H132" s="226">
        <v>4</v>
      </c>
      <c r="I132" s="227">
        <v>7500</v>
      </c>
      <c r="J132" s="227">
        <f>ROUND(I132*H132,2)</f>
        <v>30000</v>
      </c>
      <c r="K132" s="228"/>
      <c r="L132" s="39"/>
      <c r="M132" s="229" t="s">
        <v>1</v>
      </c>
      <c r="N132" s="230" t="s">
        <v>39</v>
      </c>
      <c r="O132" s="231">
        <v>0</v>
      </c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33" t="s">
        <v>2319</v>
      </c>
      <c r="AT132" s="233" t="s">
        <v>280</v>
      </c>
      <c r="AU132" s="233" t="s">
        <v>81</v>
      </c>
      <c r="AY132" s="18" t="s">
        <v>278</v>
      </c>
      <c r="BE132" s="234">
        <f>IF(N132="základní",J132,0)</f>
        <v>30000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8" t="s">
        <v>81</v>
      </c>
      <c r="BK132" s="234">
        <f>ROUND(I132*H132,2)</f>
        <v>30000</v>
      </c>
      <c r="BL132" s="18" t="s">
        <v>2319</v>
      </c>
      <c r="BM132" s="233" t="s">
        <v>5293</v>
      </c>
    </row>
    <row r="133" s="2" customFormat="1" ht="24.15" customHeight="1">
      <c r="A133" s="33"/>
      <c r="B133" s="34"/>
      <c r="C133" s="222" t="s">
        <v>310</v>
      </c>
      <c r="D133" s="222" t="s">
        <v>280</v>
      </c>
      <c r="E133" s="223" t="s">
        <v>2342</v>
      </c>
      <c r="F133" s="224" t="s">
        <v>2343</v>
      </c>
      <c r="G133" s="225" t="s">
        <v>1673</v>
      </c>
      <c r="H133" s="226">
        <v>14</v>
      </c>
      <c r="I133" s="227">
        <v>7500</v>
      </c>
      <c r="J133" s="227">
        <f>ROUND(I133*H133,2)</f>
        <v>105000</v>
      </c>
      <c r="K133" s="228"/>
      <c r="L133" s="39"/>
      <c r="M133" s="229" t="s">
        <v>1</v>
      </c>
      <c r="N133" s="230" t="s">
        <v>39</v>
      </c>
      <c r="O133" s="231">
        <v>0</v>
      </c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33" t="s">
        <v>2319</v>
      </c>
      <c r="AT133" s="233" t="s">
        <v>280</v>
      </c>
      <c r="AU133" s="233" t="s">
        <v>81</v>
      </c>
      <c r="AY133" s="18" t="s">
        <v>278</v>
      </c>
      <c r="BE133" s="234">
        <f>IF(N133="základní",J133,0)</f>
        <v>105000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8" t="s">
        <v>81</v>
      </c>
      <c r="BK133" s="234">
        <f>ROUND(I133*H133,2)</f>
        <v>105000</v>
      </c>
      <c r="BL133" s="18" t="s">
        <v>2319</v>
      </c>
      <c r="BM133" s="233" t="s">
        <v>5294</v>
      </c>
    </row>
    <row r="134" s="2" customFormat="1" ht="24.15" customHeight="1">
      <c r="A134" s="33"/>
      <c r="B134" s="34"/>
      <c r="C134" s="222" t="s">
        <v>315</v>
      </c>
      <c r="D134" s="222" t="s">
        <v>280</v>
      </c>
      <c r="E134" s="223" t="s">
        <v>2345</v>
      </c>
      <c r="F134" s="224" t="s">
        <v>2346</v>
      </c>
      <c r="G134" s="225" t="s">
        <v>1673</v>
      </c>
      <c r="H134" s="226">
        <v>3</v>
      </c>
      <c r="I134" s="227">
        <v>7500</v>
      </c>
      <c r="J134" s="227">
        <f>ROUND(I134*H134,2)</f>
        <v>22500</v>
      </c>
      <c r="K134" s="228"/>
      <c r="L134" s="39"/>
      <c r="M134" s="229" t="s">
        <v>1</v>
      </c>
      <c r="N134" s="230" t="s">
        <v>39</v>
      </c>
      <c r="O134" s="231">
        <v>0</v>
      </c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33" t="s">
        <v>2319</v>
      </c>
      <c r="AT134" s="233" t="s">
        <v>280</v>
      </c>
      <c r="AU134" s="233" t="s">
        <v>81</v>
      </c>
      <c r="AY134" s="18" t="s">
        <v>278</v>
      </c>
      <c r="BE134" s="234">
        <f>IF(N134="základní",J134,0)</f>
        <v>22500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8" t="s">
        <v>81</v>
      </c>
      <c r="BK134" s="234">
        <f>ROUND(I134*H134,2)</f>
        <v>22500</v>
      </c>
      <c r="BL134" s="18" t="s">
        <v>2319</v>
      </c>
      <c r="BM134" s="233" t="s">
        <v>5295</v>
      </c>
    </row>
    <row r="135" s="2" customFormat="1" ht="24.15" customHeight="1">
      <c r="A135" s="33"/>
      <c r="B135" s="34"/>
      <c r="C135" s="222" t="s">
        <v>308</v>
      </c>
      <c r="D135" s="222" t="s">
        <v>280</v>
      </c>
      <c r="E135" s="223" t="s">
        <v>2348</v>
      </c>
      <c r="F135" s="224" t="s">
        <v>2349</v>
      </c>
      <c r="G135" s="225" t="s">
        <v>1673</v>
      </c>
      <c r="H135" s="226">
        <v>7</v>
      </c>
      <c r="I135" s="227">
        <v>7500</v>
      </c>
      <c r="J135" s="227">
        <f>ROUND(I135*H135,2)</f>
        <v>52500</v>
      </c>
      <c r="K135" s="228"/>
      <c r="L135" s="39"/>
      <c r="M135" s="229" t="s">
        <v>1</v>
      </c>
      <c r="N135" s="230" t="s">
        <v>39</v>
      </c>
      <c r="O135" s="231">
        <v>0</v>
      </c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33" t="s">
        <v>2319</v>
      </c>
      <c r="AT135" s="233" t="s">
        <v>280</v>
      </c>
      <c r="AU135" s="233" t="s">
        <v>81</v>
      </c>
      <c r="AY135" s="18" t="s">
        <v>278</v>
      </c>
      <c r="BE135" s="234">
        <f>IF(N135="základní",J135,0)</f>
        <v>52500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8" t="s">
        <v>81</v>
      </c>
      <c r="BK135" s="234">
        <f>ROUND(I135*H135,2)</f>
        <v>52500</v>
      </c>
      <c r="BL135" s="18" t="s">
        <v>2319</v>
      </c>
      <c r="BM135" s="233" t="s">
        <v>5296</v>
      </c>
    </row>
    <row r="136" s="2" customFormat="1" ht="24.15" customHeight="1">
      <c r="A136" s="33"/>
      <c r="B136" s="34"/>
      <c r="C136" s="222" t="s">
        <v>325</v>
      </c>
      <c r="D136" s="222" t="s">
        <v>280</v>
      </c>
      <c r="E136" s="223" t="s">
        <v>2351</v>
      </c>
      <c r="F136" s="224" t="s">
        <v>2352</v>
      </c>
      <c r="G136" s="225" t="s">
        <v>1673</v>
      </c>
      <c r="H136" s="226">
        <v>4</v>
      </c>
      <c r="I136" s="227">
        <v>7500</v>
      </c>
      <c r="J136" s="227">
        <f>ROUND(I136*H136,2)</f>
        <v>30000</v>
      </c>
      <c r="K136" s="228"/>
      <c r="L136" s="39"/>
      <c r="M136" s="229" t="s">
        <v>1</v>
      </c>
      <c r="N136" s="230" t="s">
        <v>39</v>
      </c>
      <c r="O136" s="231">
        <v>0</v>
      </c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33" t="s">
        <v>2319</v>
      </c>
      <c r="AT136" s="233" t="s">
        <v>280</v>
      </c>
      <c r="AU136" s="233" t="s">
        <v>81</v>
      </c>
      <c r="AY136" s="18" t="s">
        <v>278</v>
      </c>
      <c r="BE136" s="234">
        <f>IF(N136="základní",J136,0)</f>
        <v>30000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8" t="s">
        <v>81</v>
      </c>
      <c r="BK136" s="234">
        <f>ROUND(I136*H136,2)</f>
        <v>30000</v>
      </c>
      <c r="BL136" s="18" t="s">
        <v>2319</v>
      </c>
      <c r="BM136" s="233" t="s">
        <v>5297</v>
      </c>
    </row>
    <row r="137" s="2" customFormat="1" ht="24.15" customHeight="1">
      <c r="A137" s="33"/>
      <c r="B137" s="34"/>
      <c r="C137" s="222" t="s">
        <v>372</v>
      </c>
      <c r="D137" s="222" t="s">
        <v>280</v>
      </c>
      <c r="E137" s="223" t="s">
        <v>2354</v>
      </c>
      <c r="F137" s="224" t="s">
        <v>2355</v>
      </c>
      <c r="G137" s="225" t="s">
        <v>1673</v>
      </c>
      <c r="H137" s="226">
        <v>4</v>
      </c>
      <c r="I137" s="227">
        <v>7500</v>
      </c>
      <c r="J137" s="227">
        <f>ROUND(I137*H137,2)</f>
        <v>30000</v>
      </c>
      <c r="K137" s="228"/>
      <c r="L137" s="39"/>
      <c r="M137" s="229" t="s">
        <v>1</v>
      </c>
      <c r="N137" s="230" t="s">
        <v>39</v>
      </c>
      <c r="O137" s="231">
        <v>0</v>
      </c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33" t="s">
        <v>2319</v>
      </c>
      <c r="AT137" s="233" t="s">
        <v>280</v>
      </c>
      <c r="AU137" s="233" t="s">
        <v>81</v>
      </c>
      <c r="AY137" s="18" t="s">
        <v>278</v>
      </c>
      <c r="BE137" s="234">
        <f>IF(N137="základní",J137,0)</f>
        <v>30000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8" t="s">
        <v>81</v>
      </c>
      <c r="BK137" s="234">
        <f>ROUND(I137*H137,2)</f>
        <v>30000</v>
      </c>
      <c r="BL137" s="18" t="s">
        <v>2319</v>
      </c>
      <c r="BM137" s="233" t="s">
        <v>5298</v>
      </c>
    </row>
    <row r="138" s="2" customFormat="1" ht="24.15" customHeight="1">
      <c r="A138" s="33"/>
      <c r="B138" s="34"/>
      <c r="C138" s="222" t="s">
        <v>8</v>
      </c>
      <c r="D138" s="222" t="s">
        <v>280</v>
      </c>
      <c r="E138" s="223" t="s">
        <v>5299</v>
      </c>
      <c r="F138" s="224" t="s">
        <v>5300</v>
      </c>
      <c r="G138" s="225" t="s">
        <v>1673</v>
      </c>
      <c r="H138" s="226">
        <v>1</v>
      </c>
      <c r="I138" s="227">
        <v>7500</v>
      </c>
      <c r="J138" s="227">
        <f>ROUND(I138*H138,2)</f>
        <v>7500</v>
      </c>
      <c r="K138" s="228"/>
      <c r="L138" s="39"/>
      <c r="M138" s="229" t="s">
        <v>1</v>
      </c>
      <c r="N138" s="230" t="s">
        <v>39</v>
      </c>
      <c r="O138" s="231">
        <v>0</v>
      </c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33" t="s">
        <v>2319</v>
      </c>
      <c r="AT138" s="233" t="s">
        <v>280</v>
      </c>
      <c r="AU138" s="233" t="s">
        <v>81</v>
      </c>
      <c r="AY138" s="18" t="s">
        <v>278</v>
      </c>
      <c r="BE138" s="234">
        <f>IF(N138="základní",J138,0)</f>
        <v>7500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8" t="s">
        <v>81</v>
      </c>
      <c r="BK138" s="234">
        <f>ROUND(I138*H138,2)</f>
        <v>7500</v>
      </c>
      <c r="BL138" s="18" t="s">
        <v>2319</v>
      </c>
      <c r="BM138" s="233" t="s">
        <v>5301</v>
      </c>
    </row>
    <row r="139" s="2" customFormat="1" ht="24.15" customHeight="1">
      <c r="A139" s="33"/>
      <c r="B139" s="34"/>
      <c r="C139" s="222" t="s">
        <v>404</v>
      </c>
      <c r="D139" s="222" t="s">
        <v>280</v>
      </c>
      <c r="E139" s="223" t="s">
        <v>5302</v>
      </c>
      <c r="F139" s="224" t="s">
        <v>5303</v>
      </c>
      <c r="G139" s="225" t="s">
        <v>1673</v>
      </c>
      <c r="H139" s="226">
        <v>1</v>
      </c>
      <c r="I139" s="227">
        <v>7500</v>
      </c>
      <c r="J139" s="227">
        <f>ROUND(I139*H139,2)</f>
        <v>7500</v>
      </c>
      <c r="K139" s="228"/>
      <c r="L139" s="39"/>
      <c r="M139" s="229" t="s">
        <v>1</v>
      </c>
      <c r="N139" s="230" t="s">
        <v>39</v>
      </c>
      <c r="O139" s="231">
        <v>0</v>
      </c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33" t="s">
        <v>2319</v>
      </c>
      <c r="AT139" s="233" t="s">
        <v>280</v>
      </c>
      <c r="AU139" s="233" t="s">
        <v>81</v>
      </c>
      <c r="AY139" s="18" t="s">
        <v>278</v>
      </c>
      <c r="BE139" s="234">
        <f>IF(N139="základní",J139,0)</f>
        <v>7500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8" t="s">
        <v>81</v>
      </c>
      <c r="BK139" s="234">
        <f>ROUND(I139*H139,2)</f>
        <v>7500</v>
      </c>
      <c r="BL139" s="18" t="s">
        <v>2319</v>
      </c>
      <c r="BM139" s="233" t="s">
        <v>5304</v>
      </c>
    </row>
    <row r="140" s="2" customFormat="1" ht="24.15" customHeight="1">
      <c r="A140" s="33"/>
      <c r="B140" s="34"/>
      <c r="C140" s="222" t="s">
        <v>410</v>
      </c>
      <c r="D140" s="222" t="s">
        <v>280</v>
      </c>
      <c r="E140" s="223" t="s">
        <v>2363</v>
      </c>
      <c r="F140" s="224" t="s">
        <v>2364</v>
      </c>
      <c r="G140" s="225" t="s">
        <v>1673</v>
      </c>
      <c r="H140" s="226">
        <v>4</v>
      </c>
      <c r="I140" s="227">
        <v>7500</v>
      </c>
      <c r="J140" s="227">
        <f>ROUND(I140*H140,2)</f>
        <v>30000</v>
      </c>
      <c r="K140" s="228"/>
      <c r="L140" s="39"/>
      <c r="M140" s="229" t="s">
        <v>1</v>
      </c>
      <c r="N140" s="230" t="s">
        <v>39</v>
      </c>
      <c r="O140" s="231">
        <v>0</v>
      </c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33" t="s">
        <v>2319</v>
      </c>
      <c r="AT140" s="233" t="s">
        <v>280</v>
      </c>
      <c r="AU140" s="233" t="s">
        <v>81</v>
      </c>
      <c r="AY140" s="18" t="s">
        <v>278</v>
      </c>
      <c r="BE140" s="234">
        <f>IF(N140="základní",J140,0)</f>
        <v>30000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8" t="s">
        <v>81</v>
      </c>
      <c r="BK140" s="234">
        <f>ROUND(I140*H140,2)</f>
        <v>30000</v>
      </c>
      <c r="BL140" s="18" t="s">
        <v>2319</v>
      </c>
      <c r="BM140" s="233" t="s">
        <v>5305</v>
      </c>
    </row>
    <row r="141" s="2" customFormat="1" ht="24.15" customHeight="1">
      <c r="A141" s="33"/>
      <c r="B141" s="34"/>
      <c r="C141" s="222" t="s">
        <v>415</v>
      </c>
      <c r="D141" s="222" t="s">
        <v>280</v>
      </c>
      <c r="E141" s="223" t="s">
        <v>2366</v>
      </c>
      <c r="F141" s="224" t="s">
        <v>2367</v>
      </c>
      <c r="G141" s="225" t="s">
        <v>1673</v>
      </c>
      <c r="H141" s="226">
        <v>2</v>
      </c>
      <c r="I141" s="227">
        <v>7500</v>
      </c>
      <c r="J141" s="227">
        <f>ROUND(I141*H141,2)</f>
        <v>15000</v>
      </c>
      <c r="K141" s="228"/>
      <c r="L141" s="39"/>
      <c r="M141" s="229" t="s">
        <v>1</v>
      </c>
      <c r="N141" s="230" t="s">
        <v>39</v>
      </c>
      <c r="O141" s="231">
        <v>0</v>
      </c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33" t="s">
        <v>2319</v>
      </c>
      <c r="AT141" s="233" t="s">
        <v>280</v>
      </c>
      <c r="AU141" s="233" t="s">
        <v>81</v>
      </c>
      <c r="AY141" s="18" t="s">
        <v>278</v>
      </c>
      <c r="BE141" s="234">
        <f>IF(N141="základní",J141,0)</f>
        <v>15000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8" t="s">
        <v>81</v>
      </c>
      <c r="BK141" s="234">
        <f>ROUND(I141*H141,2)</f>
        <v>15000</v>
      </c>
      <c r="BL141" s="18" t="s">
        <v>2319</v>
      </c>
      <c r="BM141" s="233" t="s">
        <v>5306</v>
      </c>
    </row>
    <row r="142" s="2" customFormat="1" ht="24.15" customHeight="1">
      <c r="A142" s="33"/>
      <c r="B142" s="34"/>
      <c r="C142" s="222" t="s">
        <v>602</v>
      </c>
      <c r="D142" s="222" t="s">
        <v>280</v>
      </c>
      <c r="E142" s="223" t="s">
        <v>5307</v>
      </c>
      <c r="F142" s="224" t="s">
        <v>5308</v>
      </c>
      <c r="G142" s="225" t="s">
        <v>1673</v>
      </c>
      <c r="H142" s="226">
        <v>3</v>
      </c>
      <c r="I142" s="227">
        <v>7500</v>
      </c>
      <c r="J142" s="227">
        <f>ROUND(I142*H142,2)</f>
        <v>22500</v>
      </c>
      <c r="K142" s="228"/>
      <c r="L142" s="39"/>
      <c r="M142" s="229" t="s">
        <v>1</v>
      </c>
      <c r="N142" s="230" t="s">
        <v>39</v>
      </c>
      <c r="O142" s="231">
        <v>0</v>
      </c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33" t="s">
        <v>2319</v>
      </c>
      <c r="AT142" s="233" t="s">
        <v>280</v>
      </c>
      <c r="AU142" s="233" t="s">
        <v>81</v>
      </c>
      <c r="AY142" s="18" t="s">
        <v>278</v>
      </c>
      <c r="BE142" s="234">
        <f>IF(N142="základní",J142,0)</f>
        <v>22500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8" t="s">
        <v>81</v>
      </c>
      <c r="BK142" s="234">
        <f>ROUND(I142*H142,2)</f>
        <v>22500</v>
      </c>
      <c r="BL142" s="18" t="s">
        <v>2319</v>
      </c>
      <c r="BM142" s="233" t="s">
        <v>5309</v>
      </c>
    </row>
    <row r="143" s="2" customFormat="1" ht="24.15" customHeight="1">
      <c r="A143" s="33"/>
      <c r="B143" s="34"/>
      <c r="C143" s="222" t="s">
        <v>607</v>
      </c>
      <c r="D143" s="222" t="s">
        <v>280</v>
      </c>
      <c r="E143" s="223" t="s">
        <v>5310</v>
      </c>
      <c r="F143" s="224" t="s">
        <v>5311</v>
      </c>
      <c r="G143" s="225" t="s">
        <v>1673</v>
      </c>
      <c r="H143" s="226">
        <v>1</v>
      </c>
      <c r="I143" s="227">
        <v>7500</v>
      </c>
      <c r="J143" s="227">
        <f>ROUND(I143*H143,2)</f>
        <v>7500</v>
      </c>
      <c r="K143" s="228"/>
      <c r="L143" s="39"/>
      <c r="M143" s="229" t="s">
        <v>1</v>
      </c>
      <c r="N143" s="230" t="s">
        <v>39</v>
      </c>
      <c r="O143" s="231">
        <v>0</v>
      </c>
      <c r="P143" s="231">
        <f>O143*H143</f>
        <v>0</v>
      </c>
      <c r="Q143" s="231">
        <v>0</v>
      </c>
      <c r="R143" s="231">
        <f>Q143*H143</f>
        <v>0</v>
      </c>
      <c r="S143" s="231">
        <v>0</v>
      </c>
      <c r="T143" s="23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33" t="s">
        <v>2319</v>
      </c>
      <c r="AT143" s="233" t="s">
        <v>280</v>
      </c>
      <c r="AU143" s="233" t="s">
        <v>81</v>
      </c>
      <c r="AY143" s="18" t="s">
        <v>278</v>
      </c>
      <c r="BE143" s="234">
        <f>IF(N143="základní",J143,0)</f>
        <v>7500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8" t="s">
        <v>81</v>
      </c>
      <c r="BK143" s="234">
        <f>ROUND(I143*H143,2)</f>
        <v>7500</v>
      </c>
      <c r="BL143" s="18" t="s">
        <v>2319</v>
      </c>
      <c r="BM143" s="233" t="s">
        <v>5312</v>
      </c>
    </row>
    <row r="144" s="2" customFormat="1" ht="24.15" customHeight="1">
      <c r="A144" s="33"/>
      <c r="B144" s="34"/>
      <c r="C144" s="222" t="s">
        <v>611</v>
      </c>
      <c r="D144" s="222" t="s">
        <v>280</v>
      </c>
      <c r="E144" s="223" t="s">
        <v>5313</v>
      </c>
      <c r="F144" s="224" t="s">
        <v>5314</v>
      </c>
      <c r="G144" s="225" t="s">
        <v>1673</v>
      </c>
      <c r="H144" s="226">
        <v>2</v>
      </c>
      <c r="I144" s="227">
        <v>7500</v>
      </c>
      <c r="J144" s="227">
        <f>ROUND(I144*H144,2)</f>
        <v>15000</v>
      </c>
      <c r="K144" s="228"/>
      <c r="L144" s="39"/>
      <c r="M144" s="229" t="s">
        <v>1</v>
      </c>
      <c r="N144" s="230" t="s">
        <v>39</v>
      </c>
      <c r="O144" s="231">
        <v>0</v>
      </c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33" t="s">
        <v>2319</v>
      </c>
      <c r="AT144" s="233" t="s">
        <v>280</v>
      </c>
      <c r="AU144" s="233" t="s">
        <v>81</v>
      </c>
      <c r="AY144" s="18" t="s">
        <v>278</v>
      </c>
      <c r="BE144" s="234">
        <f>IF(N144="základní",J144,0)</f>
        <v>15000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8" t="s">
        <v>81</v>
      </c>
      <c r="BK144" s="234">
        <f>ROUND(I144*H144,2)</f>
        <v>15000</v>
      </c>
      <c r="BL144" s="18" t="s">
        <v>2319</v>
      </c>
      <c r="BM144" s="233" t="s">
        <v>5315</v>
      </c>
    </row>
    <row r="145" s="2" customFormat="1" ht="24.15" customHeight="1">
      <c r="A145" s="33"/>
      <c r="B145" s="34"/>
      <c r="C145" s="222" t="s">
        <v>616</v>
      </c>
      <c r="D145" s="222" t="s">
        <v>280</v>
      </c>
      <c r="E145" s="223" t="s">
        <v>5316</v>
      </c>
      <c r="F145" s="224" t="s">
        <v>5317</v>
      </c>
      <c r="G145" s="225" t="s">
        <v>1673</v>
      </c>
      <c r="H145" s="226">
        <v>1</v>
      </c>
      <c r="I145" s="227">
        <v>7500</v>
      </c>
      <c r="J145" s="227">
        <f>ROUND(I145*H145,2)</f>
        <v>7500</v>
      </c>
      <c r="K145" s="228"/>
      <c r="L145" s="39"/>
      <c r="M145" s="229" t="s">
        <v>1</v>
      </c>
      <c r="N145" s="230" t="s">
        <v>39</v>
      </c>
      <c r="O145" s="231">
        <v>0</v>
      </c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33" t="s">
        <v>2319</v>
      </c>
      <c r="AT145" s="233" t="s">
        <v>280</v>
      </c>
      <c r="AU145" s="233" t="s">
        <v>81</v>
      </c>
      <c r="AY145" s="18" t="s">
        <v>278</v>
      </c>
      <c r="BE145" s="234">
        <f>IF(N145="základní",J145,0)</f>
        <v>7500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8" t="s">
        <v>81</v>
      </c>
      <c r="BK145" s="234">
        <f>ROUND(I145*H145,2)</f>
        <v>7500</v>
      </c>
      <c r="BL145" s="18" t="s">
        <v>2319</v>
      </c>
      <c r="BM145" s="233" t="s">
        <v>5318</v>
      </c>
    </row>
    <row r="146" s="2" customFormat="1" ht="24.15" customHeight="1">
      <c r="A146" s="33"/>
      <c r="B146" s="34"/>
      <c r="C146" s="222" t="s">
        <v>621</v>
      </c>
      <c r="D146" s="222" t="s">
        <v>280</v>
      </c>
      <c r="E146" s="223" t="s">
        <v>5319</v>
      </c>
      <c r="F146" s="224" t="s">
        <v>5320</v>
      </c>
      <c r="G146" s="225" t="s">
        <v>1673</v>
      </c>
      <c r="H146" s="226">
        <v>2</v>
      </c>
      <c r="I146" s="227">
        <v>7500</v>
      </c>
      <c r="J146" s="227">
        <f>ROUND(I146*H146,2)</f>
        <v>15000</v>
      </c>
      <c r="K146" s="228"/>
      <c r="L146" s="39"/>
      <c r="M146" s="229" t="s">
        <v>1</v>
      </c>
      <c r="N146" s="230" t="s">
        <v>39</v>
      </c>
      <c r="O146" s="231">
        <v>0</v>
      </c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33" t="s">
        <v>2319</v>
      </c>
      <c r="AT146" s="233" t="s">
        <v>280</v>
      </c>
      <c r="AU146" s="233" t="s">
        <v>81</v>
      </c>
      <c r="AY146" s="18" t="s">
        <v>278</v>
      </c>
      <c r="BE146" s="234">
        <f>IF(N146="základní",J146,0)</f>
        <v>15000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8" t="s">
        <v>81</v>
      </c>
      <c r="BK146" s="234">
        <f>ROUND(I146*H146,2)</f>
        <v>15000</v>
      </c>
      <c r="BL146" s="18" t="s">
        <v>2319</v>
      </c>
      <c r="BM146" s="233" t="s">
        <v>5321</v>
      </c>
    </row>
    <row r="147" s="2" customFormat="1" ht="24.15" customHeight="1">
      <c r="A147" s="33"/>
      <c r="B147" s="34"/>
      <c r="C147" s="222" t="s">
        <v>7</v>
      </c>
      <c r="D147" s="222" t="s">
        <v>280</v>
      </c>
      <c r="E147" s="223" t="s">
        <v>2372</v>
      </c>
      <c r="F147" s="224" t="s">
        <v>2373</v>
      </c>
      <c r="G147" s="225" t="s">
        <v>1673</v>
      </c>
      <c r="H147" s="226">
        <v>72</v>
      </c>
      <c r="I147" s="227">
        <v>750</v>
      </c>
      <c r="J147" s="227">
        <f>ROUND(I147*H147,2)</f>
        <v>54000</v>
      </c>
      <c r="K147" s="228"/>
      <c r="L147" s="39"/>
      <c r="M147" s="229" t="s">
        <v>1</v>
      </c>
      <c r="N147" s="230" t="s">
        <v>39</v>
      </c>
      <c r="O147" s="231">
        <v>0</v>
      </c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33" t="s">
        <v>2319</v>
      </c>
      <c r="AT147" s="233" t="s">
        <v>280</v>
      </c>
      <c r="AU147" s="233" t="s">
        <v>81</v>
      </c>
      <c r="AY147" s="18" t="s">
        <v>278</v>
      </c>
      <c r="BE147" s="234">
        <f>IF(N147="základní",J147,0)</f>
        <v>54000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8" t="s">
        <v>81</v>
      </c>
      <c r="BK147" s="234">
        <f>ROUND(I147*H147,2)</f>
        <v>54000</v>
      </c>
      <c r="BL147" s="18" t="s">
        <v>2319</v>
      </c>
      <c r="BM147" s="233" t="s">
        <v>5322</v>
      </c>
    </row>
    <row r="148" s="2" customFormat="1" ht="16.5" customHeight="1">
      <c r="A148" s="33"/>
      <c r="B148" s="34"/>
      <c r="C148" s="222" t="s">
        <v>630</v>
      </c>
      <c r="D148" s="222" t="s">
        <v>280</v>
      </c>
      <c r="E148" s="223" t="s">
        <v>2375</v>
      </c>
      <c r="F148" s="224" t="s">
        <v>2376</v>
      </c>
      <c r="G148" s="225" t="s">
        <v>1673</v>
      </c>
      <c r="H148" s="226">
        <v>11</v>
      </c>
      <c r="I148" s="227">
        <v>650</v>
      </c>
      <c r="J148" s="227">
        <f>ROUND(I148*H148,2)</f>
        <v>7150</v>
      </c>
      <c r="K148" s="228"/>
      <c r="L148" s="39"/>
      <c r="M148" s="229" t="s">
        <v>1</v>
      </c>
      <c r="N148" s="230" t="s">
        <v>39</v>
      </c>
      <c r="O148" s="231">
        <v>0</v>
      </c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33" t="s">
        <v>2319</v>
      </c>
      <c r="AT148" s="233" t="s">
        <v>280</v>
      </c>
      <c r="AU148" s="233" t="s">
        <v>81</v>
      </c>
      <c r="AY148" s="18" t="s">
        <v>278</v>
      </c>
      <c r="BE148" s="234">
        <f>IF(N148="základní",J148,0)</f>
        <v>7150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8" t="s">
        <v>81</v>
      </c>
      <c r="BK148" s="234">
        <f>ROUND(I148*H148,2)</f>
        <v>7150</v>
      </c>
      <c r="BL148" s="18" t="s">
        <v>2319</v>
      </c>
      <c r="BM148" s="233" t="s">
        <v>5323</v>
      </c>
    </row>
    <row r="149" s="2" customFormat="1" ht="16.5" customHeight="1">
      <c r="A149" s="33"/>
      <c r="B149" s="34"/>
      <c r="C149" s="222" t="s">
        <v>635</v>
      </c>
      <c r="D149" s="222" t="s">
        <v>280</v>
      </c>
      <c r="E149" s="223" t="s">
        <v>2378</v>
      </c>
      <c r="F149" s="224" t="s">
        <v>2379</v>
      </c>
      <c r="G149" s="225" t="s">
        <v>1673</v>
      </c>
      <c r="H149" s="226">
        <v>11</v>
      </c>
      <c r="I149" s="227">
        <v>550</v>
      </c>
      <c r="J149" s="227">
        <f>ROUND(I149*H149,2)</f>
        <v>6050</v>
      </c>
      <c r="K149" s="228"/>
      <c r="L149" s="39"/>
      <c r="M149" s="229" t="s">
        <v>1</v>
      </c>
      <c r="N149" s="230" t="s">
        <v>39</v>
      </c>
      <c r="O149" s="231">
        <v>0</v>
      </c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33" t="s">
        <v>2319</v>
      </c>
      <c r="AT149" s="233" t="s">
        <v>280</v>
      </c>
      <c r="AU149" s="233" t="s">
        <v>81</v>
      </c>
      <c r="AY149" s="18" t="s">
        <v>278</v>
      </c>
      <c r="BE149" s="234">
        <f>IF(N149="základní",J149,0)</f>
        <v>6050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8" t="s">
        <v>81</v>
      </c>
      <c r="BK149" s="234">
        <f>ROUND(I149*H149,2)</f>
        <v>6050</v>
      </c>
      <c r="BL149" s="18" t="s">
        <v>2319</v>
      </c>
      <c r="BM149" s="233" t="s">
        <v>5324</v>
      </c>
    </row>
    <row r="150" s="2" customFormat="1" ht="16.5" customHeight="1">
      <c r="A150" s="33"/>
      <c r="B150" s="34"/>
      <c r="C150" s="222" t="s">
        <v>640</v>
      </c>
      <c r="D150" s="222" t="s">
        <v>280</v>
      </c>
      <c r="E150" s="223" t="s">
        <v>2384</v>
      </c>
      <c r="F150" s="224" t="s">
        <v>2385</v>
      </c>
      <c r="G150" s="225" t="s">
        <v>1673</v>
      </c>
      <c r="H150" s="226">
        <v>3</v>
      </c>
      <c r="I150" s="227">
        <v>2500</v>
      </c>
      <c r="J150" s="227">
        <f>ROUND(I150*H150,2)</f>
        <v>7500</v>
      </c>
      <c r="K150" s="228"/>
      <c r="L150" s="39"/>
      <c r="M150" s="229" t="s">
        <v>1</v>
      </c>
      <c r="N150" s="230" t="s">
        <v>39</v>
      </c>
      <c r="O150" s="231">
        <v>0</v>
      </c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33" t="s">
        <v>2319</v>
      </c>
      <c r="AT150" s="233" t="s">
        <v>280</v>
      </c>
      <c r="AU150" s="233" t="s">
        <v>81</v>
      </c>
      <c r="AY150" s="18" t="s">
        <v>278</v>
      </c>
      <c r="BE150" s="234">
        <f>IF(N150="základní",J150,0)</f>
        <v>7500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8" t="s">
        <v>81</v>
      </c>
      <c r="BK150" s="234">
        <f>ROUND(I150*H150,2)</f>
        <v>7500</v>
      </c>
      <c r="BL150" s="18" t="s">
        <v>2319</v>
      </c>
      <c r="BM150" s="233" t="s">
        <v>5325</v>
      </c>
    </row>
    <row r="151" s="2" customFormat="1" ht="16.5" customHeight="1">
      <c r="A151" s="33"/>
      <c r="B151" s="34"/>
      <c r="C151" s="222" t="s">
        <v>650</v>
      </c>
      <c r="D151" s="222" t="s">
        <v>280</v>
      </c>
      <c r="E151" s="223" t="s">
        <v>2387</v>
      </c>
      <c r="F151" s="224" t="s">
        <v>2388</v>
      </c>
      <c r="G151" s="225" t="s">
        <v>1673</v>
      </c>
      <c r="H151" s="226">
        <v>4</v>
      </c>
      <c r="I151" s="227">
        <v>3000</v>
      </c>
      <c r="J151" s="227">
        <f>ROUND(I151*H151,2)</f>
        <v>12000</v>
      </c>
      <c r="K151" s="228"/>
      <c r="L151" s="39"/>
      <c r="M151" s="229" t="s">
        <v>1</v>
      </c>
      <c r="N151" s="230" t="s">
        <v>39</v>
      </c>
      <c r="O151" s="231">
        <v>0</v>
      </c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33" t="s">
        <v>2319</v>
      </c>
      <c r="AT151" s="233" t="s">
        <v>280</v>
      </c>
      <c r="AU151" s="233" t="s">
        <v>81</v>
      </c>
      <c r="AY151" s="18" t="s">
        <v>278</v>
      </c>
      <c r="BE151" s="234">
        <f>IF(N151="základní",J151,0)</f>
        <v>12000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8" t="s">
        <v>81</v>
      </c>
      <c r="BK151" s="234">
        <f>ROUND(I151*H151,2)</f>
        <v>12000</v>
      </c>
      <c r="BL151" s="18" t="s">
        <v>2319</v>
      </c>
      <c r="BM151" s="233" t="s">
        <v>5326</v>
      </c>
    </row>
    <row r="152" s="2" customFormat="1" ht="16.5" customHeight="1">
      <c r="A152" s="33"/>
      <c r="B152" s="34"/>
      <c r="C152" s="222" t="s">
        <v>666</v>
      </c>
      <c r="D152" s="222" t="s">
        <v>280</v>
      </c>
      <c r="E152" s="223" t="s">
        <v>2393</v>
      </c>
      <c r="F152" s="224" t="s">
        <v>2394</v>
      </c>
      <c r="G152" s="225" t="s">
        <v>1673</v>
      </c>
      <c r="H152" s="226">
        <v>3</v>
      </c>
      <c r="I152" s="227">
        <v>450</v>
      </c>
      <c r="J152" s="227">
        <f>ROUND(I152*H152,2)</f>
        <v>1350</v>
      </c>
      <c r="K152" s="228"/>
      <c r="L152" s="39"/>
      <c r="M152" s="229" t="s">
        <v>1</v>
      </c>
      <c r="N152" s="230" t="s">
        <v>39</v>
      </c>
      <c r="O152" s="231">
        <v>0</v>
      </c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33" t="s">
        <v>2319</v>
      </c>
      <c r="AT152" s="233" t="s">
        <v>280</v>
      </c>
      <c r="AU152" s="233" t="s">
        <v>81</v>
      </c>
      <c r="AY152" s="18" t="s">
        <v>278</v>
      </c>
      <c r="BE152" s="234">
        <f>IF(N152="základní",J152,0)</f>
        <v>1350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8" t="s">
        <v>81</v>
      </c>
      <c r="BK152" s="234">
        <f>ROUND(I152*H152,2)</f>
        <v>1350</v>
      </c>
      <c r="BL152" s="18" t="s">
        <v>2319</v>
      </c>
      <c r="BM152" s="233" t="s">
        <v>5327</v>
      </c>
    </row>
    <row r="153" s="2" customFormat="1" ht="16.5" customHeight="1">
      <c r="A153" s="33"/>
      <c r="B153" s="34"/>
      <c r="C153" s="222" t="s">
        <v>672</v>
      </c>
      <c r="D153" s="222" t="s">
        <v>280</v>
      </c>
      <c r="E153" s="223" t="s">
        <v>2396</v>
      </c>
      <c r="F153" s="224" t="s">
        <v>2397</v>
      </c>
      <c r="G153" s="225" t="s">
        <v>1673</v>
      </c>
      <c r="H153" s="226">
        <v>4</v>
      </c>
      <c r="I153" s="227">
        <v>450</v>
      </c>
      <c r="J153" s="227">
        <f>ROUND(I153*H153,2)</f>
        <v>1800</v>
      </c>
      <c r="K153" s="228"/>
      <c r="L153" s="39"/>
      <c r="M153" s="229" t="s">
        <v>1</v>
      </c>
      <c r="N153" s="230" t="s">
        <v>39</v>
      </c>
      <c r="O153" s="231">
        <v>0</v>
      </c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33" t="s">
        <v>2319</v>
      </c>
      <c r="AT153" s="233" t="s">
        <v>280</v>
      </c>
      <c r="AU153" s="233" t="s">
        <v>81</v>
      </c>
      <c r="AY153" s="18" t="s">
        <v>278</v>
      </c>
      <c r="BE153" s="234">
        <f>IF(N153="základní",J153,0)</f>
        <v>1800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8" t="s">
        <v>81</v>
      </c>
      <c r="BK153" s="234">
        <f>ROUND(I153*H153,2)</f>
        <v>1800</v>
      </c>
      <c r="BL153" s="18" t="s">
        <v>2319</v>
      </c>
      <c r="BM153" s="233" t="s">
        <v>5328</v>
      </c>
    </row>
    <row r="154" s="2" customFormat="1" ht="16.5" customHeight="1">
      <c r="A154" s="33"/>
      <c r="B154" s="34"/>
      <c r="C154" s="222" t="s">
        <v>679</v>
      </c>
      <c r="D154" s="222" t="s">
        <v>280</v>
      </c>
      <c r="E154" s="223" t="s">
        <v>2399</v>
      </c>
      <c r="F154" s="224" t="s">
        <v>2400</v>
      </c>
      <c r="G154" s="225" t="s">
        <v>1673</v>
      </c>
      <c r="H154" s="226">
        <v>83</v>
      </c>
      <c r="I154" s="227">
        <v>450</v>
      </c>
      <c r="J154" s="227">
        <f>ROUND(I154*H154,2)</f>
        <v>37350</v>
      </c>
      <c r="K154" s="228"/>
      <c r="L154" s="39"/>
      <c r="M154" s="229" t="s">
        <v>1</v>
      </c>
      <c r="N154" s="230" t="s">
        <v>39</v>
      </c>
      <c r="O154" s="231">
        <v>0</v>
      </c>
      <c r="P154" s="231">
        <f>O154*H154</f>
        <v>0</v>
      </c>
      <c r="Q154" s="231">
        <v>0</v>
      </c>
      <c r="R154" s="231">
        <f>Q154*H154</f>
        <v>0</v>
      </c>
      <c r="S154" s="231">
        <v>0</v>
      </c>
      <c r="T154" s="23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33" t="s">
        <v>2319</v>
      </c>
      <c r="AT154" s="233" t="s">
        <v>280</v>
      </c>
      <c r="AU154" s="233" t="s">
        <v>81</v>
      </c>
      <c r="AY154" s="18" t="s">
        <v>278</v>
      </c>
      <c r="BE154" s="234">
        <f>IF(N154="základní",J154,0)</f>
        <v>37350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8" t="s">
        <v>81</v>
      </c>
      <c r="BK154" s="234">
        <f>ROUND(I154*H154,2)</f>
        <v>37350</v>
      </c>
      <c r="BL154" s="18" t="s">
        <v>2319</v>
      </c>
      <c r="BM154" s="233" t="s">
        <v>5329</v>
      </c>
    </row>
    <row r="155" s="2" customFormat="1" ht="16.5" customHeight="1">
      <c r="A155" s="33"/>
      <c r="B155" s="34"/>
      <c r="C155" s="222" t="s">
        <v>685</v>
      </c>
      <c r="D155" s="222" t="s">
        <v>280</v>
      </c>
      <c r="E155" s="223" t="s">
        <v>2402</v>
      </c>
      <c r="F155" s="224" t="s">
        <v>2403</v>
      </c>
      <c r="G155" s="225" t="s">
        <v>1673</v>
      </c>
      <c r="H155" s="226">
        <v>10</v>
      </c>
      <c r="I155" s="227">
        <v>350</v>
      </c>
      <c r="J155" s="227">
        <f>ROUND(I155*H155,2)</f>
        <v>3500</v>
      </c>
      <c r="K155" s="228"/>
      <c r="L155" s="39"/>
      <c r="M155" s="229" t="s">
        <v>1</v>
      </c>
      <c r="N155" s="230" t="s">
        <v>39</v>
      </c>
      <c r="O155" s="231">
        <v>0</v>
      </c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33" t="s">
        <v>2319</v>
      </c>
      <c r="AT155" s="233" t="s">
        <v>280</v>
      </c>
      <c r="AU155" s="233" t="s">
        <v>81</v>
      </c>
      <c r="AY155" s="18" t="s">
        <v>278</v>
      </c>
      <c r="BE155" s="234">
        <f>IF(N155="základní",J155,0)</f>
        <v>3500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8" t="s">
        <v>81</v>
      </c>
      <c r="BK155" s="234">
        <f>ROUND(I155*H155,2)</f>
        <v>3500</v>
      </c>
      <c r="BL155" s="18" t="s">
        <v>2319</v>
      </c>
      <c r="BM155" s="233" t="s">
        <v>5330</v>
      </c>
    </row>
    <row r="156" s="2" customFormat="1" ht="16.5" customHeight="1">
      <c r="A156" s="33"/>
      <c r="B156" s="34"/>
      <c r="C156" s="222" t="s">
        <v>691</v>
      </c>
      <c r="D156" s="222" t="s">
        <v>280</v>
      </c>
      <c r="E156" s="223" t="s">
        <v>2405</v>
      </c>
      <c r="F156" s="224" t="s">
        <v>2406</v>
      </c>
      <c r="G156" s="225" t="s">
        <v>1673</v>
      </c>
      <c r="H156" s="226">
        <v>10</v>
      </c>
      <c r="I156" s="227">
        <v>850</v>
      </c>
      <c r="J156" s="227">
        <f>ROUND(I156*H156,2)</f>
        <v>8500</v>
      </c>
      <c r="K156" s="228"/>
      <c r="L156" s="39"/>
      <c r="M156" s="229" t="s">
        <v>1</v>
      </c>
      <c r="N156" s="230" t="s">
        <v>39</v>
      </c>
      <c r="O156" s="231">
        <v>0</v>
      </c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33" t="s">
        <v>2319</v>
      </c>
      <c r="AT156" s="233" t="s">
        <v>280</v>
      </c>
      <c r="AU156" s="233" t="s">
        <v>81</v>
      </c>
      <c r="AY156" s="18" t="s">
        <v>278</v>
      </c>
      <c r="BE156" s="234">
        <f>IF(N156="základní",J156,0)</f>
        <v>8500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8" t="s">
        <v>81</v>
      </c>
      <c r="BK156" s="234">
        <f>ROUND(I156*H156,2)</f>
        <v>8500</v>
      </c>
      <c r="BL156" s="18" t="s">
        <v>2319</v>
      </c>
      <c r="BM156" s="233" t="s">
        <v>5331</v>
      </c>
    </row>
    <row r="157" s="2" customFormat="1" ht="24.15" customHeight="1">
      <c r="A157" s="33"/>
      <c r="B157" s="34"/>
      <c r="C157" s="222" t="s">
        <v>697</v>
      </c>
      <c r="D157" s="222" t="s">
        <v>280</v>
      </c>
      <c r="E157" s="223" t="s">
        <v>2408</v>
      </c>
      <c r="F157" s="224" t="s">
        <v>2409</v>
      </c>
      <c r="G157" s="225" t="s">
        <v>407</v>
      </c>
      <c r="H157" s="226">
        <v>474</v>
      </c>
      <c r="I157" s="227">
        <v>550</v>
      </c>
      <c r="J157" s="227">
        <f>ROUND(I157*H157,2)</f>
        <v>260700</v>
      </c>
      <c r="K157" s="228"/>
      <c r="L157" s="39"/>
      <c r="M157" s="229" t="s">
        <v>1</v>
      </c>
      <c r="N157" s="230" t="s">
        <v>39</v>
      </c>
      <c r="O157" s="231">
        <v>0</v>
      </c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33" t="s">
        <v>2319</v>
      </c>
      <c r="AT157" s="233" t="s">
        <v>280</v>
      </c>
      <c r="AU157" s="233" t="s">
        <v>81</v>
      </c>
      <c r="AY157" s="18" t="s">
        <v>278</v>
      </c>
      <c r="BE157" s="234">
        <f>IF(N157="základní",J157,0)</f>
        <v>260700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8" t="s">
        <v>81</v>
      </c>
      <c r="BK157" s="234">
        <f>ROUND(I157*H157,2)</f>
        <v>260700</v>
      </c>
      <c r="BL157" s="18" t="s">
        <v>2319</v>
      </c>
      <c r="BM157" s="233" t="s">
        <v>5332</v>
      </c>
    </row>
    <row r="158" s="2" customFormat="1" ht="24.15" customHeight="1">
      <c r="A158" s="33"/>
      <c r="B158" s="34"/>
      <c r="C158" s="222" t="s">
        <v>703</v>
      </c>
      <c r="D158" s="222" t="s">
        <v>280</v>
      </c>
      <c r="E158" s="223" t="s">
        <v>2411</v>
      </c>
      <c r="F158" s="224" t="s">
        <v>2412</v>
      </c>
      <c r="G158" s="225" t="s">
        <v>407</v>
      </c>
      <c r="H158" s="226">
        <v>530</v>
      </c>
      <c r="I158" s="227">
        <v>600</v>
      </c>
      <c r="J158" s="227">
        <f>ROUND(I158*H158,2)</f>
        <v>318000</v>
      </c>
      <c r="K158" s="228"/>
      <c r="L158" s="39"/>
      <c r="M158" s="229" t="s">
        <v>1</v>
      </c>
      <c r="N158" s="230" t="s">
        <v>39</v>
      </c>
      <c r="O158" s="231">
        <v>0</v>
      </c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33" t="s">
        <v>2319</v>
      </c>
      <c r="AT158" s="233" t="s">
        <v>280</v>
      </c>
      <c r="AU158" s="233" t="s">
        <v>81</v>
      </c>
      <c r="AY158" s="18" t="s">
        <v>278</v>
      </c>
      <c r="BE158" s="234">
        <f>IF(N158="základní",J158,0)</f>
        <v>318000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8" t="s">
        <v>81</v>
      </c>
      <c r="BK158" s="234">
        <f>ROUND(I158*H158,2)</f>
        <v>318000</v>
      </c>
      <c r="BL158" s="18" t="s">
        <v>2319</v>
      </c>
      <c r="BM158" s="233" t="s">
        <v>5333</v>
      </c>
    </row>
    <row r="159" s="2" customFormat="1" ht="24.15" customHeight="1">
      <c r="A159" s="33"/>
      <c r="B159" s="34"/>
      <c r="C159" s="222" t="s">
        <v>709</v>
      </c>
      <c r="D159" s="222" t="s">
        <v>280</v>
      </c>
      <c r="E159" s="223" t="s">
        <v>2414</v>
      </c>
      <c r="F159" s="224" t="s">
        <v>2415</v>
      </c>
      <c r="G159" s="225" t="s">
        <v>407</v>
      </c>
      <c r="H159" s="226">
        <v>222</v>
      </c>
      <c r="I159" s="227">
        <v>650</v>
      </c>
      <c r="J159" s="227">
        <f>ROUND(I159*H159,2)</f>
        <v>144300</v>
      </c>
      <c r="K159" s="228"/>
      <c r="L159" s="39"/>
      <c r="M159" s="229" t="s">
        <v>1</v>
      </c>
      <c r="N159" s="230" t="s">
        <v>39</v>
      </c>
      <c r="O159" s="231">
        <v>0</v>
      </c>
      <c r="P159" s="231">
        <f>O159*H159</f>
        <v>0</v>
      </c>
      <c r="Q159" s="231">
        <v>0</v>
      </c>
      <c r="R159" s="231">
        <f>Q159*H159</f>
        <v>0</v>
      </c>
      <c r="S159" s="231">
        <v>0</v>
      </c>
      <c r="T159" s="23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33" t="s">
        <v>2319</v>
      </c>
      <c r="AT159" s="233" t="s">
        <v>280</v>
      </c>
      <c r="AU159" s="233" t="s">
        <v>81</v>
      </c>
      <c r="AY159" s="18" t="s">
        <v>278</v>
      </c>
      <c r="BE159" s="234">
        <f>IF(N159="základní",J159,0)</f>
        <v>144300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8" t="s">
        <v>81</v>
      </c>
      <c r="BK159" s="234">
        <f>ROUND(I159*H159,2)</f>
        <v>144300</v>
      </c>
      <c r="BL159" s="18" t="s">
        <v>2319</v>
      </c>
      <c r="BM159" s="233" t="s">
        <v>5334</v>
      </c>
    </row>
    <row r="160" s="2" customFormat="1" ht="24.15" customHeight="1">
      <c r="A160" s="33"/>
      <c r="B160" s="34"/>
      <c r="C160" s="222" t="s">
        <v>713</v>
      </c>
      <c r="D160" s="222" t="s">
        <v>280</v>
      </c>
      <c r="E160" s="223" t="s">
        <v>2417</v>
      </c>
      <c r="F160" s="224" t="s">
        <v>2418</v>
      </c>
      <c r="G160" s="225" t="s">
        <v>407</v>
      </c>
      <c r="H160" s="226">
        <v>36</v>
      </c>
      <c r="I160" s="227">
        <v>750</v>
      </c>
      <c r="J160" s="227">
        <f>ROUND(I160*H160,2)</f>
        <v>27000</v>
      </c>
      <c r="K160" s="228"/>
      <c r="L160" s="39"/>
      <c r="M160" s="229" t="s">
        <v>1</v>
      </c>
      <c r="N160" s="230" t="s">
        <v>39</v>
      </c>
      <c r="O160" s="231">
        <v>0</v>
      </c>
      <c r="P160" s="231">
        <f>O160*H160</f>
        <v>0</v>
      </c>
      <c r="Q160" s="231">
        <v>0</v>
      </c>
      <c r="R160" s="231">
        <f>Q160*H160</f>
        <v>0</v>
      </c>
      <c r="S160" s="231">
        <v>0</v>
      </c>
      <c r="T160" s="232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33" t="s">
        <v>2319</v>
      </c>
      <c r="AT160" s="233" t="s">
        <v>280</v>
      </c>
      <c r="AU160" s="233" t="s">
        <v>81</v>
      </c>
      <c r="AY160" s="18" t="s">
        <v>278</v>
      </c>
      <c r="BE160" s="234">
        <f>IF(N160="základní",J160,0)</f>
        <v>27000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8" t="s">
        <v>81</v>
      </c>
      <c r="BK160" s="234">
        <f>ROUND(I160*H160,2)</f>
        <v>27000</v>
      </c>
      <c r="BL160" s="18" t="s">
        <v>2319</v>
      </c>
      <c r="BM160" s="233" t="s">
        <v>5335</v>
      </c>
    </row>
    <row r="161" s="2" customFormat="1" ht="24.15" customHeight="1">
      <c r="A161" s="33"/>
      <c r="B161" s="34"/>
      <c r="C161" s="222" t="s">
        <v>717</v>
      </c>
      <c r="D161" s="222" t="s">
        <v>280</v>
      </c>
      <c r="E161" s="223" t="s">
        <v>2426</v>
      </c>
      <c r="F161" s="224" t="s">
        <v>2427</v>
      </c>
      <c r="G161" s="225" t="s">
        <v>407</v>
      </c>
      <c r="H161" s="226">
        <v>454</v>
      </c>
      <c r="I161" s="227">
        <v>98</v>
      </c>
      <c r="J161" s="227">
        <f>ROUND(I161*H161,2)</f>
        <v>44492</v>
      </c>
      <c r="K161" s="228"/>
      <c r="L161" s="39"/>
      <c r="M161" s="229" t="s">
        <v>1</v>
      </c>
      <c r="N161" s="230" t="s">
        <v>39</v>
      </c>
      <c r="O161" s="231">
        <v>0</v>
      </c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33" t="s">
        <v>2319</v>
      </c>
      <c r="AT161" s="233" t="s">
        <v>280</v>
      </c>
      <c r="AU161" s="233" t="s">
        <v>81</v>
      </c>
      <c r="AY161" s="18" t="s">
        <v>278</v>
      </c>
      <c r="BE161" s="234">
        <f>IF(N161="základní",J161,0)</f>
        <v>44492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8" t="s">
        <v>81</v>
      </c>
      <c r="BK161" s="234">
        <f>ROUND(I161*H161,2)</f>
        <v>44492</v>
      </c>
      <c r="BL161" s="18" t="s">
        <v>2319</v>
      </c>
      <c r="BM161" s="233" t="s">
        <v>5336</v>
      </c>
    </row>
    <row r="162" s="2" customFormat="1" ht="24.15" customHeight="1">
      <c r="A162" s="33"/>
      <c r="B162" s="34"/>
      <c r="C162" s="222" t="s">
        <v>721</v>
      </c>
      <c r="D162" s="222" t="s">
        <v>280</v>
      </c>
      <c r="E162" s="223" t="s">
        <v>2429</v>
      </c>
      <c r="F162" s="224" t="s">
        <v>2430</v>
      </c>
      <c r="G162" s="225" t="s">
        <v>407</v>
      </c>
      <c r="H162" s="226">
        <v>530</v>
      </c>
      <c r="I162" s="227">
        <v>115</v>
      </c>
      <c r="J162" s="227">
        <f>ROUND(I162*H162,2)</f>
        <v>60950</v>
      </c>
      <c r="K162" s="228"/>
      <c r="L162" s="39"/>
      <c r="M162" s="229" t="s">
        <v>1</v>
      </c>
      <c r="N162" s="230" t="s">
        <v>39</v>
      </c>
      <c r="O162" s="231">
        <v>0</v>
      </c>
      <c r="P162" s="231">
        <f>O162*H162</f>
        <v>0</v>
      </c>
      <c r="Q162" s="231">
        <v>0</v>
      </c>
      <c r="R162" s="231">
        <f>Q162*H162</f>
        <v>0</v>
      </c>
      <c r="S162" s="231">
        <v>0</v>
      </c>
      <c r="T162" s="232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33" t="s">
        <v>2319</v>
      </c>
      <c r="AT162" s="233" t="s">
        <v>280</v>
      </c>
      <c r="AU162" s="233" t="s">
        <v>81</v>
      </c>
      <c r="AY162" s="18" t="s">
        <v>278</v>
      </c>
      <c r="BE162" s="234">
        <f>IF(N162="základní",J162,0)</f>
        <v>60950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8" t="s">
        <v>81</v>
      </c>
      <c r="BK162" s="234">
        <f>ROUND(I162*H162,2)</f>
        <v>60950</v>
      </c>
      <c r="BL162" s="18" t="s">
        <v>2319</v>
      </c>
      <c r="BM162" s="233" t="s">
        <v>5337</v>
      </c>
    </row>
    <row r="163" s="2" customFormat="1" ht="24.15" customHeight="1">
      <c r="A163" s="33"/>
      <c r="B163" s="34"/>
      <c r="C163" s="222" t="s">
        <v>726</v>
      </c>
      <c r="D163" s="222" t="s">
        <v>280</v>
      </c>
      <c r="E163" s="223" t="s">
        <v>2432</v>
      </c>
      <c r="F163" s="224" t="s">
        <v>2433</v>
      </c>
      <c r="G163" s="225" t="s">
        <v>407</v>
      </c>
      <c r="H163" s="226">
        <v>222</v>
      </c>
      <c r="I163" s="227">
        <v>136</v>
      </c>
      <c r="J163" s="227">
        <f>ROUND(I163*H163,2)</f>
        <v>30192</v>
      </c>
      <c r="K163" s="228"/>
      <c r="L163" s="39"/>
      <c r="M163" s="229" t="s">
        <v>1</v>
      </c>
      <c r="N163" s="230" t="s">
        <v>39</v>
      </c>
      <c r="O163" s="231">
        <v>0</v>
      </c>
      <c r="P163" s="231">
        <f>O163*H163</f>
        <v>0</v>
      </c>
      <c r="Q163" s="231">
        <v>0</v>
      </c>
      <c r="R163" s="231">
        <f>Q163*H163</f>
        <v>0</v>
      </c>
      <c r="S163" s="231">
        <v>0</v>
      </c>
      <c r="T163" s="232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33" t="s">
        <v>2319</v>
      </c>
      <c r="AT163" s="233" t="s">
        <v>280</v>
      </c>
      <c r="AU163" s="233" t="s">
        <v>81</v>
      </c>
      <c r="AY163" s="18" t="s">
        <v>278</v>
      </c>
      <c r="BE163" s="234">
        <f>IF(N163="základní",J163,0)</f>
        <v>30192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8" t="s">
        <v>81</v>
      </c>
      <c r="BK163" s="234">
        <f>ROUND(I163*H163,2)</f>
        <v>30192</v>
      </c>
      <c r="BL163" s="18" t="s">
        <v>2319</v>
      </c>
      <c r="BM163" s="233" t="s">
        <v>5338</v>
      </c>
    </row>
    <row r="164" s="2" customFormat="1" ht="24.15" customHeight="1">
      <c r="A164" s="33"/>
      <c r="B164" s="34"/>
      <c r="C164" s="222" t="s">
        <v>730</v>
      </c>
      <c r="D164" s="222" t="s">
        <v>280</v>
      </c>
      <c r="E164" s="223" t="s">
        <v>2435</v>
      </c>
      <c r="F164" s="224" t="s">
        <v>2436</v>
      </c>
      <c r="G164" s="225" t="s">
        <v>407</v>
      </c>
      <c r="H164" s="226">
        <v>36</v>
      </c>
      <c r="I164" s="227">
        <v>151</v>
      </c>
      <c r="J164" s="227">
        <f>ROUND(I164*H164,2)</f>
        <v>5436</v>
      </c>
      <c r="K164" s="228"/>
      <c r="L164" s="39"/>
      <c r="M164" s="229" t="s">
        <v>1</v>
      </c>
      <c r="N164" s="230" t="s">
        <v>39</v>
      </c>
      <c r="O164" s="231">
        <v>0</v>
      </c>
      <c r="P164" s="231">
        <f>O164*H164</f>
        <v>0</v>
      </c>
      <c r="Q164" s="231">
        <v>0</v>
      </c>
      <c r="R164" s="231">
        <f>Q164*H164</f>
        <v>0</v>
      </c>
      <c r="S164" s="231">
        <v>0</v>
      </c>
      <c r="T164" s="232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33" t="s">
        <v>2319</v>
      </c>
      <c r="AT164" s="233" t="s">
        <v>280</v>
      </c>
      <c r="AU164" s="233" t="s">
        <v>81</v>
      </c>
      <c r="AY164" s="18" t="s">
        <v>278</v>
      </c>
      <c r="BE164" s="234">
        <f>IF(N164="základní",J164,0)</f>
        <v>5436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8" t="s">
        <v>81</v>
      </c>
      <c r="BK164" s="234">
        <f>ROUND(I164*H164,2)</f>
        <v>5436</v>
      </c>
      <c r="BL164" s="18" t="s">
        <v>2319</v>
      </c>
      <c r="BM164" s="233" t="s">
        <v>5339</v>
      </c>
    </row>
    <row r="165" s="2" customFormat="1" ht="16.5" customHeight="1">
      <c r="A165" s="33"/>
      <c r="B165" s="34"/>
      <c r="C165" s="222" t="s">
        <v>734</v>
      </c>
      <c r="D165" s="222" t="s">
        <v>280</v>
      </c>
      <c r="E165" s="223" t="s">
        <v>2444</v>
      </c>
      <c r="F165" s="224" t="s">
        <v>2445</v>
      </c>
      <c r="G165" s="225" t="s">
        <v>1418</v>
      </c>
      <c r="H165" s="226">
        <v>1</v>
      </c>
      <c r="I165" s="227">
        <v>15000</v>
      </c>
      <c r="J165" s="227">
        <f>ROUND(I165*H165,2)</f>
        <v>15000</v>
      </c>
      <c r="K165" s="228"/>
      <c r="L165" s="39"/>
      <c r="M165" s="229" t="s">
        <v>1</v>
      </c>
      <c r="N165" s="230" t="s">
        <v>39</v>
      </c>
      <c r="O165" s="231">
        <v>0</v>
      </c>
      <c r="P165" s="231">
        <f>O165*H165</f>
        <v>0</v>
      </c>
      <c r="Q165" s="231">
        <v>0</v>
      </c>
      <c r="R165" s="231">
        <f>Q165*H165</f>
        <v>0</v>
      </c>
      <c r="S165" s="231">
        <v>0</v>
      </c>
      <c r="T165" s="232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33" t="s">
        <v>2319</v>
      </c>
      <c r="AT165" s="233" t="s">
        <v>280</v>
      </c>
      <c r="AU165" s="233" t="s">
        <v>81</v>
      </c>
      <c r="AY165" s="18" t="s">
        <v>278</v>
      </c>
      <c r="BE165" s="234">
        <f>IF(N165="základní",J165,0)</f>
        <v>15000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8" t="s">
        <v>81</v>
      </c>
      <c r="BK165" s="234">
        <f>ROUND(I165*H165,2)</f>
        <v>15000</v>
      </c>
      <c r="BL165" s="18" t="s">
        <v>2319</v>
      </c>
      <c r="BM165" s="233" t="s">
        <v>5340</v>
      </c>
    </row>
    <row r="166" s="2" customFormat="1" ht="16.5" customHeight="1">
      <c r="A166" s="33"/>
      <c r="B166" s="34"/>
      <c r="C166" s="222" t="s">
        <v>740</v>
      </c>
      <c r="D166" s="222" t="s">
        <v>280</v>
      </c>
      <c r="E166" s="223" t="s">
        <v>2447</v>
      </c>
      <c r="F166" s="224" t="s">
        <v>2448</v>
      </c>
      <c r="G166" s="225" t="s">
        <v>675</v>
      </c>
      <c r="H166" s="226">
        <v>15</v>
      </c>
      <c r="I166" s="227">
        <v>450</v>
      </c>
      <c r="J166" s="227">
        <f>ROUND(I166*H166,2)</f>
        <v>6750</v>
      </c>
      <c r="K166" s="228"/>
      <c r="L166" s="39"/>
      <c r="M166" s="229" t="s">
        <v>1</v>
      </c>
      <c r="N166" s="230" t="s">
        <v>39</v>
      </c>
      <c r="O166" s="231">
        <v>0</v>
      </c>
      <c r="P166" s="231">
        <f>O166*H166</f>
        <v>0</v>
      </c>
      <c r="Q166" s="231">
        <v>0</v>
      </c>
      <c r="R166" s="231">
        <f>Q166*H166</f>
        <v>0</v>
      </c>
      <c r="S166" s="231">
        <v>0</v>
      </c>
      <c r="T166" s="232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33" t="s">
        <v>2319</v>
      </c>
      <c r="AT166" s="233" t="s">
        <v>280</v>
      </c>
      <c r="AU166" s="233" t="s">
        <v>81</v>
      </c>
      <c r="AY166" s="18" t="s">
        <v>278</v>
      </c>
      <c r="BE166" s="234">
        <f>IF(N166="základní",J166,0)</f>
        <v>6750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8" t="s">
        <v>81</v>
      </c>
      <c r="BK166" s="234">
        <f>ROUND(I166*H166,2)</f>
        <v>6750</v>
      </c>
      <c r="BL166" s="18" t="s">
        <v>2319</v>
      </c>
      <c r="BM166" s="233" t="s">
        <v>5341</v>
      </c>
    </row>
    <row r="167" s="2" customFormat="1" ht="16.5" customHeight="1">
      <c r="A167" s="33"/>
      <c r="B167" s="34"/>
      <c r="C167" s="222" t="s">
        <v>746</v>
      </c>
      <c r="D167" s="222" t="s">
        <v>280</v>
      </c>
      <c r="E167" s="223" t="s">
        <v>2450</v>
      </c>
      <c r="F167" s="224" t="s">
        <v>2451</v>
      </c>
      <c r="G167" s="225" t="s">
        <v>675</v>
      </c>
      <c r="H167" s="226">
        <v>10</v>
      </c>
      <c r="I167" s="227">
        <v>450</v>
      </c>
      <c r="J167" s="227">
        <f>ROUND(I167*H167,2)</f>
        <v>4500</v>
      </c>
      <c r="K167" s="228"/>
      <c r="L167" s="39"/>
      <c r="M167" s="229" t="s">
        <v>1</v>
      </c>
      <c r="N167" s="230" t="s">
        <v>39</v>
      </c>
      <c r="O167" s="231">
        <v>0</v>
      </c>
      <c r="P167" s="231">
        <f>O167*H167</f>
        <v>0</v>
      </c>
      <c r="Q167" s="231">
        <v>0</v>
      </c>
      <c r="R167" s="231">
        <f>Q167*H167</f>
        <v>0</v>
      </c>
      <c r="S167" s="231">
        <v>0</v>
      </c>
      <c r="T167" s="23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33" t="s">
        <v>2319</v>
      </c>
      <c r="AT167" s="233" t="s">
        <v>280</v>
      </c>
      <c r="AU167" s="233" t="s">
        <v>81</v>
      </c>
      <c r="AY167" s="18" t="s">
        <v>278</v>
      </c>
      <c r="BE167" s="234">
        <f>IF(N167="základní",J167,0)</f>
        <v>4500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8" t="s">
        <v>81</v>
      </c>
      <c r="BK167" s="234">
        <f>ROUND(I167*H167,2)</f>
        <v>4500</v>
      </c>
      <c r="BL167" s="18" t="s">
        <v>2319</v>
      </c>
      <c r="BM167" s="233" t="s">
        <v>5342</v>
      </c>
    </row>
    <row r="168" s="2" customFormat="1" ht="16.5" customHeight="1">
      <c r="A168" s="33"/>
      <c r="B168" s="34"/>
      <c r="C168" s="222" t="s">
        <v>765</v>
      </c>
      <c r="D168" s="222" t="s">
        <v>280</v>
      </c>
      <c r="E168" s="223" t="s">
        <v>2453</v>
      </c>
      <c r="F168" s="224" t="s">
        <v>2454</v>
      </c>
      <c r="G168" s="225" t="s">
        <v>675</v>
      </c>
      <c r="H168" s="226">
        <v>20</v>
      </c>
      <c r="I168" s="227">
        <v>450</v>
      </c>
      <c r="J168" s="227">
        <f>ROUND(I168*H168,2)</f>
        <v>9000</v>
      </c>
      <c r="K168" s="228"/>
      <c r="L168" s="39"/>
      <c r="M168" s="229" t="s">
        <v>1</v>
      </c>
      <c r="N168" s="230" t="s">
        <v>39</v>
      </c>
      <c r="O168" s="231">
        <v>0</v>
      </c>
      <c r="P168" s="231">
        <f>O168*H168</f>
        <v>0</v>
      </c>
      <c r="Q168" s="231">
        <v>0</v>
      </c>
      <c r="R168" s="231">
        <f>Q168*H168</f>
        <v>0</v>
      </c>
      <c r="S168" s="231">
        <v>0</v>
      </c>
      <c r="T168" s="23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33" t="s">
        <v>2319</v>
      </c>
      <c r="AT168" s="233" t="s">
        <v>280</v>
      </c>
      <c r="AU168" s="233" t="s">
        <v>81</v>
      </c>
      <c r="AY168" s="18" t="s">
        <v>278</v>
      </c>
      <c r="BE168" s="234">
        <f>IF(N168="základní",J168,0)</f>
        <v>9000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8" t="s">
        <v>81</v>
      </c>
      <c r="BK168" s="234">
        <f>ROUND(I168*H168,2)</f>
        <v>9000</v>
      </c>
      <c r="BL168" s="18" t="s">
        <v>2319</v>
      </c>
      <c r="BM168" s="233" t="s">
        <v>5343</v>
      </c>
    </row>
    <row r="169" s="2" customFormat="1" ht="16.5" customHeight="1">
      <c r="A169" s="33"/>
      <c r="B169" s="34"/>
      <c r="C169" s="222" t="s">
        <v>782</v>
      </c>
      <c r="D169" s="222" t="s">
        <v>280</v>
      </c>
      <c r="E169" s="223" t="s">
        <v>2456</v>
      </c>
      <c r="F169" s="224" t="s">
        <v>2457</v>
      </c>
      <c r="G169" s="225" t="s">
        <v>675</v>
      </c>
      <c r="H169" s="226">
        <v>5</v>
      </c>
      <c r="I169" s="227">
        <v>450</v>
      </c>
      <c r="J169" s="227">
        <f>ROUND(I169*H169,2)</f>
        <v>2250</v>
      </c>
      <c r="K169" s="228"/>
      <c r="L169" s="39"/>
      <c r="M169" s="229" t="s">
        <v>1</v>
      </c>
      <c r="N169" s="230" t="s">
        <v>39</v>
      </c>
      <c r="O169" s="231">
        <v>0</v>
      </c>
      <c r="P169" s="231">
        <f>O169*H169</f>
        <v>0</v>
      </c>
      <c r="Q169" s="231">
        <v>0</v>
      </c>
      <c r="R169" s="231">
        <f>Q169*H169</f>
        <v>0</v>
      </c>
      <c r="S169" s="231">
        <v>0</v>
      </c>
      <c r="T169" s="232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33" t="s">
        <v>2319</v>
      </c>
      <c r="AT169" s="233" t="s">
        <v>280</v>
      </c>
      <c r="AU169" s="233" t="s">
        <v>81</v>
      </c>
      <c r="AY169" s="18" t="s">
        <v>278</v>
      </c>
      <c r="BE169" s="234">
        <f>IF(N169="základní",J169,0)</f>
        <v>2250</v>
      </c>
      <c r="BF169" s="234">
        <f>IF(N169="snížená",J169,0)</f>
        <v>0</v>
      </c>
      <c r="BG169" s="234">
        <f>IF(N169="zákl. přenesená",J169,0)</f>
        <v>0</v>
      </c>
      <c r="BH169" s="234">
        <f>IF(N169="sníž. přenesená",J169,0)</f>
        <v>0</v>
      </c>
      <c r="BI169" s="234">
        <f>IF(N169="nulová",J169,0)</f>
        <v>0</v>
      </c>
      <c r="BJ169" s="18" t="s">
        <v>81</v>
      </c>
      <c r="BK169" s="234">
        <f>ROUND(I169*H169,2)</f>
        <v>2250</v>
      </c>
      <c r="BL169" s="18" t="s">
        <v>2319</v>
      </c>
      <c r="BM169" s="233" t="s">
        <v>5344</v>
      </c>
    </row>
    <row r="170" s="2" customFormat="1" ht="16.5" customHeight="1">
      <c r="A170" s="33"/>
      <c r="B170" s="34"/>
      <c r="C170" s="222" t="s">
        <v>827</v>
      </c>
      <c r="D170" s="222" t="s">
        <v>280</v>
      </c>
      <c r="E170" s="223" t="s">
        <v>2459</v>
      </c>
      <c r="F170" s="224" t="s">
        <v>2460</v>
      </c>
      <c r="G170" s="225" t="s">
        <v>675</v>
      </c>
      <c r="H170" s="226">
        <v>10</v>
      </c>
      <c r="I170" s="227">
        <v>450</v>
      </c>
      <c r="J170" s="227">
        <f>ROUND(I170*H170,2)</f>
        <v>4500</v>
      </c>
      <c r="K170" s="228"/>
      <c r="L170" s="39"/>
      <c r="M170" s="229" t="s">
        <v>1</v>
      </c>
      <c r="N170" s="230" t="s">
        <v>39</v>
      </c>
      <c r="O170" s="231">
        <v>0</v>
      </c>
      <c r="P170" s="231">
        <f>O170*H170</f>
        <v>0</v>
      </c>
      <c r="Q170" s="231">
        <v>0</v>
      </c>
      <c r="R170" s="231">
        <f>Q170*H170</f>
        <v>0</v>
      </c>
      <c r="S170" s="231">
        <v>0</v>
      </c>
      <c r="T170" s="23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33" t="s">
        <v>2319</v>
      </c>
      <c r="AT170" s="233" t="s">
        <v>280</v>
      </c>
      <c r="AU170" s="233" t="s">
        <v>81</v>
      </c>
      <c r="AY170" s="18" t="s">
        <v>278</v>
      </c>
      <c r="BE170" s="234">
        <f>IF(N170="základní",J170,0)</f>
        <v>4500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8" t="s">
        <v>81</v>
      </c>
      <c r="BK170" s="234">
        <f>ROUND(I170*H170,2)</f>
        <v>4500</v>
      </c>
      <c r="BL170" s="18" t="s">
        <v>2319</v>
      </c>
      <c r="BM170" s="233" t="s">
        <v>5345</v>
      </c>
    </row>
    <row r="171" s="2" customFormat="1" ht="16.5" customHeight="1">
      <c r="A171" s="33"/>
      <c r="B171" s="34"/>
      <c r="C171" s="222" t="s">
        <v>913</v>
      </c>
      <c r="D171" s="222" t="s">
        <v>280</v>
      </c>
      <c r="E171" s="223" t="s">
        <v>2462</v>
      </c>
      <c r="F171" s="224" t="s">
        <v>2463</v>
      </c>
      <c r="G171" s="225" t="s">
        <v>675</v>
      </c>
      <c r="H171" s="226">
        <v>10</v>
      </c>
      <c r="I171" s="227">
        <v>550</v>
      </c>
      <c r="J171" s="227">
        <f>ROUND(I171*H171,2)</f>
        <v>5500</v>
      </c>
      <c r="K171" s="228"/>
      <c r="L171" s="39"/>
      <c r="M171" s="291" t="s">
        <v>1</v>
      </c>
      <c r="N171" s="292" t="s">
        <v>39</v>
      </c>
      <c r="O171" s="293">
        <v>0</v>
      </c>
      <c r="P171" s="293">
        <f>O171*H171</f>
        <v>0</v>
      </c>
      <c r="Q171" s="293">
        <v>0</v>
      </c>
      <c r="R171" s="293">
        <f>Q171*H171</f>
        <v>0</v>
      </c>
      <c r="S171" s="293">
        <v>0</v>
      </c>
      <c r="T171" s="294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33" t="s">
        <v>2319</v>
      </c>
      <c r="AT171" s="233" t="s">
        <v>280</v>
      </c>
      <c r="AU171" s="233" t="s">
        <v>81</v>
      </c>
      <c r="AY171" s="18" t="s">
        <v>278</v>
      </c>
      <c r="BE171" s="234">
        <f>IF(N171="základní",J171,0)</f>
        <v>5500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8" t="s">
        <v>81</v>
      </c>
      <c r="BK171" s="234">
        <f>ROUND(I171*H171,2)</f>
        <v>5500</v>
      </c>
      <c r="BL171" s="18" t="s">
        <v>2319</v>
      </c>
      <c r="BM171" s="233" t="s">
        <v>5346</v>
      </c>
    </row>
    <row r="172" s="2" customFormat="1" ht="6.96" customHeight="1">
      <c r="A172" s="33"/>
      <c r="B172" s="60"/>
      <c r="C172" s="61"/>
      <c r="D172" s="61"/>
      <c r="E172" s="61"/>
      <c r="F172" s="61"/>
      <c r="G172" s="61"/>
      <c r="H172" s="61"/>
      <c r="I172" s="61"/>
      <c r="J172" s="61"/>
      <c r="K172" s="61"/>
      <c r="L172" s="39"/>
      <c r="M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</row>
  </sheetData>
  <sheetProtection sheet="1" autoFilter="0" formatColumns="0" formatRows="0" objects="1" scenarios="1" spinCount="100000" saltValue="f/xC/LriqPoarGEYKrFFZb+FROXUJi16f2AqECtxZJZeVY8EV3BmDsYueem7V5DDiuRr6YHfLNGY83VpkwZChQ==" hashValue="tjK1TjdYOmGV3vYjbwc/2cGownpa2x5Snf7K02Vu6PP7+cnKp/YmxWr3Rx2pGJDgeVI1dQLMOj6YvnkQmz3QGg==" algorithmName="SHA-512" password="CC35"/>
  <autoFilter ref="C124:K17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83</v>
      </c>
    </row>
    <row r="4" s="1" customFormat="1" ht="24.96" customHeight="1">
      <c r="B4" s="21"/>
      <c r="D4" s="143" t="s">
        <v>230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Cheb - Onkologie a zubní klinika rev.11.02.2025</v>
      </c>
      <c r="F7" s="145"/>
      <c r="G7" s="145"/>
      <c r="H7" s="145"/>
      <c r="L7" s="21"/>
    </row>
    <row r="8">
      <c r="B8" s="21"/>
      <c r="D8" s="145" t="s">
        <v>231</v>
      </c>
      <c r="L8" s="21"/>
    </row>
    <row r="9" s="1" customFormat="1" ht="16.5" customHeight="1">
      <c r="B9" s="21"/>
      <c r="E9" s="146" t="s">
        <v>4862</v>
      </c>
      <c r="F9" s="1"/>
      <c r="G9" s="1"/>
      <c r="H9" s="1"/>
      <c r="L9" s="21"/>
    </row>
    <row r="10" s="1" customFormat="1" ht="12" customHeight="1">
      <c r="B10" s="21"/>
      <c r="D10" s="145" t="s">
        <v>233</v>
      </c>
      <c r="L10" s="21"/>
    </row>
    <row r="11" s="2" customFormat="1" ht="16.5" customHeight="1">
      <c r="A11" s="33"/>
      <c r="B11" s="39"/>
      <c r="C11" s="33"/>
      <c r="D11" s="33"/>
      <c r="E11" s="147" t="s">
        <v>5270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9"/>
      <c r="C12" s="33"/>
      <c r="D12" s="145" t="s">
        <v>235</v>
      </c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6.5" customHeight="1">
      <c r="A13" s="33"/>
      <c r="B13" s="39"/>
      <c r="C13" s="33"/>
      <c r="D13" s="33"/>
      <c r="E13" s="148" t="s">
        <v>5347</v>
      </c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>
      <c r="A14" s="33"/>
      <c r="B14" s="39"/>
      <c r="C14" s="33"/>
      <c r="D14" s="33"/>
      <c r="E14" s="33"/>
      <c r="F14" s="33"/>
      <c r="G14" s="33"/>
      <c r="H14" s="33"/>
      <c r="I14" s="33"/>
      <c r="J14" s="33"/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9"/>
      <c r="C15" s="33"/>
      <c r="D15" s="145" t="s">
        <v>16</v>
      </c>
      <c r="E15" s="33"/>
      <c r="F15" s="135" t="s">
        <v>1</v>
      </c>
      <c r="G15" s="33"/>
      <c r="H15" s="33"/>
      <c r="I15" s="145" t="s">
        <v>17</v>
      </c>
      <c r="J15" s="135" t="s">
        <v>1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18</v>
      </c>
      <c r="E16" s="33"/>
      <c r="F16" s="135" t="s">
        <v>19</v>
      </c>
      <c r="G16" s="33"/>
      <c r="H16" s="33"/>
      <c r="I16" s="145" t="s">
        <v>20</v>
      </c>
      <c r="J16" s="149" t="str">
        <f>'Rekapitulace stavby'!AN8</f>
        <v>10. 12. 2024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0.8" customHeight="1">
      <c r="A17" s="33"/>
      <c r="B17" s="39"/>
      <c r="C17" s="33"/>
      <c r="D17" s="33"/>
      <c r="E17" s="33"/>
      <c r="F17" s="33"/>
      <c r="G17" s="33"/>
      <c r="H17" s="33"/>
      <c r="I17" s="33"/>
      <c r="J17" s="33"/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9"/>
      <c r="C18" s="33"/>
      <c r="D18" s="145" t="s">
        <v>22</v>
      </c>
      <c r="E18" s="33"/>
      <c r="F18" s="33"/>
      <c r="G18" s="33"/>
      <c r="H18" s="33"/>
      <c r="I18" s="145" t="s">
        <v>23</v>
      </c>
      <c r="J18" s="135" t="s">
        <v>1</v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9"/>
      <c r="C19" s="33"/>
      <c r="D19" s="33"/>
      <c r="E19" s="135" t="s">
        <v>4865</v>
      </c>
      <c r="F19" s="33"/>
      <c r="G19" s="33"/>
      <c r="H19" s="33"/>
      <c r="I19" s="145" t="s">
        <v>25</v>
      </c>
      <c r="J19" s="135" t="s">
        <v>1</v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9"/>
      <c r="C20" s="33"/>
      <c r="D20" s="33"/>
      <c r="E20" s="33"/>
      <c r="F20" s="33"/>
      <c r="G20" s="33"/>
      <c r="H20" s="33"/>
      <c r="I20" s="33"/>
      <c r="J20" s="33"/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9"/>
      <c r="C21" s="33"/>
      <c r="D21" s="145" t="s">
        <v>26</v>
      </c>
      <c r="E21" s="33"/>
      <c r="F21" s="33"/>
      <c r="G21" s="33"/>
      <c r="H21" s="33"/>
      <c r="I21" s="145" t="s">
        <v>23</v>
      </c>
      <c r="J21" s="135" t="str">
        <f>'Rekapitulace stavby'!AN13</f>
        <v/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9"/>
      <c r="C22" s="33"/>
      <c r="D22" s="33"/>
      <c r="E22" s="135" t="str">
        <f>'Rekapitulace stavby'!E14</f>
        <v xml:space="preserve"> </v>
      </c>
      <c r="F22" s="135"/>
      <c r="G22" s="135"/>
      <c r="H22" s="135"/>
      <c r="I22" s="145" t="s">
        <v>25</v>
      </c>
      <c r="J22" s="135" t="str">
        <f>'Rekapitulace stavby'!AN14</f>
        <v/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9"/>
      <c r="C23" s="33"/>
      <c r="D23" s="33"/>
      <c r="E23" s="33"/>
      <c r="F23" s="33"/>
      <c r="G23" s="33"/>
      <c r="H23" s="33"/>
      <c r="I23" s="33"/>
      <c r="J23" s="33"/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9"/>
      <c r="C24" s="33"/>
      <c r="D24" s="145" t="s">
        <v>27</v>
      </c>
      <c r="E24" s="33"/>
      <c r="F24" s="33"/>
      <c r="G24" s="33"/>
      <c r="H24" s="33"/>
      <c r="I24" s="145" t="s">
        <v>23</v>
      </c>
      <c r="J24" s="135" t="s">
        <v>28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8" customHeight="1">
      <c r="A25" s="33"/>
      <c r="B25" s="39"/>
      <c r="C25" s="33"/>
      <c r="D25" s="33"/>
      <c r="E25" s="135" t="s">
        <v>29</v>
      </c>
      <c r="F25" s="33"/>
      <c r="G25" s="33"/>
      <c r="H25" s="33"/>
      <c r="I25" s="145" t="s">
        <v>25</v>
      </c>
      <c r="J25" s="135" t="s">
        <v>1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6.96" customHeight="1">
      <c r="A26" s="33"/>
      <c r="B26" s="39"/>
      <c r="C26" s="33"/>
      <c r="D26" s="33"/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12" customHeight="1">
      <c r="A27" s="33"/>
      <c r="B27" s="39"/>
      <c r="C27" s="33"/>
      <c r="D27" s="145" t="s">
        <v>31</v>
      </c>
      <c r="E27" s="33"/>
      <c r="F27" s="33"/>
      <c r="G27" s="33"/>
      <c r="H27" s="33"/>
      <c r="I27" s="145" t="s">
        <v>23</v>
      </c>
      <c r="J27" s="135" t="str">
        <f>IF('Rekapitulace stavby'!AN19="","",'Rekapitulace stavby'!AN19)</f>
        <v/>
      </c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8" customHeight="1">
      <c r="A28" s="33"/>
      <c r="B28" s="39"/>
      <c r="C28" s="33"/>
      <c r="D28" s="33"/>
      <c r="E28" s="135" t="str">
        <f>IF('Rekapitulace stavby'!E20="","",'Rekapitulace stavby'!E20)</f>
        <v xml:space="preserve"> </v>
      </c>
      <c r="F28" s="33"/>
      <c r="G28" s="33"/>
      <c r="H28" s="33"/>
      <c r="I28" s="145" t="s">
        <v>25</v>
      </c>
      <c r="J28" s="135" t="str">
        <f>IF('Rekapitulace stavby'!AN20="","",'Rekapitulace stavby'!AN20)</f>
        <v/>
      </c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9"/>
      <c r="C29" s="33"/>
      <c r="D29" s="33"/>
      <c r="E29" s="33"/>
      <c r="F29" s="33"/>
      <c r="G29" s="33"/>
      <c r="H29" s="33"/>
      <c r="I29" s="33"/>
      <c r="J29" s="33"/>
      <c r="K29" s="3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2" customHeight="1">
      <c r="A30" s="33"/>
      <c r="B30" s="39"/>
      <c r="C30" s="33"/>
      <c r="D30" s="145" t="s">
        <v>32</v>
      </c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8" customFormat="1" ht="16.5" customHeight="1">
      <c r="A31" s="150"/>
      <c r="B31" s="151"/>
      <c r="C31" s="150"/>
      <c r="D31" s="150"/>
      <c r="E31" s="152" t="s">
        <v>1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3"/>
      <c r="B32" s="39"/>
      <c r="C32" s="33"/>
      <c r="D32" s="33"/>
      <c r="E32" s="33"/>
      <c r="F32" s="33"/>
      <c r="G32" s="33"/>
      <c r="H32" s="33"/>
      <c r="I32" s="33"/>
      <c r="J32" s="33"/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4"/>
      <c r="E33" s="154"/>
      <c r="F33" s="154"/>
      <c r="G33" s="154"/>
      <c r="H33" s="154"/>
      <c r="I33" s="154"/>
      <c r="J33" s="154"/>
      <c r="K33" s="154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25.44" customHeight="1">
      <c r="A34" s="33"/>
      <c r="B34" s="39"/>
      <c r="C34" s="33"/>
      <c r="D34" s="155" t="s">
        <v>34</v>
      </c>
      <c r="E34" s="33"/>
      <c r="F34" s="33"/>
      <c r="G34" s="33"/>
      <c r="H34" s="33"/>
      <c r="I34" s="33"/>
      <c r="J34" s="156">
        <f>ROUND(J138, 2)</f>
        <v>7517422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6.96" customHeight="1">
      <c r="A35" s="33"/>
      <c r="B35" s="39"/>
      <c r="C35" s="33"/>
      <c r="D35" s="154"/>
      <c r="E35" s="154"/>
      <c r="F35" s="154"/>
      <c r="G35" s="154"/>
      <c r="H35" s="154"/>
      <c r="I35" s="154"/>
      <c r="J35" s="154"/>
      <c r="K35" s="154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33"/>
      <c r="F36" s="157" t="s">
        <v>36</v>
      </c>
      <c r="G36" s="33"/>
      <c r="H36" s="33"/>
      <c r="I36" s="157" t="s">
        <v>35</v>
      </c>
      <c r="J36" s="157" t="s">
        <v>37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14.4" customHeight="1">
      <c r="A37" s="33"/>
      <c r="B37" s="39"/>
      <c r="C37" s="33"/>
      <c r="D37" s="147" t="s">
        <v>38</v>
      </c>
      <c r="E37" s="145" t="s">
        <v>39</v>
      </c>
      <c r="F37" s="158">
        <f>ROUND((SUM(BE138:BE400)),  2)</f>
        <v>7517422</v>
      </c>
      <c r="G37" s="33"/>
      <c r="H37" s="33"/>
      <c r="I37" s="159">
        <v>0.20999999999999999</v>
      </c>
      <c r="J37" s="158">
        <f>ROUND(((SUM(BE138:BE400))*I37),  2)</f>
        <v>1578658.6200000001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39"/>
      <c r="C38" s="33"/>
      <c r="D38" s="33"/>
      <c r="E38" s="145" t="s">
        <v>40</v>
      </c>
      <c r="F38" s="158">
        <f>ROUND((SUM(BF138:BF400)),  2)</f>
        <v>0</v>
      </c>
      <c r="G38" s="33"/>
      <c r="H38" s="33"/>
      <c r="I38" s="159">
        <v>0.12</v>
      </c>
      <c r="J38" s="158">
        <f>ROUND(((SUM(BF138:BF400))*I38),  2)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41</v>
      </c>
      <c r="F39" s="158">
        <f>ROUND((SUM(BG138:BG400)),  2)</f>
        <v>0</v>
      </c>
      <c r="G39" s="33"/>
      <c r="H39" s="33"/>
      <c r="I39" s="159">
        <v>0.20999999999999999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9"/>
      <c r="C40" s="33"/>
      <c r="D40" s="33"/>
      <c r="E40" s="145" t="s">
        <v>42</v>
      </c>
      <c r="F40" s="158">
        <f>ROUND((SUM(BH138:BH400)),  2)</f>
        <v>0</v>
      </c>
      <c r="G40" s="33"/>
      <c r="H40" s="33"/>
      <c r="I40" s="159">
        <v>0.12</v>
      </c>
      <c r="J40" s="158">
        <f>0</f>
        <v>0</v>
      </c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2" customFormat="1" ht="14.4" customHeight="1">
      <c r="A41" s="33"/>
      <c r="B41" s="39"/>
      <c r="C41" s="33"/>
      <c r="D41" s="33"/>
      <c r="E41" s="145" t="s">
        <v>43</v>
      </c>
      <c r="F41" s="158">
        <f>ROUND((SUM(BI138:BI400)),  2)</f>
        <v>0</v>
      </c>
      <c r="G41" s="33"/>
      <c r="H41" s="33"/>
      <c r="I41" s="159">
        <v>0</v>
      </c>
      <c r="J41" s="158">
        <f>0</f>
        <v>0</v>
      </c>
      <c r="K41" s="33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6.96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5.44" customHeight="1">
      <c r="A43" s="33"/>
      <c r="B43" s="39"/>
      <c r="C43" s="160"/>
      <c r="D43" s="161" t="s">
        <v>44</v>
      </c>
      <c r="E43" s="162"/>
      <c r="F43" s="162"/>
      <c r="G43" s="163" t="s">
        <v>45</v>
      </c>
      <c r="H43" s="164" t="s">
        <v>46</v>
      </c>
      <c r="I43" s="162"/>
      <c r="J43" s="165">
        <f>SUM(J34:J41)</f>
        <v>9096080.620000001</v>
      </c>
      <c r="K43" s="166"/>
      <c r="L43" s="57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14.4" customHeight="1">
      <c r="A44" s="33"/>
      <c r="B44" s="39"/>
      <c r="C44" s="33"/>
      <c r="D44" s="33"/>
      <c r="E44" s="33"/>
      <c r="F44" s="33"/>
      <c r="G44" s="33"/>
      <c r="H44" s="33"/>
      <c r="I44" s="33"/>
      <c r="J44" s="33"/>
      <c r="K44" s="33"/>
      <c r="L44" s="57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47</v>
      </c>
      <c r="E50" s="168"/>
      <c r="F50" s="168"/>
      <c r="G50" s="167" t="s">
        <v>48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49</v>
      </c>
      <c r="E61" s="170"/>
      <c r="F61" s="171" t="s">
        <v>50</v>
      </c>
      <c r="G61" s="169" t="s">
        <v>49</v>
      </c>
      <c r="H61" s="170"/>
      <c r="I61" s="170"/>
      <c r="J61" s="172" t="s">
        <v>50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51</v>
      </c>
      <c r="E65" s="173"/>
      <c r="F65" s="173"/>
      <c r="G65" s="167" t="s">
        <v>52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49</v>
      </c>
      <c r="E76" s="170"/>
      <c r="F76" s="171" t="s">
        <v>50</v>
      </c>
      <c r="G76" s="169" t="s">
        <v>49</v>
      </c>
      <c r="H76" s="170"/>
      <c r="I76" s="170"/>
      <c r="J76" s="172" t="s">
        <v>50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hidden="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hidden="1" s="2" customFormat="1" ht="24.96" customHeight="1">
      <c r="A82" s="33"/>
      <c r="B82" s="34"/>
      <c r="C82" s="24" t="s">
        <v>238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hidden="1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hidden="1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hidden="1" s="2" customFormat="1" ht="16.5" customHeight="1">
      <c r="A85" s="33"/>
      <c r="B85" s="34"/>
      <c r="C85" s="35"/>
      <c r="D85" s="35"/>
      <c r="E85" s="178" t="str">
        <f>E7</f>
        <v>Cheb - Onkologie a zubní klinika rev.11.02.2025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hidden="1" s="1" customFormat="1" ht="12" customHeight="1">
      <c r="B86" s="22"/>
      <c r="C86" s="30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78" t="s">
        <v>4862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0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3"/>
      <c r="B89" s="34"/>
      <c r="C89" s="35"/>
      <c r="D89" s="35"/>
      <c r="E89" s="179" t="s">
        <v>5270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hidden="1" s="2" customFormat="1" ht="12" customHeight="1">
      <c r="A90" s="33"/>
      <c r="B90" s="34"/>
      <c r="C90" s="30" t="s">
        <v>235</v>
      </c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hidden="1" s="2" customFormat="1" ht="16.5" customHeight="1">
      <c r="A91" s="33"/>
      <c r="B91" s="34"/>
      <c r="C91" s="35"/>
      <c r="D91" s="35"/>
      <c r="E91" s="70" t="str">
        <f>E13</f>
        <v>II.1.2.4b - Vzduchotechnika</v>
      </c>
      <c r="F91" s="35"/>
      <c r="G91" s="35"/>
      <c r="H91" s="35"/>
      <c r="I91" s="35"/>
      <c r="J91" s="35"/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hidden="1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hidden="1" s="2" customFormat="1" ht="12" customHeight="1">
      <c r="A93" s="33"/>
      <c r="B93" s="34"/>
      <c r="C93" s="30" t="s">
        <v>18</v>
      </c>
      <c r="D93" s="35"/>
      <c r="E93" s="35"/>
      <c r="F93" s="27" t="str">
        <f>F16</f>
        <v>Cheb</v>
      </c>
      <c r="G93" s="35"/>
      <c r="H93" s="35"/>
      <c r="I93" s="30" t="s">
        <v>20</v>
      </c>
      <c r="J93" s="73" t="str">
        <f>IF(J16="","",J16)</f>
        <v>10. 12. 2024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hidden="1" s="2" customFormat="1" ht="6.96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hidden="1" s="2" customFormat="1" ht="15.15" customHeight="1">
      <c r="A95" s="33"/>
      <c r="B95" s="34"/>
      <c r="C95" s="30" t="s">
        <v>22</v>
      </c>
      <c r="D95" s="35"/>
      <c r="E95" s="35"/>
      <c r="F95" s="27" t="str">
        <f>E19</f>
        <v>Karlovarský kraj</v>
      </c>
      <c r="G95" s="35"/>
      <c r="H95" s="35"/>
      <c r="I95" s="30" t="s">
        <v>27</v>
      </c>
      <c r="J95" s="31" t="str">
        <f>E25</f>
        <v>M Projekt Cheb</v>
      </c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hidden="1" s="2" customFormat="1" ht="15.15" customHeight="1">
      <c r="A96" s="33"/>
      <c r="B96" s="34"/>
      <c r="C96" s="30" t="s">
        <v>26</v>
      </c>
      <c r="D96" s="35"/>
      <c r="E96" s="35"/>
      <c r="F96" s="27" t="str">
        <f>IF(E22="","",E22)</f>
        <v xml:space="preserve"> </v>
      </c>
      <c r="G96" s="35"/>
      <c r="H96" s="35"/>
      <c r="I96" s="30" t="s">
        <v>31</v>
      </c>
      <c r="J96" s="31" t="str">
        <f>E28</f>
        <v xml:space="preserve"> 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hidden="1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hidden="1" s="2" customFormat="1" ht="29.28" customHeight="1">
      <c r="A98" s="33"/>
      <c r="B98" s="34"/>
      <c r="C98" s="180" t="s">
        <v>239</v>
      </c>
      <c r="D98" s="181"/>
      <c r="E98" s="181"/>
      <c r="F98" s="181"/>
      <c r="G98" s="181"/>
      <c r="H98" s="181"/>
      <c r="I98" s="181"/>
      <c r="J98" s="182" t="s">
        <v>240</v>
      </c>
      <c r="K98" s="181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hidden="1" s="2" customFormat="1" ht="10.32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7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hidden="1" s="2" customFormat="1" ht="22.8" customHeight="1">
      <c r="A100" s="33"/>
      <c r="B100" s="34"/>
      <c r="C100" s="183" t="s">
        <v>241</v>
      </c>
      <c r="D100" s="35"/>
      <c r="E100" s="35"/>
      <c r="F100" s="35"/>
      <c r="G100" s="35"/>
      <c r="H100" s="35"/>
      <c r="I100" s="35"/>
      <c r="J100" s="104">
        <f>J138</f>
        <v>7517422</v>
      </c>
      <c r="K100" s="35"/>
      <c r="L100" s="57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242</v>
      </c>
    </row>
    <row r="101" hidden="1" s="9" customFormat="1" ht="24.96" customHeight="1">
      <c r="A101" s="9"/>
      <c r="B101" s="184"/>
      <c r="C101" s="185"/>
      <c r="D101" s="186" t="s">
        <v>5348</v>
      </c>
      <c r="E101" s="187"/>
      <c r="F101" s="187"/>
      <c r="G101" s="187"/>
      <c r="H101" s="187"/>
      <c r="I101" s="187"/>
      <c r="J101" s="188">
        <f>J139</f>
        <v>7517422</v>
      </c>
      <c r="K101" s="185"/>
      <c r="L101" s="18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90"/>
      <c r="C102" s="126"/>
      <c r="D102" s="191" t="s">
        <v>5349</v>
      </c>
      <c r="E102" s="192"/>
      <c r="F102" s="192"/>
      <c r="G102" s="192"/>
      <c r="H102" s="192"/>
      <c r="I102" s="192"/>
      <c r="J102" s="193">
        <f>J140</f>
        <v>12650</v>
      </c>
      <c r="K102" s="126"/>
      <c r="L102" s="19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0"/>
      <c r="C103" s="126"/>
      <c r="D103" s="191" t="s">
        <v>5350</v>
      </c>
      <c r="E103" s="192"/>
      <c r="F103" s="192"/>
      <c r="G103" s="192"/>
      <c r="H103" s="192"/>
      <c r="I103" s="192"/>
      <c r="J103" s="193">
        <f>J144</f>
        <v>400631</v>
      </c>
      <c r="K103" s="126"/>
      <c r="L103" s="19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0"/>
      <c r="C104" s="126"/>
      <c r="D104" s="191" t="s">
        <v>5351</v>
      </c>
      <c r="E104" s="192"/>
      <c r="F104" s="192"/>
      <c r="G104" s="192"/>
      <c r="H104" s="192"/>
      <c r="I104" s="192"/>
      <c r="J104" s="193">
        <f>J177</f>
        <v>551438</v>
      </c>
      <c r="K104" s="126"/>
      <c r="L104" s="19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90"/>
      <c r="C105" s="126"/>
      <c r="D105" s="191" t="s">
        <v>5352</v>
      </c>
      <c r="E105" s="192"/>
      <c r="F105" s="192"/>
      <c r="G105" s="192"/>
      <c r="H105" s="192"/>
      <c r="I105" s="192"/>
      <c r="J105" s="193">
        <f>J216</f>
        <v>1601024</v>
      </c>
      <c r="K105" s="126"/>
      <c r="L105" s="19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90"/>
      <c r="C106" s="126"/>
      <c r="D106" s="191" t="s">
        <v>5353</v>
      </c>
      <c r="E106" s="192"/>
      <c r="F106" s="192"/>
      <c r="G106" s="192"/>
      <c r="H106" s="192"/>
      <c r="I106" s="192"/>
      <c r="J106" s="193">
        <f>J261</f>
        <v>1695224</v>
      </c>
      <c r="K106" s="126"/>
      <c r="L106" s="19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90"/>
      <c r="C107" s="126"/>
      <c r="D107" s="191" t="s">
        <v>5354</v>
      </c>
      <c r="E107" s="192"/>
      <c r="F107" s="192"/>
      <c r="G107" s="192"/>
      <c r="H107" s="192"/>
      <c r="I107" s="192"/>
      <c r="J107" s="193">
        <f>J307</f>
        <v>46235</v>
      </c>
      <c r="K107" s="126"/>
      <c r="L107" s="19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90"/>
      <c r="C108" s="126"/>
      <c r="D108" s="191" t="s">
        <v>5355</v>
      </c>
      <c r="E108" s="192"/>
      <c r="F108" s="192"/>
      <c r="G108" s="192"/>
      <c r="H108" s="192"/>
      <c r="I108" s="192"/>
      <c r="J108" s="193">
        <f>J317</f>
        <v>81997</v>
      </c>
      <c r="K108" s="126"/>
      <c r="L108" s="19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90"/>
      <c r="C109" s="126"/>
      <c r="D109" s="191" t="s">
        <v>5356</v>
      </c>
      <c r="E109" s="192"/>
      <c r="F109" s="192"/>
      <c r="G109" s="192"/>
      <c r="H109" s="192"/>
      <c r="I109" s="192"/>
      <c r="J109" s="193">
        <f>J330</f>
        <v>590446</v>
      </c>
      <c r="K109" s="126"/>
      <c r="L109" s="19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90"/>
      <c r="C110" s="126"/>
      <c r="D110" s="191" t="s">
        <v>5357</v>
      </c>
      <c r="E110" s="192"/>
      <c r="F110" s="192"/>
      <c r="G110" s="192"/>
      <c r="H110" s="192"/>
      <c r="I110" s="192"/>
      <c r="J110" s="193">
        <f>J341</f>
        <v>361894</v>
      </c>
      <c r="K110" s="126"/>
      <c r="L110" s="19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90"/>
      <c r="C111" s="126"/>
      <c r="D111" s="191" t="s">
        <v>5358</v>
      </c>
      <c r="E111" s="192"/>
      <c r="F111" s="192"/>
      <c r="G111" s="192"/>
      <c r="H111" s="192"/>
      <c r="I111" s="192"/>
      <c r="J111" s="193">
        <f>J355</f>
        <v>85094</v>
      </c>
      <c r="K111" s="126"/>
      <c r="L111" s="19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90"/>
      <c r="C112" s="126"/>
      <c r="D112" s="191" t="s">
        <v>5359</v>
      </c>
      <c r="E112" s="192"/>
      <c r="F112" s="192"/>
      <c r="G112" s="192"/>
      <c r="H112" s="192"/>
      <c r="I112" s="192"/>
      <c r="J112" s="193">
        <f>J364</f>
        <v>129593</v>
      </c>
      <c r="K112" s="126"/>
      <c r="L112" s="19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90"/>
      <c r="C113" s="126"/>
      <c r="D113" s="191" t="s">
        <v>5360</v>
      </c>
      <c r="E113" s="192"/>
      <c r="F113" s="192"/>
      <c r="G113" s="192"/>
      <c r="H113" s="192"/>
      <c r="I113" s="192"/>
      <c r="J113" s="193">
        <f>J374</f>
        <v>1251008</v>
      </c>
      <c r="K113" s="126"/>
      <c r="L113" s="19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10" customFormat="1" ht="19.92" customHeight="1">
      <c r="A114" s="10"/>
      <c r="B114" s="190"/>
      <c r="C114" s="126"/>
      <c r="D114" s="191" t="s">
        <v>5361</v>
      </c>
      <c r="E114" s="192"/>
      <c r="F114" s="192"/>
      <c r="G114" s="192"/>
      <c r="H114" s="192"/>
      <c r="I114" s="192"/>
      <c r="J114" s="193">
        <f>J387</f>
        <v>710188</v>
      </c>
      <c r="K114" s="126"/>
      <c r="L114" s="194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hidden="1" s="2" customFormat="1" ht="21.84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hidden="1" s="2" customFormat="1" ht="6.96" customHeight="1">
      <c r="A116" s="33"/>
      <c r="B116" s="60"/>
      <c r="C116" s="61"/>
      <c r="D116" s="61"/>
      <c r="E116" s="61"/>
      <c r="F116" s="61"/>
      <c r="G116" s="61"/>
      <c r="H116" s="61"/>
      <c r="I116" s="61"/>
      <c r="J116" s="61"/>
      <c r="K116" s="61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hidden="1"/>
    <row r="118" hidden="1"/>
    <row r="119" hidden="1"/>
    <row r="120" s="2" customFormat="1" ht="6.96" customHeight="1">
      <c r="A120" s="33"/>
      <c r="B120" s="62"/>
      <c r="C120" s="63"/>
      <c r="D120" s="63"/>
      <c r="E120" s="63"/>
      <c r="F120" s="63"/>
      <c r="G120" s="63"/>
      <c r="H120" s="63"/>
      <c r="I120" s="63"/>
      <c r="J120" s="63"/>
      <c r="K120" s="63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24.96" customHeight="1">
      <c r="A121" s="33"/>
      <c r="B121" s="34"/>
      <c r="C121" s="24" t="s">
        <v>263</v>
      </c>
      <c r="D121" s="35"/>
      <c r="E121" s="35"/>
      <c r="F121" s="35"/>
      <c r="G121" s="35"/>
      <c r="H121" s="35"/>
      <c r="I121" s="35"/>
      <c r="J121" s="35"/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6.96" customHeight="1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2" customHeight="1">
      <c r="A123" s="33"/>
      <c r="B123" s="34"/>
      <c r="C123" s="30" t="s">
        <v>14</v>
      </c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2" customFormat="1" ht="16.5" customHeight="1">
      <c r="A124" s="33"/>
      <c r="B124" s="34"/>
      <c r="C124" s="35"/>
      <c r="D124" s="35"/>
      <c r="E124" s="178" t="str">
        <f>E7</f>
        <v>Cheb - Onkologie a zubní klinika rev.11.02.2025</v>
      </c>
      <c r="F124" s="30"/>
      <c r="G124" s="30"/>
      <c r="H124" s="30"/>
      <c r="I124" s="35"/>
      <c r="J124" s="35"/>
      <c r="K124" s="35"/>
      <c r="L124" s="57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="1" customFormat="1" ht="12" customHeight="1">
      <c r="B125" s="22"/>
      <c r="C125" s="30" t="s">
        <v>231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1" customFormat="1" ht="16.5" customHeight="1">
      <c r="B126" s="22"/>
      <c r="C126" s="23"/>
      <c r="D126" s="23"/>
      <c r="E126" s="178" t="s">
        <v>4862</v>
      </c>
      <c r="F126" s="23"/>
      <c r="G126" s="23"/>
      <c r="H126" s="23"/>
      <c r="I126" s="23"/>
      <c r="J126" s="23"/>
      <c r="K126" s="23"/>
      <c r="L126" s="21"/>
    </row>
    <row r="127" s="1" customFormat="1" ht="12" customHeight="1">
      <c r="B127" s="22"/>
      <c r="C127" s="30" t="s">
        <v>233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33"/>
      <c r="B128" s="34"/>
      <c r="C128" s="35"/>
      <c r="D128" s="35"/>
      <c r="E128" s="179" t="s">
        <v>5270</v>
      </c>
      <c r="F128" s="35"/>
      <c r="G128" s="35"/>
      <c r="H128" s="35"/>
      <c r="I128" s="35"/>
      <c r="J128" s="35"/>
      <c r="K128" s="35"/>
      <c r="L128" s="57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="2" customFormat="1" ht="12" customHeight="1">
      <c r="A129" s="33"/>
      <c r="B129" s="34"/>
      <c r="C129" s="30" t="s">
        <v>235</v>
      </c>
      <c r="D129" s="35"/>
      <c r="E129" s="35"/>
      <c r="F129" s="35"/>
      <c r="G129" s="35"/>
      <c r="H129" s="35"/>
      <c r="I129" s="35"/>
      <c r="J129" s="35"/>
      <c r="K129" s="35"/>
      <c r="L129" s="57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="2" customFormat="1" ht="16.5" customHeight="1">
      <c r="A130" s="33"/>
      <c r="B130" s="34"/>
      <c r="C130" s="35"/>
      <c r="D130" s="35"/>
      <c r="E130" s="70" t="str">
        <f>E13</f>
        <v>II.1.2.4b - Vzduchotechnika</v>
      </c>
      <c r="F130" s="35"/>
      <c r="G130" s="35"/>
      <c r="H130" s="35"/>
      <c r="I130" s="35"/>
      <c r="J130" s="35"/>
      <c r="K130" s="35"/>
      <c r="L130" s="57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="2" customFormat="1" ht="6.96" customHeight="1">
      <c r="A131" s="33"/>
      <c r="B131" s="34"/>
      <c r="C131" s="35"/>
      <c r="D131" s="35"/>
      <c r="E131" s="35"/>
      <c r="F131" s="35"/>
      <c r="G131" s="35"/>
      <c r="H131" s="35"/>
      <c r="I131" s="35"/>
      <c r="J131" s="35"/>
      <c r="K131" s="35"/>
      <c r="L131" s="57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="2" customFormat="1" ht="12" customHeight="1">
      <c r="A132" s="33"/>
      <c r="B132" s="34"/>
      <c r="C132" s="30" t="s">
        <v>18</v>
      </c>
      <c r="D132" s="35"/>
      <c r="E132" s="35"/>
      <c r="F132" s="27" t="str">
        <f>F16</f>
        <v>Cheb</v>
      </c>
      <c r="G132" s="35"/>
      <c r="H132" s="35"/>
      <c r="I132" s="30" t="s">
        <v>20</v>
      </c>
      <c r="J132" s="73" t="str">
        <f>IF(J16="","",J16)</f>
        <v>10. 12. 2024</v>
      </c>
      <c r="K132" s="35"/>
      <c r="L132" s="57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="2" customFormat="1" ht="6.96" customHeight="1">
      <c r="A133" s="33"/>
      <c r="B133" s="34"/>
      <c r="C133" s="35"/>
      <c r="D133" s="35"/>
      <c r="E133" s="35"/>
      <c r="F133" s="35"/>
      <c r="G133" s="35"/>
      <c r="H133" s="35"/>
      <c r="I133" s="35"/>
      <c r="J133" s="35"/>
      <c r="K133" s="35"/>
      <c r="L133" s="57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="2" customFormat="1" ht="15.15" customHeight="1">
      <c r="A134" s="33"/>
      <c r="B134" s="34"/>
      <c r="C134" s="30" t="s">
        <v>22</v>
      </c>
      <c r="D134" s="35"/>
      <c r="E134" s="35"/>
      <c r="F134" s="27" t="str">
        <f>E19</f>
        <v>Karlovarský kraj</v>
      </c>
      <c r="G134" s="35"/>
      <c r="H134" s="35"/>
      <c r="I134" s="30" t="s">
        <v>27</v>
      </c>
      <c r="J134" s="31" t="str">
        <f>E25</f>
        <v>M Projekt Cheb</v>
      </c>
      <c r="K134" s="35"/>
      <c r="L134" s="57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="2" customFormat="1" ht="15.15" customHeight="1">
      <c r="A135" s="33"/>
      <c r="B135" s="34"/>
      <c r="C135" s="30" t="s">
        <v>26</v>
      </c>
      <c r="D135" s="35"/>
      <c r="E135" s="35"/>
      <c r="F135" s="27" t="str">
        <f>IF(E22="","",E22)</f>
        <v xml:space="preserve"> </v>
      </c>
      <c r="G135" s="35"/>
      <c r="H135" s="35"/>
      <c r="I135" s="30" t="s">
        <v>31</v>
      </c>
      <c r="J135" s="31" t="str">
        <f>E28</f>
        <v xml:space="preserve"> </v>
      </c>
      <c r="K135" s="35"/>
      <c r="L135" s="57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="2" customFormat="1" ht="10.32" customHeight="1">
      <c r="A136" s="33"/>
      <c r="B136" s="34"/>
      <c r="C136" s="35"/>
      <c r="D136" s="35"/>
      <c r="E136" s="35"/>
      <c r="F136" s="35"/>
      <c r="G136" s="35"/>
      <c r="H136" s="35"/>
      <c r="I136" s="35"/>
      <c r="J136" s="35"/>
      <c r="K136" s="35"/>
      <c r="L136" s="57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="11" customFormat="1" ht="29.28" customHeight="1">
      <c r="A137" s="195"/>
      <c r="B137" s="196"/>
      <c r="C137" s="197" t="s">
        <v>264</v>
      </c>
      <c r="D137" s="198" t="s">
        <v>59</v>
      </c>
      <c r="E137" s="198" t="s">
        <v>55</v>
      </c>
      <c r="F137" s="198" t="s">
        <v>56</v>
      </c>
      <c r="G137" s="198" t="s">
        <v>265</v>
      </c>
      <c r="H137" s="198" t="s">
        <v>266</v>
      </c>
      <c r="I137" s="198" t="s">
        <v>267</v>
      </c>
      <c r="J137" s="199" t="s">
        <v>240</v>
      </c>
      <c r="K137" s="200" t="s">
        <v>268</v>
      </c>
      <c r="L137" s="201"/>
      <c r="M137" s="94" t="s">
        <v>1</v>
      </c>
      <c r="N137" s="95" t="s">
        <v>38</v>
      </c>
      <c r="O137" s="95" t="s">
        <v>269</v>
      </c>
      <c r="P137" s="95" t="s">
        <v>270</v>
      </c>
      <c r="Q137" s="95" t="s">
        <v>271</v>
      </c>
      <c r="R137" s="95" t="s">
        <v>272</v>
      </c>
      <c r="S137" s="95" t="s">
        <v>273</v>
      </c>
      <c r="T137" s="96" t="s">
        <v>274</v>
      </c>
      <c r="U137" s="195"/>
      <c r="V137" s="195"/>
      <c r="W137" s="195"/>
      <c r="X137" s="195"/>
      <c r="Y137" s="195"/>
      <c r="Z137" s="195"/>
      <c r="AA137" s="195"/>
      <c r="AB137" s="195"/>
      <c r="AC137" s="195"/>
      <c r="AD137" s="195"/>
      <c r="AE137" s="195"/>
    </row>
    <row r="138" s="2" customFormat="1" ht="22.8" customHeight="1">
      <c r="A138" s="33"/>
      <c r="B138" s="34"/>
      <c r="C138" s="101" t="s">
        <v>275</v>
      </c>
      <c r="D138" s="35"/>
      <c r="E138" s="35"/>
      <c r="F138" s="35"/>
      <c r="G138" s="35"/>
      <c r="H138" s="35"/>
      <c r="I138" s="35"/>
      <c r="J138" s="202">
        <f>BK138</f>
        <v>7517422</v>
      </c>
      <c r="K138" s="35"/>
      <c r="L138" s="39"/>
      <c r="M138" s="97"/>
      <c r="N138" s="203"/>
      <c r="O138" s="98"/>
      <c r="P138" s="204">
        <f>P139</f>
        <v>0</v>
      </c>
      <c r="Q138" s="98"/>
      <c r="R138" s="204">
        <f>R139</f>
        <v>0</v>
      </c>
      <c r="S138" s="98"/>
      <c r="T138" s="205">
        <f>T139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73</v>
      </c>
      <c r="AU138" s="18" t="s">
        <v>242</v>
      </c>
      <c r="BK138" s="206">
        <f>BK139</f>
        <v>7517422</v>
      </c>
    </row>
    <row r="139" s="12" customFormat="1" ht="25.92" customHeight="1">
      <c r="A139" s="12"/>
      <c r="B139" s="207"/>
      <c r="C139" s="208"/>
      <c r="D139" s="209" t="s">
        <v>73</v>
      </c>
      <c r="E139" s="210" t="s">
        <v>2081</v>
      </c>
      <c r="F139" s="210" t="s">
        <v>106</v>
      </c>
      <c r="G139" s="208"/>
      <c r="H139" s="208"/>
      <c r="I139" s="208"/>
      <c r="J139" s="211">
        <f>BK139</f>
        <v>7517422</v>
      </c>
      <c r="K139" s="208"/>
      <c r="L139" s="212"/>
      <c r="M139" s="213"/>
      <c r="N139" s="214"/>
      <c r="O139" s="214"/>
      <c r="P139" s="215">
        <f>P140+P144+P177+P216+P261+P307+P317+P330+P341+P355+P364+P374+P387</f>
        <v>0</v>
      </c>
      <c r="Q139" s="214"/>
      <c r="R139" s="215">
        <f>R140+R144+R177+R216+R261+R307+R317+R330+R341+R355+R364+R374+R387</f>
        <v>0</v>
      </c>
      <c r="S139" s="214"/>
      <c r="T139" s="216">
        <f>T140+T144+T177+T216+T261+T307+T317+T330+T341+T355+T364+T374+T387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7" t="s">
        <v>81</v>
      </c>
      <c r="AT139" s="218" t="s">
        <v>73</v>
      </c>
      <c r="AU139" s="218" t="s">
        <v>74</v>
      </c>
      <c r="AY139" s="217" t="s">
        <v>278</v>
      </c>
      <c r="BK139" s="219">
        <f>BK140+BK144+BK177+BK216+BK261+BK307+BK317+BK330+BK341+BK355+BK364+BK374+BK387</f>
        <v>7517422</v>
      </c>
    </row>
    <row r="140" s="12" customFormat="1" ht="22.8" customHeight="1">
      <c r="A140" s="12"/>
      <c r="B140" s="207"/>
      <c r="C140" s="208"/>
      <c r="D140" s="209" t="s">
        <v>73</v>
      </c>
      <c r="E140" s="220" t="s">
        <v>5362</v>
      </c>
      <c r="F140" s="220" t="s">
        <v>1904</v>
      </c>
      <c r="G140" s="208"/>
      <c r="H140" s="208"/>
      <c r="I140" s="208"/>
      <c r="J140" s="221">
        <f>BK140</f>
        <v>12650</v>
      </c>
      <c r="K140" s="208"/>
      <c r="L140" s="212"/>
      <c r="M140" s="213"/>
      <c r="N140" s="214"/>
      <c r="O140" s="214"/>
      <c r="P140" s="215">
        <f>SUM(P141:P143)</f>
        <v>0</v>
      </c>
      <c r="Q140" s="214"/>
      <c r="R140" s="215">
        <f>SUM(R141:R143)</f>
        <v>0</v>
      </c>
      <c r="S140" s="214"/>
      <c r="T140" s="216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7" t="s">
        <v>81</v>
      </c>
      <c r="AT140" s="218" t="s">
        <v>73</v>
      </c>
      <c r="AU140" s="218" t="s">
        <v>81</v>
      </c>
      <c r="AY140" s="217" t="s">
        <v>278</v>
      </c>
      <c r="BK140" s="219">
        <f>SUM(BK141:BK143)</f>
        <v>12650</v>
      </c>
    </row>
    <row r="141" s="2" customFormat="1" ht="24.15" customHeight="1">
      <c r="A141" s="33"/>
      <c r="B141" s="34"/>
      <c r="C141" s="222" t="s">
        <v>81</v>
      </c>
      <c r="D141" s="222" t="s">
        <v>280</v>
      </c>
      <c r="E141" s="223" t="s">
        <v>5363</v>
      </c>
      <c r="F141" s="224" t="s">
        <v>5364</v>
      </c>
      <c r="G141" s="225" t="s">
        <v>1418</v>
      </c>
      <c r="H141" s="226">
        <v>1</v>
      </c>
      <c r="I141" s="227">
        <v>12650</v>
      </c>
      <c r="J141" s="227">
        <f>ROUND(I141*H141,2)</f>
        <v>12650</v>
      </c>
      <c r="K141" s="228"/>
      <c r="L141" s="39"/>
      <c r="M141" s="229" t="s">
        <v>1</v>
      </c>
      <c r="N141" s="230" t="s">
        <v>39</v>
      </c>
      <c r="O141" s="231">
        <v>0</v>
      </c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33" t="s">
        <v>116</v>
      </c>
      <c r="AT141" s="233" t="s">
        <v>280</v>
      </c>
      <c r="AU141" s="233" t="s">
        <v>83</v>
      </c>
      <c r="AY141" s="18" t="s">
        <v>278</v>
      </c>
      <c r="BE141" s="234">
        <f>IF(N141="základní",J141,0)</f>
        <v>12650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8" t="s">
        <v>81</v>
      </c>
      <c r="BK141" s="234">
        <f>ROUND(I141*H141,2)</f>
        <v>12650</v>
      </c>
      <c r="BL141" s="18" t="s">
        <v>116</v>
      </c>
      <c r="BM141" s="233" t="s">
        <v>5365</v>
      </c>
    </row>
    <row r="142" s="2" customFormat="1" ht="24.15" customHeight="1">
      <c r="A142" s="33"/>
      <c r="B142" s="34"/>
      <c r="C142" s="222" t="s">
        <v>83</v>
      </c>
      <c r="D142" s="222" t="s">
        <v>280</v>
      </c>
      <c r="E142" s="223" t="s">
        <v>5366</v>
      </c>
      <c r="F142" s="224" t="s">
        <v>5367</v>
      </c>
      <c r="G142" s="225" t="s">
        <v>1418</v>
      </c>
      <c r="H142" s="226">
        <v>1</v>
      </c>
      <c r="I142" s="227">
        <v>0</v>
      </c>
      <c r="J142" s="227">
        <f>ROUND(I142*H142,2)</f>
        <v>0</v>
      </c>
      <c r="K142" s="228"/>
      <c r="L142" s="39"/>
      <c r="M142" s="229" t="s">
        <v>1</v>
      </c>
      <c r="N142" s="230" t="s">
        <v>39</v>
      </c>
      <c r="O142" s="231">
        <v>0</v>
      </c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33" t="s">
        <v>116</v>
      </c>
      <c r="AT142" s="233" t="s">
        <v>280</v>
      </c>
      <c r="AU142" s="233" t="s">
        <v>83</v>
      </c>
      <c r="AY142" s="18" t="s">
        <v>278</v>
      </c>
      <c r="BE142" s="234">
        <f>IF(N142="základní",J142,0)</f>
        <v>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8" t="s">
        <v>81</v>
      </c>
      <c r="BK142" s="234">
        <f>ROUND(I142*H142,2)</f>
        <v>0</v>
      </c>
      <c r="BL142" s="18" t="s">
        <v>116</v>
      </c>
      <c r="BM142" s="233" t="s">
        <v>5368</v>
      </c>
    </row>
    <row r="143" s="2" customFormat="1" ht="24.15" customHeight="1">
      <c r="A143" s="33"/>
      <c r="B143" s="34"/>
      <c r="C143" s="222" t="s">
        <v>91</v>
      </c>
      <c r="D143" s="222" t="s">
        <v>280</v>
      </c>
      <c r="E143" s="223" t="s">
        <v>5369</v>
      </c>
      <c r="F143" s="224" t="s">
        <v>5370</v>
      </c>
      <c r="G143" s="225" t="s">
        <v>1418</v>
      </c>
      <c r="H143" s="226">
        <v>1</v>
      </c>
      <c r="I143" s="227">
        <v>0</v>
      </c>
      <c r="J143" s="227">
        <f>ROUND(I143*H143,2)</f>
        <v>0</v>
      </c>
      <c r="K143" s="228"/>
      <c r="L143" s="39"/>
      <c r="M143" s="229" t="s">
        <v>1</v>
      </c>
      <c r="N143" s="230" t="s">
        <v>39</v>
      </c>
      <c r="O143" s="231">
        <v>0</v>
      </c>
      <c r="P143" s="231">
        <f>O143*H143</f>
        <v>0</v>
      </c>
      <c r="Q143" s="231">
        <v>0</v>
      </c>
      <c r="R143" s="231">
        <f>Q143*H143</f>
        <v>0</v>
      </c>
      <c r="S143" s="231">
        <v>0</v>
      </c>
      <c r="T143" s="23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33" t="s">
        <v>116</v>
      </c>
      <c r="AT143" s="233" t="s">
        <v>280</v>
      </c>
      <c r="AU143" s="233" t="s">
        <v>83</v>
      </c>
      <c r="AY143" s="18" t="s">
        <v>278</v>
      </c>
      <c r="BE143" s="234">
        <f>IF(N143="základní",J143,0)</f>
        <v>0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8" t="s">
        <v>81</v>
      </c>
      <c r="BK143" s="234">
        <f>ROUND(I143*H143,2)</f>
        <v>0</v>
      </c>
      <c r="BL143" s="18" t="s">
        <v>116</v>
      </c>
      <c r="BM143" s="233" t="s">
        <v>5371</v>
      </c>
    </row>
    <row r="144" s="12" customFormat="1" ht="22.8" customHeight="1">
      <c r="A144" s="12"/>
      <c r="B144" s="207"/>
      <c r="C144" s="208"/>
      <c r="D144" s="209" t="s">
        <v>73</v>
      </c>
      <c r="E144" s="220" t="s">
        <v>2082</v>
      </c>
      <c r="F144" s="220" t="s">
        <v>5372</v>
      </c>
      <c r="G144" s="208"/>
      <c r="H144" s="208"/>
      <c r="I144" s="208"/>
      <c r="J144" s="221">
        <f>BK144</f>
        <v>400631</v>
      </c>
      <c r="K144" s="208"/>
      <c r="L144" s="212"/>
      <c r="M144" s="213"/>
      <c r="N144" s="214"/>
      <c r="O144" s="214"/>
      <c r="P144" s="215">
        <f>SUM(P145:P176)</f>
        <v>0</v>
      </c>
      <c r="Q144" s="214"/>
      <c r="R144" s="215">
        <f>SUM(R145:R176)</f>
        <v>0</v>
      </c>
      <c r="S144" s="214"/>
      <c r="T144" s="216">
        <f>SUM(T145:T176)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7" t="s">
        <v>81</v>
      </c>
      <c r="AT144" s="218" t="s">
        <v>73</v>
      </c>
      <c r="AU144" s="218" t="s">
        <v>81</v>
      </c>
      <c r="AY144" s="217" t="s">
        <v>278</v>
      </c>
      <c r="BK144" s="219">
        <f>SUM(BK145:BK176)</f>
        <v>400631</v>
      </c>
    </row>
    <row r="145" s="2" customFormat="1" ht="66.75" customHeight="1">
      <c r="A145" s="33"/>
      <c r="B145" s="34"/>
      <c r="C145" s="222" t="s">
        <v>116</v>
      </c>
      <c r="D145" s="222" t="s">
        <v>280</v>
      </c>
      <c r="E145" s="223" t="s">
        <v>5373</v>
      </c>
      <c r="F145" s="224" t="s">
        <v>5374</v>
      </c>
      <c r="G145" s="225" t="s">
        <v>1673</v>
      </c>
      <c r="H145" s="226">
        <v>1</v>
      </c>
      <c r="I145" s="227">
        <v>124492</v>
      </c>
      <c r="J145" s="227">
        <f>ROUND(I145*H145,2)</f>
        <v>124492</v>
      </c>
      <c r="K145" s="228"/>
      <c r="L145" s="39"/>
      <c r="M145" s="229" t="s">
        <v>1</v>
      </c>
      <c r="N145" s="230" t="s">
        <v>39</v>
      </c>
      <c r="O145" s="231">
        <v>0</v>
      </c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33" t="s">
        <v>116</v>
      </c>
      <c r="AT145" s="233" t="s">
        <v>280</v>
      </c>
      <c r="AU145" s="233" t="s">
        <v>83</v>
      </c>
      <c r="AY145" s="18" t="s">
        <v>278</v>
      </c>
      <c r="BE145" s="234">
        <f>IF(N145="základní",J145,0)</f>
        <v>124492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8" t="s">
        <v>81</v>
      </c>
      <c r="BK145" s="234">
        <f>ROUND(I145*H145,2)</f>
        <v>124492</v>
      </c>
      <c r="BL145" s="18" t="s">
        <v>116</v>
      </c>
      <c r="BM145" s="233" t="s">
        <v>5375</v>
      </c>
    </row>
    <row r="146" s="2" customFormat="1" ht="16.5" customHeight="1">
      <c r="A146" s="33"/>
      <c r="B146" s="34"/>
      <c r="C146" s="222" t="s">
        <v>298</v>
      </c>
      <c r="D146" s="222" t="s">
        <v>280</v>
      </c>
      <c r="E146" s="223" t="s">
        <v>5376</v>
      </c>
      <c r="F146" s="224" t="s">
        <v>2870</v>
      </c>
      <c r="G146" s="225" t="s">
        <v>1673</v>
      </c>
      <c r="H146" s="226">
        <v>2</v>
      </c>
      <c r="I146" s="227">
        <v>2489</v>
      </c>
      <c r="J146" s="227">
        <f>ROUND(I146*H146,2)</f>
        <v>4978</v>
      </c>
      <c r="K146" s="228"/>
      <c r="L146" s="39"/>
      <c r="M146" s="229" t="s">
        <v>1</v>
      </c>
      <c r="N146" s="230" t="s">
        <v>39</v>
      </c>
      <c r="O146" s="231">
        <v>0</v>
      </c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33" t="s">
        <v>116</v>
      </c>
      <c r="AT146" s="233" t="s">
        <v>280</v>
      </c>
      <c r="AU146" s="233" t="s">
        <v>83</v>
      </c>
      <c r="AY146" s="18" t="s">
        <v>278</v>
      </c>
      <c r="BE146" s="234">
        <f>IF(N146="základní",J146,0)</f>
        <v>4978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8" t="s">
        <v>81</v>
      </c>
      <c r="BK146" s="234">
        <f>ROUND(I146*H146,2)</f>
        <v>4978</v>
      </c>
      <c r="BL146" s="18" t="s">
        <v>116</v>
      </c>
      <c r="BM146" s="233" t="s">
        <v>5377</v>
      </c>
    </row>
    <row r="147" s="2" customFormat="1" ht="16.5" customHeight="1">
      <c r="A147" s="33"/>
      <c r="B147" s="34"/>
      <c r="C147" s="222" t="s">
        <v>304</v>
      </c>
      <c r="D147" s="222" t="s">
        <v>280</v>
      </c>
      <c r="E147" s="223" t="s">
        <v>5378</v>
      </c>
      <c r="F147" s="224" t="s">
        <v>5379</v>
      </c>
      <c r="G147" s="225" t="s">
        <v>1673</v>
      </c>
      <c r="H147" s="226">
        <v>1</v>
      </c>
      <c r="I147" s="227">
        <v>3102</v>
      </c>
      <c r="J147" s="227">
        <f>ROUND(I147*H147,2)</f>
        <v>3102</v>
      </c>
      <c r="K147" s="228"/>
      <c r="L147" s="39"/>
      <c r="M147" s="229" t="s">
        <v>1</v>
      </c>
      <c r="N147" s="230" t="s">
        <v>39</v>
      </c>
      <c r="O147" s="231">
        <v>0</v>
      </c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33" t="s">
        <v>116</v>
      </c>
      <c r="AT147" s="233" t="s">
        <v>280</v>
      </c>
      <c r="AU147" s="233" t="s">
        <v>83</v>
      </c>
      <c r="AY147" s="18" t="s">
        <v>278</v>
      </c>
      <c r="BE147" s="234">
        <f>IF(N147="základní",J147,0)</f>
        <v>3102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8" t="s">
        <v>81</v>
      </c>
      <c r="BK147" s="234">
        <f>ROUND(I147*H147,2)</f>
        <v>3102</v>
      </c>
      <c r="BL147" s="18" t="s">
        <v>116</v>
      </c>
      <c r="BM147" s="233" t="s">
        <v>5380</v>
      </c>
    </row>
    <row r="148" s="2" customFormat="1" ht="16.5" customHeight="1">
      <c r="A148" s="33"/>
      <c r="B148" s="34"/>
      <c r="C148" s="222" t="s">
        <v>310</v>
      </c>
      <c r="D148" s="222" t="s">
        <v>280</v>
      </c>
      <c r="E148" s="223" t="s">
        <v>5381</v>
      </c>
      <c r="F148" s="224" t="s">
        <v>5382</v>
      </c>
      <c r="G148" s="225" t="s">
        <v>1673</v>
      </c>
      <c r="H148" s="226">
        <v>1</v>
      </c>
      <c r="I148" s="227">
        <v>6690</v>
      </c>
      <c r="J148" s="227">
        <f>ROUND(I148*H148,2)</f>
        <v>6690</v>
      </c>
      <c r="K148" s="228"/>
      <c r="L148" s="39"/>
      <c r="M148" s="229" t="s">
        <v>1</v>
      </c>
      <c r="N148" s="230" t="s">
        <v>39</v>
      </c>
      <c r="O148" s="231">
        <v>0</v>
      </c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33" t="s">
        <v>116</v>
      </c>
      <c r="AT148" s="233" t="s">
        <v>280</v>
      </c>
      <c r="AU148" s="233" t="s">
        <v>83</v>
      </c>
      <c r="AY148" s="18" t="s">
        <v>278</v>
      </c>
      <c r="BE148" s="234">
        <f>IF(N148="základní",J148,0)</f>
        <v>6690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8" t="s">
        <v>81</v>
      </c>
      <c r="BK148" s="234">
        <f>ROUND(I148*H148,2)</f>
        <v>6690</v>
      </c>
      <c r="BL148" s="18" t="s">
        <v>116</v>
      </c>
      <c r="BM148" s="233" t="s">
        <v>5383</v>
      </c>
    </row>
    <row r="149" s="2" customFormat="1" ht="16.5" customHeight="1">
      <c r="A149" s="33"/>
      <c r="B149" s="34"/>
      <c r="C149" s="222" t="s">
        <v>315</v>
      </c>
      <c r="D149" s="222" t="s">
        <v>280</v>
      </c>
      <c r="E149" s="223" t="s">
        <v>5384</v>
      </c>
      <c r="F149" s="224" t="s">
        <v>2690</v>
      </c>
      <c r="G149" s="225" t="s">
        <v>1673</v>
      </c>
      <c r="H149" s="226">
        <v>1</v>
      </c>
      <c r="I149" s="227">
        <v>6354</v>
      </c>
      <c r="J149" s="227">
        <f>ROUND(I149*H149,2)</f>
        <v>6354</v>
      </c>
      <c r="K149" s="228"/>
      <c r="L149" s="39"/>
      <c r="M149" s="229" t="s">
        <v>1</v>
      </c>
      <c r="N149" s="230" t="s">
        <v>39</v>
      </c>
      <c r="O149" s="231">
        <v>0</v>
      </c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33" t="s">
        <v>116</v>
      </c>
      <c r="AT149" s="233" t="s">
        <v>280</v>
      </c>
      <c r="AU149" s="233" t="s">
        <v>83</v>
      </c>
      <c r="AY149" s="18" t="s">
        <v>278</v>
      </c>
      <c r="BE149" s="234">
        <f>IF(N149="základní",J149,0)</f>
        <v>6354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8" t="s">
        <v>81</v>
      </c>
      <c r="BK149" s="234">
        <f>ROUND(I149*H149,2)</f>
        <v>6354</v>
      </c>
      <c r="BL149" s="18" t="s">
        <v>116</v>
      </c>
      <c r="BM149" s="233" t="s">
        <v>5385</v>
      </c>
    </row>
    <row r="150" s="2" customFormat="1" ht="16.5" customHeight="1">
      <c r="A150" s="33"/>
      <c r="B150" s="34"/>
      <c r="C150" s="222" t="s">
        <v>308</v>
      </c>
      <c r="D150" s="222" t="s">
        <v>280</v>
      </c>
      <c r="E150" s="223" t="s">
        <v>5386</v>
      </c>
      <c r="F150" s="224" t="s">
        <v>5387</v>
      </c>
      <c r="G150" s="225" t="s">
        <v>1673</v>
      </c>
      <c r="H150" s="226">
        <v>1</v>
      </c>
      <c r="I150" s="227">
        <v>669</v>
      </c>
      <c r="J150" s="227">
        <f>ROUND(I150*H150,2)</f>
        <v>669</v>
      </c>
      <c r="K150" s="228"/>
      <c r="L150" s="39"/>
      <c r="M150" s="229" t="s">
        <v>1</v>
      </c>
      <c r="N150" s="230" t="s">
        <v>39</v>
      </c>
      <c r="O150" s="231">
        <v>0</v>
      </c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33" t="s">
        <v>116</v>
      </c>
      <c r="AT150" s="233" t="s">
        <v>280</v>
      </c>
      <c r="AU150" s="233" t="s">
        <v>83</v>
      </c>
      <c r="AY150" s="18" t="s">
        <v>278</v>
      </c>
      <c r="BE150" s="234">
        <f>IF(N150="základní",J150,0)</f>
        <v>669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8" t="s">
        <v>81</v>
      </c>
      <c r="BK150" s="234">
        <f>ROUND(I150*H150,2)</f>
        <v>669</v>
      </c>
      <c r="BL150" s="18" t="s">
        <v>116</v>
      </c>
      <c r="BM150" s="233" t="s">
        <v>5388</v>
      </c>
    </row>
    <row r="151" s="2" customFormat="1" ht="24.15" customHeight="1">
      <c r="A151" s="33"/>
      <c r="B151" s="34"/>
      <c r="C151" s="222" t="s">
        <v>325</v>
      </c>
      <c r="D151" s="222" t="s">
        <v>280</v>
      </c>
      <c r="E151" s="223" t="s">
        <v>5389</v>
      </c>
      <c r="F151" s="224" t="s">
        <v>2712</v>
      </c>
      <c r="G151" s="225" t="s">
        <v>1673</v>
      </c>
      <c r="H151" s="226">
        <v>7</v>
      </c>
      <c r="I151" s="227">
        <v>1864</v>
      </c>
      <c r="J151" s="227">
        <f>ROUND(I151*H151,2)</f>
        <v>13048</v>
      </c>
      <c r="K151" s="228"/>
      <c r="L151" s="39"/>
      <c r="M151" s="229" t="s">
        <v>1</v>
      </c>
      <c r="N151" s="230" t="s">
        <v>39</v>
      </c>
      <c r="O151" s="231">
        <v>0</v>
      </c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33" t="s">
        <v>116</v>
      </c>
      <c r="AT151" s="233" t="s">
        <v>280</v>
      </c>
      <c r="AU151" s="233" t="s">
        <v>83</v>
      </c>
      <c r="AY151" s="18" t="s">
        <v>278</v>
      </c>
      <c r="BE151" s="234">
        <f>IF(N151="základní",J151,0)</f>
        <v>13048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8" t="s">
        <v>81</v>
      </c>
      <c r="BK151" s="234">
        <f>ROUND(I151*H151,2)</f>
        <v>13048</v>
      </c>
      <c r="BL151" s="18" t="s">
        <v>116</v>
      </c>
      <c r="BM151" s="233" t="s">
        <v>5390</v>
      </c>
    </row>
    <row r="152" s="2" customFormat="1" ht="24.15" customHeight="1">
      <c r="A152" s="33"/>
      <c r="B152" s="34"/>
      <c r="C152" s="222" t="s">
        <v>372</v>
      </c>
      <c r="D152" s="222" t="s">
        <v>280</v>
      </c>
      <c r="E152" s="223" t="s">
        <v>5391</v>
      </c>
      <c r="F152" s="224" t="s">
        <v>5392</v>
      </c>
      <c r="G152" s="225" t="s">
        <v>2547</v>
      </c>
      <c r="H152" s="226">
        <v>13</v>
      </c>
      <c r="I152" s="227">
        <v>452</v>
      </c>
      <c r="J152" s="227">
        <f>ROUND(I152*H152,2)</f>
        <v>5876</v>
      </c>
      <c r="K152" s="228"/>
      <c r="L152" s="39"/>
      <c r="M152" s="229" t="s">
        <v>1</v>
      </c>
      <c r="N152" s="230" t="s">
        <v>39</v>
      </c>
      <c r="O152" s="231">
        <v>0</v>
      </c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33" t="s">
        <v>116</v>
      </c>
      <c r="AT152" s="233" t="s">
        <v>280</v>
      </c>
      <c r="AU152" s="233" t="s">
        <v>83</v>
      </c>
      <c r="AY152" s="18" t="s">
        <v>278</v>
      </c>
      <c r="BE152" s="234">
        <f>IF(N152="základní",J152,0)</f>
        <v>5876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8" t="s">
        <v>81</v>
      </c>
      <c r="BK152" s="234">
        <f>ROUND(I152*H152,2)</f>
        <v>5876</v>
      </c>
      <c r="BL152" s="18" t="s">
        <v>116</v>
      </c>
      <c r="BM152" s="233" t="s">
        <v>5393</v>
      </c>
    </row>
    <row r="153" s="2" customFormat="1" ht="24.15" customHeight="1">
      <c r="A153" s="33"/>
      <c r="B153" s="34"/>
      <c r="C153" s="222" t="s">
        <v>8</v>
      </c>
      <c r="D153" s="222" t="s">
        <v>280</v>
      </c>
      <c r="E153" s="223" t="s">
        <v>5394</v>
      </c>
      <c r="F153" s="224" t="s">
        <v>2919</v>
      </c>
      <c r="G153" s="225" t="s">
        <v>2547</v>
      </c>
      <c r="H153" s="226">
        <v>34</v>
      </c>
      <c r="I153" s="227">
        <v>600</v>
      </c>
      <c r="J153" s="227">
        <f>ROUND(I153*H153,2)</f>
        <v>20400</v>
      </c>
      <c r="K153" s="228"/>
      <c r="L153" s="39"/>
      <c r="M153" s="229" t="s">
        <v>1</v>
      </c>
      <c r="N153" s="230" t="s">
        <v>39</v>
      </c>
      <c r="O153" s="231">
        <v>0</v>
      </c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33" t="s">
        <v>116</v>
      </c>
      <c r="AT153" s="233" t="s">
        <v>280</v>
      </c>
      <c r="AU153" s="233" t="s">
        <v>83</v>
      </c>
      <c r="AY153" s="18" t="s">
        <v>278</v>
      </c>
      <c r="BE153" s="234">
        <f>IF(N153="základní",J153,0)</f>
        <v>20400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8" t="s">
        <v>81</v>
      </c>
      <c r="BK153" s="234">
        <f>ROUND(I153*H153,2)</f>
        <v>20400</v>
      </c>
      <c r="BL153" s="18" t="s">
        <v>116</v>
      </c>
      <c r="BM153" s="233" t="s">
        <v>5395</v>
      </c>
    </row>
    <row r="154" s="2" customFormat="1" ht="24.15" customHeight="1">
      <c r="A154" s="33"/>
      <c r="B154" s="34"/>
      <c r="C154" s="222" t="s">
        <v>404</v>
      </c>
      <c r="D154" s="222" t="s">
        <v>280</v>
      </c>
      <c r="E154" s="223" t="s">
        <v>5396</v>
      </c>
      <c r="F154" s="224" t="s">
        <v>2632</v>
      </c>
      <c r="G154" s="225" t="s">
        <v>2547</v>
      </c>
      <c r="H154" s="226">
        <v>16</v>
      </c>
      <c r="I154" s="227">
        <v>702</v>
      </c>
      <c r="J154" s="227">
        <f>ROUND(I154*H154,2)</f>
        <v>11232</v>
      </c>
      <c r="K154" s="228"/>
      <c r="L154" s="39"/>
      <c r="M154" s="229" t="s">
        <v>1</v>
      </c>
      <c r="N154" s="230" t="s">
        <v>39</v>
      </c>
      <c r="O154" s="231">
        <v>0</v>
      </c>
      <c r="P154" s="231">
        <f>O154*H154</f>
        <v>0</v>
      </c>
      <c r="Q154" s="231">
        <v>0</v>
      </c>
      <c r="R154" s="231">
        <f>Q154*H154</f>
        <v>0</v>
      </c>
      <c r="S154" s="231">
        <v>0</v>
      </c>
      <c r="T154" s="23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33" t="s">
        <v>116</v>
      </c>
      <c r="AT154" s="233" t="s">
        <v>280</v>
      </c>
      <c r="AU154" s="233" t="s">
        <v>83</v>
      </c>
      <c r="AY154" s="18" t="s">
        <v>278</v>
      </c>
      <c r="BE154" s="234">
        <f>IF(N154="základní",J154,0)</f>
        <v>11232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8" t="s">
        <v>81</v>
      </c>
      <c r="BK154" s="234">
        <f>ROUND(I154*H154,2)</f>
        <v>11232</v>
      </c>
      <c r="BL154" s="18" t="s">
        <v>116</v>
      </c>
      <c r="BM154" s="233" t="s">
        <v>5397</v>
      </c>
    </row>
    <row r="155" s="2" customFormat="1" ht="24.15" customHeight="1">
      <c r="A155" s="33"/>
      <c r="B155" s="34"/>
      <c r="C155" s="222" t="s">
        <v>410</v>
      </c>
      <c r="D155" s="222" t="s">
        <v>280</v>
      </c>
      <c r="E155" s="223" t="s">
        <v>5398</v>
      </c>
      <c r="F155" s="224" t="s">
        <v>5399</v>
      </c>
      <c r="G155" s="225" t="s">
        <v>2547</v>
      </c>
      <c r="H155" s="226">
        <v>69</v>
      </c>
      <c r="I155" s="227">
        <v>907</v>
      </c>
      <c r="J155" s="227">
        <f>ROUND(I155*H155,2)</f>
        <v>62583</v>
      </c>
      <c r="K155" s="228"/>
      <c r="L155" s="39"/>
      <c r="M155" s="229" t="s">
        <v>1</v>
      </c>
      <c r="N155" s="230" t="s">
        <v>39</v>
      </c>
      <c r="O155" s="231">
        <v>0</v>
      </c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33" t="s">
        <v>116</v>
      </c>
      <c r="AT155" s="233" t="s">
        <v>280</v>
      </c>
      <c r="AU155" s="233" t="s">
        <v>83</v>
      </c>
      <c r="AY155" s="18" t="s">
        <v>278</v>
      </c>
      <c r="BE155" s="234">
        <f>IF(N155="základní",J155,0)</f>
        <v>62583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8" t="s">
        <v>81</v>
      </c>
      <c r="BK155" s="234">
        <f>ROUND(I155*H155,2)</f>
        <v>62583</v>
      </c>
      <c r="BL155" s="18" t="s">
        <v>116</v>
      </c>
      <c r="BM155" s="233" t="s">
        <v>5400</v>
      </c>
    </row>
    <row r="156" s="2" customFormat="1" ht="16.5" customHeight="1">
      <c r="A156" s="33"/>
      <c r="B156" s="34"/>
      <c r="C156" s="222" t="s">
        <v>415</v>
      </c>
      <c r="D156" s="222" t="s">
        <v>280</v>
      </c>
      <c r="E156" s="223" t="s">
        <v>5401</v>
      </c>
      <c r="F156" s="224" t="s">
        <v>5402</v>
      </c>
      <c r="G156" s="225" t="s">
        <v>2547</v>
      </c>
      <c r="H156" s="226">
        <v>4</v>
      </c>
      <c r="I156" s="227">
        <v>274</v>
      </c>
      <c r="J156" s="227">
        <f>ROUND(I156*H156,2)</f>
        <v>1096</v>
      </c>
      <c r="K156" s="228"/>
      <c r="L156" s="39"/>
      <c r="M156" s="229" t="s">
        <v>1</v>
      </c>
      <c r="N156" s="230" t="s">
        <v>39</v>
      </c>
      <c r="O156" s="231">
        <v>0</v>
      </c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33" t="s">
        <v>116</v>
      </c>
      <c r="AT156" s="233" t="s">
        <v>280</v>
      </c>
      <c r="AU156" s="233" t="s">
        <v>83</v>
      </c>
      <c r="AY156" s="18" t="s">
        <v>278</v>
      </c>
      <c r="BE156" s="234">
        <f>IF(N156="základní",J156,0)</f>
        <v>1096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8" t="s">
        <v>81</v>
      </c>
      <c r="BK156" s="234">
        <f>ROUND(I156*H156,2)</f>
        <v>1096</v>
      </c>
      <c r="BL156" s="18" t="s">
        <v>116</v>
      </c>
      <c r="BM156" s="233" t="s">
        <v>5403</v>
      </c>
    </row>
    <row r="157" s="2" customFormat="1" ht="16.5" customHeight="1">
      <c r="A157" s="33"/>
      <c r="B157" s="34"/>
      <c r="C157" s="222" t="s">
        <v>602</v>
      </c>
      <c r="D157" s="222" t="s">
        <v>280</v>
      </c>
      <c r="E157" s="223" t="s">
        <v>5404</v>
      </c>
      <c r="F157" s="224" t="s">
        <v>2559</v>
      </c>
      <c r="G157" s="225" t="s">
        <v>2547</v>
      </c>
      <c r="H157" s="226">
        <v>6</v>
      </c>
      <c r="I157" s="227">
        <v>314</v>
      </c>
      <c r="J157" s="227">
        <f>ROUND(I157*H157,2)</f>
        <v>1884</v>
      </c>
      <c r="K157" s="228"/>
      <c r="L157" s="39"/>
      <c r="M157" s="229" t="s">
        <v>1</v>
      </c>
      <c r="N157" s="230" t="s">
        <v>39</v>
      </c>
      <c r="O157" s="231">
        <v>0</v>
      </c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33" t="s">
        <v>116</v>
      </c>
      <c r="AT157" s="233" t="s">
        <v>280</v>
      </c>
      <c r="AU157" s="233" t="s">
        <v>83</v>
      </c>
      <c r="AY157" s="18" t="s">
        <v>278</v>
      </c>
      <c r="BE157" s="234">
        <f>IF(N157="základní",J157,0)</f>
        <v>1884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8" t="s">
        <v>81</v>
      </c>
      <c r="BK157" s="234">
        <f>ROUND(I157*H157,2)</f>
        <v>1884</v>
      </c>
      <c r="BL157" s="18" t="s">
        <v>116</v>
      </c>
      <c r="BM157" s="233" t="s">
        <v>5405</v>
      </c>
    </row>
    <row r="158" s="2" customFormat="1" ht="16.5" customHeight="1">
      <c r="A158" s="33"/>
      <c r="B158" s="34"/>
      <c r="C158" s="222" t="s">
        <v>607</v>
      </c>
      <c r="D158" s="222" t="s">
        <v>280</v>
      </c>
      <c r="E158" s="223" t="s">
        <v>5406</v>
      </c>
      <c r="F158" s="224" t="s">
        <v>2562</v>
      </c>
      <c r="G158" s="225" t="s">
        <v>2547</v>
      </c>
      <c r="H158" s="226">
        <v>1</v>
      </c>
      <c r="I158" s="227">
        <v>387</v>
      </c>
      <c r="J158" s="227">
        <f>ROUND(I158*H158,2)</f>
        <v>387</v>
      </c>
      <c r="K158" s="228"/>
      <c r="L158" s="39"/>
      <c r="M158" s="229" t="s">
        <v>1</v>
      </c>
      <c r="N158" s="230" t="s">
        <v>39</v>
      </c>
      <c r="O158" s="231">
        <v>0</v>
      </c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33" t="s">
        <v>116</v>
      </c>
      <c r="AT158" s="233" t="s">
        <v>280</v>
      </c>
      <c r="AU158" s="233" t="s">
        <v>83</v>
      </c>
      <c r="AY158" s="18" t="s">
        <v>278</v>
      </c>
      <c r="BE158" s="234">
        <f>IF(N158="základní",J158,0)</f>
        <v>387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8" t="s">
        <v>81</v>
      </c>
      <c r="BK158" s="234">
        <f>ROUND(I158*H158,2)</f>
        <v>387</v>
      </c>
      <c r="BL158" s="18" t="s">
        <v>116</v>
      </c>
      <c r="BM158" s="233" t="s">
        <v>5407</v>
      </c>
    </row>
    <row r="159" s="2" customFormat="1" ht="24.15" customHeight="1">
      <c r="A159" s="33"/>
      <c r="B159" s="34"/>
      <c r="C159" s="222" t="s">
        <v>611</v>
      </c>
      <c r="D159" s="222" t="s">
        <v>280</v>
      </c>
      <c r="E159" s="223" t="s">
        <v>5408</v>
      </c>
      <c r="F159" s="224" t="s">
        <v>2565</v>
      </c>
      <c r="G159" s="225" t="s">
        <v>2540</v>
      </c>
      <c r="H159" s="226">
        <v>24</v>
      </c>
      <c r="I159" s="227">
        <v>663</v>
      </c>
      <c r="J159" s="227">
        <f>ROUND(I159*H159,2)</f>
        <v>15912</v>
      </c>
      <c r="K159" s="228"/>
      <c r="L159" s="39"/>
      <c r="M159" s="229" t="s">
        <v>1</v>
      </c>
      <c r="N159" s="230" t="s">
        <v>39</v>
      </c>
      <c r="O159" s="231">
        <v>0</v>
      </c>
      <c r="P159" s="231">
        <f>O159*H159</f>
        <v>0</v>
      </c>
      <c r="Q159" s="231">
        <v>0</v>
      </c>
      <c r="R159" s="231">
        <f>Q159*H159</f>
        <v>0</v>
      </c>
      <c r="S159" s="231">
        <v>0</v>
      </c>
      <c r="T159" s="23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33" t="s">
        <v>116</v>
      </c>
      <c r="AT159" s="233" t="s">
        <v>280</v>
      </c>
      <c r="AU159" s="233" t="s">
        <v>83</v>
      </c>
      <c r="AY159" s="18" t="s">
        <v>278</v>
      </c>
      <c r="BE159" s="234">
        <f>IF(N159="základní",J159,0)</f>
        <v>15912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8" t="s">
        <v>81</v>
      </c>
      <c r="BK159" s="234">
        <f>ROUND(I159*H159,2)</f>
        <v>15912</v>
      </c>
      <c r="BL159" s="18" t="s">
        <v>116</v>
      </c>
      <c r="BM159" s="233" t="s">
        <v>5409</v>
      </c>
    </row>
    <row r="160" s="2" customFormat="1" ht="21.75" customHeight="1">
      <c r="A160" s="33"/>
      <c r="B160" s="34"/>
      <c r="C160" s="222" t="s">
        <v>616</v>
      </c>
      <c r="D160" s="222" t="s">
        <v>280</v>
      </c>
      <c r="E160" s="223" t="s">
        <v>5410</v>
      </c>
      <c r="F160" s="224" t="s">
        <v>2568</v>
      </c>
      <c r="G160" s="225" t="s">
        <v>2540</v>
      </c>
      <c r="H160" s="226">
        <v>27</v>
      </c>
      <c r="I160" s="227">
        <v>629</v>
      </c>
      <c r="J160" s="227">
        <f>ROUND(I160*H160,2)</f>
        <v>16983</v>
      </c>
      <c r="K160" s="228"/>
      <c r="L160" s="39"/>
      <c r="M160" s="229" t="s">
        <v>1</v>
      </c>
      <c r="N160" s="230" t="s">
        <v>39</v>
      </c>
      <c r="O160" s="231">
        <v>0</v>
      </c>
      <c r="P160" s="231">
        <f>O160*H160</f>
        <v>0</v>
      </c>
      <c r="Q160" s="231">
        <v>0</v>
      </c>
      <c r="R160" s="231">
        <f>Q160*H160</f>
        <v>0</v>
      </c>
      <c r="S160" s="231">
        <v>0</v>
      </c>
      <c r="T160" s="232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33" t="s">
        <v>116</v>
      </c>
      <c r="AT160" s="233" t="s">
        <v>280</v>
      </c>
      <c r="AU160" s="233" t="s">
        <v>83</v>
      </c>
      <c r="AY160" s="18" t="s">
        <v>278</v>
      </c>
      <c r="BE160" s="234">
        <f>IF(N160="základní",J160,0)</f>
        <v>16983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8" t="s">
        <v>81</v>
      </c>
      <c r="BK160" s="234">
        <f>ROUND(I160*H160,2)</f>
        <v>16983</v>
      </c>
      <c r="BL160" s="18" t="s">
        <v>116</v>
      </c>
      <c r="BM160" s="233" t="s">
        <v>5411</v>
      </c>
    </row>
    <row r="161" s="2" customFormat="1" ht="21.75" customHeight="1">
      <c r="A161" s="33"/>
      <c r="B161" s="34"/>
      <c r="C161" s="222" t="s">
        <v>621</v>
      </c>
      <c r="D161" s="222" t="s">
        <v>280</v>
      </c>
      <c r="E161" s="223" t="s">
        <v>5412</v>
      </c>
      <c r="F161" s="224" t="s">
        <v>2571</v>
      </c>
      <c r="G161" s="225" t="s">
        <v>2540</v>
      </c>
      <c r="H161" s="226">
        <v>20</v>
      </c>
      <c r="I161" s="227">
        <v>559</v>
      </c>
      <c r="J161" s="227">
        <f>ROUND(I161*H161,2)</f>
        <v>11180</v>
      </c>
      <c r="K161" s="228"/>
      <c r="L161" s="39"/>
      <c r="M161" s="229" t="s">
        <v>1</v>
      </c>
      <c r="N161" s="230" t="s">
        <v>39</v>
      </c>
      <c r="O161" s="231">
        <v>0</v>
      </c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33" t="s">
        <v>116</v>
      </c>
      <c r="AT161" s="233" t="s">
        <v>280</v>
      </c>
      <c r="AU161" s="233" t="s">
        <v>83</v>
      </c>
      <c r="AY161" s="18" t="s">
        <v>278</v>
      </c>
      <c r="BE161" s="234">
        <f>IF(N161="základní",J161,0)</f>
        <v>11180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8" t="s">
        <v>81</v>
      </c>
      <c r="BK161" s="234">
        <f>ROUND(I161*H161,2)</f>
        <v>11180</v>
      </c>
      <c r="BL161" s="18" t="s">
        <v>116</v>
      </c>
      <c r="BM161" s="233" t="s">
        <v>5413</v>
      </c>
    </row>
    <row r="162" s="2" customFormat="1" ht="16.5" customHeight="1">
      <c r="A162" s="33"/>
      <c r="B162" s="34"/>
      <c r="C162" s="222" t="s">
        <v>7</v>
      </c>
      <c r="D162" s="222" t="s">
        <v>280</v>
      </c>
      <c r="E162" s="223" t="s">
        <v>5414</v>
      </c>
      <c r="F162" s="224" t="s">
        <v>2574</v>
      </c>
      <c r="G162" s="225" t="s">
        <v>2491</v>
      </c>
      <c r="H162" s="226">
        <v>1</v>
      </c>
      <c r="I162" s="227">
        <v>15600</v>
      </c>
      <c r="J162" s="227">
        <f>ROUND(I162*H162,2)</f>
        <v>15600</v>
      </c>
      <c r="K162" s="228"/>
      <c r="L162" s="39"/>
      <c r="M162" s="229" t="s">
        <v>1</v>
      </c>
      <c r="N162" s="230" t="s">
        <v>39</v>
      </c>
      <c r="O162" s="231">
        <v>0</v>
      </c>
      <c r="P162" s="231">
        <f>O162*H162</f>
        <v>0</v>
      </c>
      <c r="Q162" s="231">
        <v>0</v>
      </c>
      <c r="R162" s="231">
        <f>Q162*H162</f>
        <v>0</v>
      </c>
      <c r="S162" s="231">
        <v>0</v>
      </c>
      <c r="T162" s="232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33" t="s">
        <v>116</v>
      </c>
      <c r="AT162" s="233" t="s">
        <v>280</v>
      </c>
      <c r="AU162" s="233" t="s">
        <v>83</v>
      </c>
      <c r="AY162" s="18" t="s">
        <v>278</v>
      </c>
      <c r="BE162" s="234">
        <f>IF(N162="základní",J162,0)</f>
        <v>15600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8" t="s">
        <v>81</v>
      </c>
      <c r="BK162" s="234">
        <f>ROUND(I162*H162,2)</f>
        <v>15600</v>
      </c>
      <c r="BL162" s="18" t="s">
        <v>116</v>
      </c>
      <c r="BM162" s="233" t="s">
        <v>5415</v>
      </c>
    </row>
    <row r="163" s="2" customFormat="1" ht="16.5" customHeight="1">
      <c r="A163" s="33"/>
      <c r="B163" s="34"/>
      <c r="C163" s="222" t="s">
        <v>630</v>
      </c>
      <c r="D163" s="222" t="s">
        <v>280</v>
      </c>
      <c r="E163" s="223" t="s">
        <v>5416</v>
      </c>
      <c r="F163" s="224" t="s">
        <v>2870</v>
      </c>
      <c r="G163" s="225" t="s">
        <v>1673</v>
      </c>
      <c r="H163" s="226">
        <v>2</v>
      </c>
      <c r="I163" s="227">
        <v>2489</v>
      </c>
      <c r="J163" s="227">
        <f>ROUND(I163*H163,2)</f>
        <v>4978</v>
      </c>
      <c r="K163" s="228"/>
      <c r="L163" s="39"/>
      <c r="M163" s="229" t="s">
        <v>1</v>
      </c>
      <c r="N163" s="230" t="s">
        <v>39</v>
      </c>
      <c r="O163" s="231">
        <v>0</v>
      </c>
      <c r="P163" s="231">
        <f>O163*H163</f>
        <v>0</v>
      </c>
      <c r="Q163" s="231">
        <v>0</v>
      </c>
      <c r="R163" s="231">
        <f>Q163*H163</f>
        <v>0</v>
      </c>
      <c r="S163" s="231">
        <v>0</v>
      </c>
      <c r="T163" s="232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33" t="s">
        <v>116</v>
      </c>
      <c r="AT163" s="233" t="s">
        <v>280</v>
      </c>
      <c r="AU163" s="233" t="s">
        <v>83</v>
      </c>
      <c r="AY163" s="18" t="s">
        <v>278</v>
      </c>
      <c r="BE163" s="234">
        <f>IF(N163="základní",J163,0)</f>
        <v>4978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8" t="s">
        <v>81</v>
      </c>
      <c r="BK163" s="234">
        <f>ROUND(I163*H163,2)</f>
        <v>4978</v>
      </c>
      <c r="BL163" s="18" t="s">
        <v>116</v>
      </c>
      <c r="BM163" s="233" t="s">
        <v>5417</v>
      </c>
    </row>
    <row r="164" s="2" customFormat="1" ht="16.5" customHeight="1">
      <c r="A164" s="33"/>
      <c r="B164" s="34"/>
      <c r="C164" s="222" t="s">
        <v>635</v>
      </c>
      <c r="D164" s="222" t="s">
        <v>280</v>
      </c>
      <c r="E164" s="223" t="s">
        <v>5418</v>
      </c>
      <c r="F164" s="224" t="s">
        <v>5379</v>
      </c>
      <c r="G164" s="225" t="s">
        <v>1673</v>
      </c>
      <c r="H164" s="226">
        <v>1</v>
      </c>
      <c r="I164" s="227">
        <v>3102</v>
      </c>
      <c r="J164" s="227">
        <f>ROUND(I164*H164,2)</f>
        <v>3102</v>
      </c>
      <c r="K164" s="228"/>
      <c r="L164" s="39"/>
      <c r="M164" s="229" t="s">
        <v>1</v>
      </c>
      <c r="N164" s="230" t="s">
        <v>39</v>
      </c>
      <c r="O164" s="231">
        <v>0</v>
      </c>
      <c r="P164" s="231">
        <f>O164*H164</f>
        <v>0</v>
      </c>
      <c r="Q164" s="231">
        <v>0</v>
      </c>
      <c r="R164" s="231">
        <f>Q164*H164</f>
        <v>0</v>
      </c>
      <c r="S164" s="231">
        <v>0</v>
      </c>
      <c r="T164" s="232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33" t="s">
        <v>116</v>
      </c>
      <c r="AT164" s="233" t="s">
        <v>280</v>
      </c>
      <c r="AU164" s="233" t="s">
        <v>83</v>
      </c>
      <c r="AY164" s="18" t="s">
        <v>278</v>
      </c>
      <c r="BE164" s="234">
        <f>IF(N164="základní",J164,0)</f>
        <v>3102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8" t="s">
        <v>81</v>
      </c>
      <c r="BK164" s="234">
        <f>ROUND(I164*H164,2)</f>
        <v>3102</v>
      </c>
      <c r="BL164" s="18" t="s">
        <v>116</v>
      </c>
      <c r="BM164" s="233" t="s">
        <v>5419</v>
      </c>
    </row>
    <row r="165" s="2" customFormat="1" ht="16.5" customHeight="1">
      <c r="A165" s="33"/>
      <c r="B165" s="34"/>
      <c r="C165" s="222" t="s">
        <v>640</v>
      </c>
      <c r="D165" s="222" t="s">
        <v>280</v>
      </c>
      <c r="E165" s="223" t="s">
        <v>5420</v>
      </c>
      <c r="F165" s="224" t="s">
        <v>5382</v>
      </c>
      <c r="G165" s="225" t="s">
        <v>1673</v>
      </c>
      <c r="H165" s="226">
        <v>1</v>
      </c>
      <c r="I165" s="227">
        <v>6690</v>
      </c>
      <c r="J165" s="227">
        <f>ROUND(I165*H165,2)</f>
        <v>6690</v>
      </c>
      <c r="K165" s="228"/>
      <c r="L165" s="39"/>
      <c r="M165" s="229" t="s">
        <v>1</v>
      </c>
      <c r="N165" s="230" t="s">
        <v>39</v>
      </c>
      <c r="O165" s="231">
        <v>0</v>
      </c>
      <c r="P165" s="231">
        <f>O165*H165</f>
        <v>0</v>
      </c>
      <c r="Q165" s="231">
        <v>0</v>
      </c>
      <c r="R165" s="231">
        <f>Q165*H165</f>
        <v>0</v>
      </c>
      <c r="S165" s="231">
        <v>0</v>
      </c>
      <c r="T165" s="232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33" t="s">
        <v>116</v>
      </c>
      <c r="AT165" s="233" t="s">
        <v>280</v>
      </c>
      <c r="AU165" s="233" t="s">
        <v>83</v>
      </c>
      <c r="AY165" s="18" t="s">
        <v>278</v>
      </c>
      <c r="BE165" s="234">
        <f>IF(N165="základní",J165,0)</f>
        <v>6690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8" t="s">
        <v>81</v>
      </c>
      <c r="BK165" s="234">
        <f>ROUND(I165*H165,2)</f>
        <v>6690</v>
      </c>
      <c r="BL165" s="18" t="s">
        <v>116</v>
      </c>
      <c r="BM165" s="233" t="s">
        <v>5421</v>
      </c>
    </row>
    <row r="166" s="2" customFormat="1" ht="16.5" customHeight="1">
      <c r="A166" s="33"/>
      <c r="B166" s="34"/>
      <c r="C166" s="222" t="s">
        <v>650</v>
      </c>
      <c r="D166" s="222" t="s">
        <v>280</v>
      </c>
      <c r="E166" s="223" t="s">
        <v>5422</v>
      </c>
      <c r="F166" s="224" t="s">
        <v>5423</v>
      </c>
      <c r="G166" s="225" t="s">
        <v>1673</v>
      </c>
      <c r="H166" s="226">
        <v>2</v>
      </c>
      <c r="I166" s="227">
        <v>6198</v>
      </c>
      <c r="J166" s="227">
        <f>ROUND(I166*H166,2)</f>
        <v>12396</v>
      </c>
      <c r="K166" s="228"/>
      <c r="L166" s="39"/>
      <c r="M166" s="229" t="s">
        <v>1</v>
      </c>
      <c r="N166" s="230" t="s">
        <v>39</v>
      </c>
      <c r="O166" s="231">
        <v>0</v>
      </c>
      <c r="P166" s="231">
        <f>O166*H166</f>
        <v>0</v>
      </c>
      <c r="Q166" s="231">
        <v>0</v>
      </c>
      <c r="R166" s="231">
        <f>Q166*H166</f>
        <v>0</v>
      </c>
      <c r="S166" s="231">
        <v>0</v>
      </c>
      <c r="T166" s="232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33" t="s">
        <v>116</v>
      </c>
      <c r="AT166" s="233" t="s">
        <v>280</v>
      </c>
      <c r="AU166" s="233" t="s">
        <v>83</v>
      </c>
      <c r="AY166" s="18" t="s">
        <v>278</v>
      </c>
      <c r="BE166" s="234">
        <f>IF(N166="základní",J166,0)</f>
        <v>12396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8" t="s">
        <v>81</v>
      </c>
      <c r="BK166" s="234">
        <f>ROUND(I166*H166,2)</f>
        <v>12396</v>
      </c>
      <c r="BL166" s="18" t="s">
        <v>116</v>
      </c>
      <c r="BM166" s="233" t="s">
        <v>5424</v>
      </c>
    </row>
    <row r="167" s="2" customFormat="1" ht="16.5" customHeight="1">
      <c r="A167" s="33"/>
      <c r="B167" s="34"/>
      <c r="C167" s="222" t="s">
        <v>666</v>
      </c>
      <c r="D167" s="222" t="s">
        <v>280</v>
      </c>
      <c r="E167" s="223" t="s">
        <v>5425</v>
      </c>
      <c r="F167" s="224" t="s">
        <v>2690</v>
      </c>
      <c r="G167" s="225" t="s">
        <v>1673</v>
      </c>
      <c r="H167" s="226">
        <v>2</v>
      </c>
      <c r="I167" s="227">
        <v>6354</v>
      </c>
      <c r="J167" s="227">
        <f>ROUND(I167*H167,2)</f>
        <v>12708</v>
      </c>
      <c r="K167" s="228"/>
      <c r="L167" s="39"/>
      <c r="M167" s="229" t="s">
        <v>1</v>
      </c>
      <c r="N167" s="230" t="s">
        <v>39</v>
      </c>
      <c r="O167" s="231">
        <v>0</v>
      </c>
      <c r="P167" s="231">
        <f>O167*H167</f>
        <v>0</v>
      </c>
      <c r="Q167" s="231">
        <v>0</v>
      </c>
      <c r="R167" s="231">
        <f>Q167*H167</f>
        <v>0</v>
      </c>
      <c r="S167" s="231">
        <v>0</v>
      </c>
      <c r="T167" s="23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33" t="s">
        <v>116</v>
      </c>
      <c r="AT167" s="233" t="s">
        <v>280</v>
      </c>
      <c r="AU167" s="233" t="s">
        <v>83</v>
      </c>
      <c r="AY167" s="18" t="s">
        <v>278</v>
      </c>
      <c r="BE167" s="234">
        <f>IF(N167="základní",J167,0)</f>
        <v>12708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8" t="s">
        <v>81</v>
      </c>
      <c r="BK167" s="234">
        <f>ROUND(I167*H167,2)</f>
        <v>12708</v>
      </c>
      <c r="BL167" s="18" t="s">
        <v>116</v>
      </c>
      <c r="BM167" s="233" t="s">
        <v>5426</v>
      </c>
    </row>
    <row r="168" s="2" customFormat="1" ht="16.5" customHeight="1">
      <c r="A168" s="33"/>
      <c r="B168" s="34"/>
      <c r="C168" s="222" t="s">
        <v>672</v>
      </c>
      <c r="D168" s="222" t="s">
        <v>280</v>
      </c>
      <c r="E168" s="223" t="s">
        <v>5427</v>
      </c>
      <c r="F168" s="224" t="s">
        <v>2693</v>
      </c>
      <c r="G168" s="225" t="s">
        <v>1673</v>
      </c>
      <c r="H168" s="226">
        <v>1</v>
      </c>
      <c r="I168" s="227">
        <v>6354</v>
      </c>
      <c r="J168" s="227">
        <f>ROUND(I168*H168,2)</f>
        <v>6354</v>
      </c>
      <c r="K168" s="228"/>
      <c r="L168" s="39"/>
      <c r="M168" s="229" t="s">
        <v>1</v>
      </c>
      <c r="N168" s="230" t="s">
        <v>39</v>
      </c>
      <c r="O168" s="231">
        <v>0</v>
      </c>
      <c r="P168" s="231">
        <f>O168*H168</f>
        <v>0</v>
      </c>
      <c r="Q168" s="231">
        <v>0</v>
      </c>
      <c r="R168" s="231">
        <f>Q168*H168</f>
        <v>0</v>
      </c>
      <c r="S168" s="231">
        <v>0</v>
      </c>
      <c r="T168" s="23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33" t="s">
        <v>116</v>
      </c>
      <c r="AT168" s="233" t="s">
        <v>280</v>
      </c>
      <c r="AU168" s="233" t="s">
        <v>83</v>
      </c>
      <c r="AY168" s="18" t="s">
        <v>278</v>
      </c>
      <c r="BE168" s="234">
        <f>IF(N168="základní",J168,0)</f>
        <v>6354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8" t="s">
        <v>81</v>
      </c>
      <c r="BK168" s="234">
        <f>ROUND(I168*H168,2)</f>
        <v>6354</v>
      </c>
      <c r="BL168" s="18" t="s">
        <v>116</v>
      </c>
      <c r="BM168" s="233" t="s">
        <v>5428</v>
      </c>
    </row>
    <row r="169" s="2" customFormat="1" ht="16.5" customHeight="1">
      <c r="A169" s="33"/>
      <c r="B169" s="34"/>
      <c r="C169" s="222" t="s">
        <v>679</v>
      </c>
      <c r="D169" s="222" t="s">
        <v>280</v>
      </c>
      <c r="E169" s="223" t="s">
        <v>5429</v>
      </c>
      <c r="F169" s="224" t="s">
        <v>5430</v>
      </c>
      <c r="G169" s="225" t="s">
        <v>1673</v>
      </c>
      <c r="H169" s="226">
        <v>2</v>
      </c>
      <c r="I169" s="227">
        <v>669</v>
      </c>
      <c r="J169" s="227">
        <f>ROUND(I169*H169,2)</f>
        <v>1338</v>
      </c>
      <c r="K169" s="228"/>
      <c r="L169" s="39"/>
      <c r="M169" s="229" t="s">
        <v>1</v>
      </c>
      <c r="N169" s="230" t="s">
        <v>39</v>
      </c>
      <c r="O169" s="231">
        <v>0</v>
      </c>
      <c r="P169" s="231">
        <f>O169*H169</f>
        <v>0</v>
      </c>
      <c r="Q169" s="231">
        <v>0</v>
      </c>
      <c r="R169" s="231">
        <f>Q169*H169</f>
        <v>0</v>
      </c>
      <c r="S169" s="231">
        <v>0</v>
      </c>
      <c r="T169" s="232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33" t="s">
        <v>116</v>
      </c>
      <c r="AT169" s="233" t="s">
        <v>280</v>
      </c>
      <c r="AU169" s="233" t="s">
        <v>83</v>
      </c>
      <c r="AY169" s="18" t="s">
        <v>278</v>
      </c>
      <c r="BE169" s="234">
        <f>IF(N169="základní",J169,0)</f>
        <v>1338</v>
      </c>
      <c r="BF169" s="234">
        <f>IF(N169="snížená",J169,0)</f>
        <v>0</v>
      </c>
      <c r="BG169" s="234">
        <f>IF(N169="zákl. přenesená",J169,0)</f>
        <v>0</v>
      </c>
      <c r="BH169" s="234">
        <f>IF(N169="sníž. přenesená",J169,0)</f>
        <v>0</v>
      </c>
      <c r="BI169" s="234">
        <f>IF(N169="nulová",J169,0)</f>
        <v>0</v>
      </c>
      <c r="BJ169" s="18" t="s">
        <v>81</v>
      </c>
      <c r="BK169" s="234">
        <f>ROUND(I169*H169,2)</f>
        <v>1338</v>
      </c>
      <c r="BL169" s="18" t="s">
        <v>116</v>
      </c>
      <c r="BM169" s="233" t="s">
        <v>5431</v>
      </c>
    </row>
    <row r="170" s="2" customFormat="1" ht="16.5" customHeight="1">
      <c r="A170" s="33"/>
      <c r="B170" s="34"/>
      <c r="C170" s="222" t="s">
        <v>685</v>
      </c>
      <c r="D170" s="222" t="s">
        <v>280</v>
      </c>
      <c r="E170" s="223" t="s">
        <v>5432</v>
      </c>
      <c r="F170" s="224" t="s">
        <v>5387</v>
      </c>
      <c r="G170" s="225" t="s">
        <v>1673</v>
      </c>
      <c r="H170" s="226">
        <v>2</v>
      </c>
      <c r="I170" s="227">
        <v>669</v>
      </c>
      <c r="J170" s="227">
        <f>ROUND(I170*H170,2)</f>
        <v>1338</v>
      </c>
      <c r="K170" s="228"/>
      <c r="L170" s="39"/>
      <c r="M170" s="229" t="s">
        <v>1</v>
      </c>
      <c r="N170" s="230" t="s">
        <v>39</v>
      </c>
      <c r="O170" s="231">
        <v>0</v>
      </c>
      <c r="P170" s="231">
        <f>O170*H170</f>
        <v>0</v>
      </c>
      <c r="Q170" s="231">
        <v>0</v>
      </c>
      <c r="R170" s="231">
        <f>Q170*H170</f>
        <v>0</v>
      </c>
      <c r="S170" s="231">
        <v>0</v>
      </c>
      <c r="T170" s="23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33" t="s">
        <v>116</v>
      </c>
      <c r="AT170" s="233" t="s">
        <v>280</v>
      </c>
      <c r="AU170" s="233" t="s">
        <v>83</v>
      </c>
      <c r="AY170" s="18" t="s">
        <v>278</v>
      </c>
      <c r="BE170" s="234">
        <f>IF(N170="základní",J170,0)</f>
        <v>1338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8" t="s">
        <v>81</v>
      </c>
      <c r="BK170" s="234">
        <f>ROUND(I170*H170,2)</f>
        <v>1338</v>
      </c>
      <c r="BL170" s="18" t="s">
        <v>116</v>
      </c>
      <c r="BM170" s="233" t="s">
        <v>5433</v>
      </c>
    </row>
    <row r="171" s="2" customFormat="1" ht="16.5" customHeight="1">
      <c r="A171" s="33"/>
      <c r="B171" s="34"/>
      <c r="C171" s="222" t="s">
        <v>691</v>
      </c>
      <c r="D171" s="222" t="s">
        <v>280</v>
      </c>
      <c r="E171" s="223" t="s">
        <v>5434</v>
      </c>
      <c r="F171" s="224" t="s">
        <v>2699</v>
      </c>
      <c r="G171" s="225" t="s">
        <v>1673</v>
      </c>
      <c r="H171" s="226">
        <v>7</v>
      </c>
      <c r="I171" s="227">
        <v>1914</v>
      </c>
      <c r="J171" s="227">
        <f>ROUND(I171*H171,2)</f>
        <v>13398</v>
      </c>
      <c r="K171" s="228"/>
      <c r="L171" s="39"/>
      <c r="M171" s="229" t="s">
        <v>1</v>
      </c>
      <c r="N171" s="230" t="s">
        <v>39</v>
      </c>
      <c r="O171" s="231">
        <v>0</v>
      </c>
      <c r="P171" s="231">
        <f>O171*H171</f>
        <v>0</v>
      </c>
      <c r="Q171" s="231">
        <v>0</v>
      </c>
      <c r="R171" s="231">
        <f>Q171*H171</f>
        <v>0</v>
      </c>
      <c r="S171" s="231">
        <v>0</v>
      </c>
      <c r="T171" s="232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33" t="s">
        <v>116</v>
      </c>
      <c r="AT171" s="233" t="s">
        <v>280</v>
      </c>
      <c r="AU171" s="233" t="s">
        <v>83</v>
      </c>
      <c r="AY171" s="18" t="s">
        <v>278</v>
      </c>
      <c r="BE171" s="234">
        <f>IF(N171="základní",J171,0)</f>
        <v>13398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8" t="s">
        <v>81</v>
      </c>
      <c r="BK171" s="234">
        <f>ROUND(I171*H171,2)</f>
        <v>13398</v>
      </c>
      <c r="BL171" s="18" t="s">
        <v>116</v>
      </c>
      <c r="BM171" s="233" t="s">
        <v>5435</v>
      </c>
    </row>
    <row r="172" s="2" customFormat="1" ht="16.5" customHeight="1">
      <c r="A172" s="33"/>
      <c r="B172" s="34"/>
      <c r="C172" s="222" t="s">
        <v>697</v>
      </c>
      <c r="D172" s="222" t="s">
        <v>280</v>
      </c>
      <c r="E172" s="223" t="s">
        <v>5436</v>
      </c>
      <c r="F172" s="224" t="s">
        <v>5437</v>
      </c>
      <c r="G172" s="225" t="s">
        <v>1673</v>
      </c>
      <c r="H172" s="226">
        <v>4</v>
      </c>
      <c r="I172" s="227">
        <v>203</v>
      </c>
      <c r="J172" s="227">
        <f>ROUND(I172*H172,2)</f>
        <v>812</v>
      </c>
      <c r="K172" s="228"/>
      <c r="L172" s="39"/>
      <c r="M172" s="229" t="s">
        <v>1</v>
      </c>
      <c r="N172" s="230" t="s">
        <v>39</v>
      </c>
      <c r="O172" s="231">
        <v>0</v>
      </c>
      <c r="P172" s="231">
        <f>O172*H172</f>
        <v>0</v>
      </c>
      <c r="Q172" s="231">
        <v>0</v>
      </c>
      <c r="R172" s="231">
        <f>Q172*H172</f>
        <v>0</v>
      </c>
      <c r="S172" s="231">
        <v>0</v>
      </c>
      <c r="T172" s="23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33" t="s">
        <v>116</v>
      </c>
      <c r="AT172" s="233" t="s">
        <v>280</v>
      </c>
      <c r="AU172" s="233" t="s">
        <v>83</v>
      </c>
      <c r="AY172" s="18" t="s">
        <v>278</v>
      </c>
      <c r="BE172" s="234">
        <f>IF(N172="základní",J172,0)</f>
        <v>812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8" t="s">
        <v>81</v>
      </c>
      <c r="BK172" s="234">
        <f>ROUND(I172*H172,2)</f>
        <v>812</v>
      </c>
      <c r="BL172" s="18" t="s">
        <v>116</v>
      </c>
      <c r="BM172" s="233" t="s">
        <v>5438</v>
      </c>
    </row>
    <row r="173" s="2" customFormat="1" ht="16.5" customHeight="1">
      <c r="A173" s="33"/>
      <c r="B173" s="34"/>
      <c r="C173" s="222" t="s">
        <v>703</v>
      </c>
      <c r="D173" s="222" t="s">
        <v>280</v>
      </c>
      <c r="E173" s="223" t="s">
        <v>5439</v>
      </c>
      <c r="F173" s="224" t="s">
        <v>2592</v>
      </c>
      <c r="G173" s="225" t="s">
        <v>1673</v>
      </c>
      <c r="H173" s="226">
        <v>4</v>
      </c>
      <c r="I173" s="227">
        <v>252</v>
      </c>
      <c r="J173" s="227">
        <f>ROUND(I173*H173,2)</f>
        <v>1008</v>
      </c>
      <c r="K173" s="228"/>
      <c r="L173" s="39"/>
      <c r="M173" s="229" t="s">
        <v>1</v>
      </c>
      <c r="N173" s="230" t="s">
        <v>39</v>
      </c>
      <c r="O173" s="231">
        <v>0</v>
      </c>
      <c r="P173" s="231">
        <f>O173*H173</f>
        <v>0</v>
      </c>
      <c r="Q173" s="231">
        <v>0</v>
      </c>
      <c r="R173" s="231">
        <f>Q173*H173</f>
        <v>0</v>
      </c>
      <c r="S173" s="231">
        <v>0</v>
      </c>
      <c r="T173" s="232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33" t="s">
        <v>116</v>
      </c>
      <c r="AT173" s="233" t="s">
        <v>280</v>
      </c>
      <c r="AU173" s="233" t="s">
        <v>83</v>
      </c>
      <c r="AY173" s="18" t="s">
        <v>278</v>
      </c>
      <c r="BE173" s="234">
        <f>IF(N173="základní",J173,0)</f>
        <v>1008</v>
      </c>
      <c r="BF173" s="234">
        <f>IF(N173="snížená",J173,0)</f>
        <v>0</v>
      </c>
      <c r="BG173" s="234">
        <f>IF(N173="zákl. přenesená",J173,0)</f>
        <v>0</v>
      </c>
      <c r="BH173" s="234">
        <f>IF(N173="sníž. přenesená",J173,0)</f>
        <v>0</v>
      </c>
      <c r="BI173" s="234">
        <f>IF(N173="nulová",J173,0)</f>
        <v>0</v>
      </c>
      <c r="BJ173" s="18" t="s">
        <v>81</v>
      </c>
      <c r="BK173" s="234">
        <f>ROUND(I173*H173,2)</f>
        <v>1008</v>
      </c>
      <c r="BL173" s="18" t="s">
        <v>116</v>
      </c>
      <c r="BM173" s="233" t="s">
        <v>5440</v>
      </c>
    </row>
    <row r="174" s="2" customFormat="1" ht="16.5" customHeight="1">
      <c r="A174" s="33"/>
      <c r="B174" s="34"/>
      <c r="C174" s="222" t="s">
        <v>709</v>
      </c>
      <c r="D174" s="222" t="s">
        <v>280</v>
      </c>
      <c r="E174" s="223" t="s">
        <v>5441</v>
      </c>
      <c r="F174" s="224" t="s">
        <v>5442</v>
      </c>
      <c r="G174" s="225" t="s">
        <v>1673</v>
      </c>
      <c r="H174" s="226">
        <v>1</v>
      </c>
      <c r="I174" s="227">
        <v>381</v>
      </c>
      <c r="J174" s="227">
        <f>ROUND(I174*H174,2)</f>
        <v>381</v>
      </c>
      <c r="K174" s="228"/>
      <c r="L174" s="39"/>
      <c r="M174" s="229" t="s">
        <v>1</v>
      </c>
      <c r="N174" s="230" t="s">
        <v>39</v>
      </c>
      <c r="O174" s="231">
        <v>0</v>
      </c>
      <c r="P174" s="231">
        <f>O174*H174</f>
        <v>0</v>
      </c>
      <c r="Q174" s="231">
        <v>0</v>
      </c>
      <c r="R174" s="231">
        <f>Q174*H174</f>
        <v>0</v>
      </c>
      <c r="S174" s="231">
        <v>0</v>
      </c>
      <c r="T174" s="232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33" t="s">
        <v>116</v>
      </c>
      <c r="AT174" s="233" t="s">
        <v>280</v>
      </c>
      <c r="AU174" s="233" t="s">
        <v>83</v>
      </c>
      <c r="AY174" s="18" t="s">
        <v>278</v>
      </c>
      <c r="BE174" s="234">
        <f>IF(N174="základní",J174,0)</f>
        <v>381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8" t="s">
        <v>81</v>
      </c>
      <c r="BK174" s="234">
        <f>ROUND(I174*H174,2)</f>
        <v>381</v>
      </c>
      <c r="BL174" s="18" t="s">
        <v>116</v>
      </c>
      <c r="BM174" s="233" t="s">
        <v>5443</v>
      </c>
    </row>
    <row r="175" s="2" customFormat="1" ht="16.5" customHeight="1">
      <c r="A175" s="33"/>
      <c r="B175" s="34"/>
      <c r="C175" s="222" t="s">
        <v>713</v>
      </c>
      <c r="D175" s="222" t="s">
        <v>280</v>
      </c>
      <c r="E175" s="223" t="s">
        <v>5444</v>
      </c>
      <c r="F175" s="224" t="s">
        <v>5445</v>
      </c>
      <c r="G175" s="225" t="s">
        <v>1673</v>
      </c>
      <c r="H175" s="226">
        <v>12</v>
      </c>
      <c r="I175" s="227">
        <v>756</v>
      </c>
      <c r="J175" s="227">
        <f>ROUND(I175*H175,2)</f>
        <v>9072</v>
      </c>
      <c r="K175" s="228"/>
      <c r="L175" s="39"/>
      <c r="M175" s="229" t="s">
        <v>1</v>
      </c>
      <c r="N175" s="230" t="s">
        <v>39</v>
      </c>
      <c r="O175" s="231">
        <v>0</v>
      </c>
      <c r="P175" s="231">
        <f>O175*H175</f>
        <v>0</v>
      </c>
      <c r="Q175" s="231">
        <v>0</v>
      </c>
      <c r="R175" s="231">
        <f>Q175*H175</f>
        <v>0</v>
      </c>
      <c r="S175" s="231">
        <v>0</v>
      </c>
      <c r="T175" s="232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33" t="s">
        <v>116</v>
      </c>
      <c r="AT175" s="233" t="s">
        <v>280</v>
      </c>
      <c r="AU175" s="233" t="s">
        <v>83</v>
      </c>
      <c r="AY175" s="18" t="s">
        <v>278</v>
      </c>
      <c r="BE175" s="234">
        <f>IF(N175="základní",J175,0)</f>
        <v>9072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8" t="s">
        <v>81</v>
      </c>
      <c r="BK175" s="234">
        <f>ROUND(I175*H175,2)</f>
        <v>9072</v>
      </c>
      <c r="BL175" s="18" t="s">
        <v>116</v>
      </c>
      <c r="BM175" s="233" t="s">
        <v>5446</v>
      </c>
    </row>
    <row r="176" s="2" customFormat="1" ht="24.15" customHeight="1">
      <c r="A176" s="33"/>
      <c r="B176" s="34"/>
      <c r="C176" s="222" t="s">
        <v>717</v>
      </c>
      <c r="D176" s="222" t="s">
        <v>280</v>
      </c>
      <c r="E176" s="223" t="s">
        <v>5447</v>
      </c>
      <c r="F176" s="224" t="s">
        <v>5448</v>
      </c>
      <c r="G176" s="225" t="s">
        <v>1673</v>
      </c>
      <c r="H176" s="226">
        <v>6</v>
      </c>
      <c r="I176" s="227">
        <v>765</v>
      </c>
      <c r="J176" s="227">
        <f>ROUND(I176*H176,2)</f>
        <v>4590</v>
      </c>
      <c r="K176" s="228"/>
      <c r="L176" s="39"/>
      <c r="M176" s="229" t="s">
        <v>1</v>
      </c>
      <c r="N176" s="230" t="s">
        <v>39</v>
      </c>
      <c r="O176" s="231">
        <v>0</v>
      </c>
      <c r="P176" s="231">
        <f>O176*H176</f>
        <v>0</v>
      </c>
      <c r="Q176" s="231">
        <v>0</v>
      </c>
      <c r="R176" s="231">
        <f>Q176*H176</f>
        <v>0</v>
      </c>
      <c r="S176" s="231">
        <v>0</v>
      </c>
      <c r="T176" s="232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33" t="s">
        <v>116</v>
      </c>
      <c r="AT176" s="233" t="s">
        <v>280</v>
      </c>
      <c r="AU176" s="233" t="s">
        <v>83</v>
      </c>
      <c r="AY176" s="18" t="s">
        <v>278</v>
      </c>
      <c r="BE176" s="234">
        <f>IF(N176="základní",J176,0)</f>
        <v>4590</v>
      </c>
      <c r="BF176" s="234">
        <f>IF(N176="snížená",J176,0)</f>
        <v>0</v>
      </c>
      <c r="BG176" s="234">
        <f>IF(N176="zákl. přenesená",J176,0)</f>
        <v>0</v>
      </c>
      <c r="BH176" s="234">
        <f>IF(N176="sníž. přenesená",J176,0)</f>
        <v>0</v>
      </c>
      <c r="BI176" s="234">
        <f>IF(N176="nulová",J176,0)</f>
        <v>0</v>
      </c>
      <c r="BJ176" s="18" t="s">
        <v>81</v>
      </c>
      <c r="BK176" s="234">
        <f>ROUND(I176*H176,2)</f>
        <v>4590</v>
      </c>
      <c r="BL176" s="18" t="s">
        <v>116</v>
      </c>
      <c r="BM176" s="233" t="s">
        <v>5449</v>
      </c>
    </row>
    <row r="177" s="12" customFormat="1" ht="22.8" customHeight="1">
      <c r="A177" s="12"/>
      <c r="B177" s="207"/>
      <c r="C177" s="208"/>
      <c r="D177" s="209" t="s">
        <v>73</v>
      </c>
      <c r="E177" s="220" t="s">
        <v>2180</v>
      </c>
      <c r="F177" s="220" t="s">
        <v>5450</v>
      </c>
      <c r="G177" s="208"/>
      <c r="H177" s="208"/>
      <c r="I177" s="208"/>
      <c r="J177" s="221">
        <f>BK177</f>
        <v>551438</v>
      </c>
      <c r="K177" s="208"/>
      <c r="L177" s="212"/>
      <c r="M177" s="213"/>
      <c r="N177" s="214"/>
      <c r="O177" s="214"/>
      <c r="P177" s="215">
        <f>SUM(P178:P215)</f>
        <v>0</v>
      </c>
      <c r="Q177" s="214"/>
      <c r="R177" s="215">
        <f>SUM(R178:R215)</f>
        <v>0</v>
      </c>
      <c r="S177" s="214"/>
      <c r="T177" s="216">
        <f>SUM(T178:T215)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7" t="s">
        <v>81</v>
      </c>
      <c r="AT177" s="218" t="s">
        <v>73</v>
      </c>
      <c r="AU177" s="218" t="s">
        <v>81</v>
      </c>
      <c r="AY177" s="217" t="s">
        <v>278</v>
      </c>
      <c r="BK177" s="219">
        <f>SUM(BK178:BK215)</f>
        <v>551438</v>
      </c>
    </row>
    <row r="178" s="2" customFormat="1" ht="66.75" customHeight="1">
      <c r="A178" s="33"/>
      <c r="B178" s="34"/>
      <c r="C178" s="222" t="s">
        <v>721</v>
      </c>
      <c r="D178" s="222" t="s">
        <v>280</v>
      </c>
      <c r="E178" s="223" t="s">
        <v>5451</v>
      </c>
      <c r="F178" s="224" t="s">
        <v>5452</v>
      </c>
      <c r="G178" s="225" t="s">
        <v>1673</v>
      </c>
      <c r="H178" s="226">
        <v>1</v>
      </c>
      <c r="I178" s="227">
        <v>257342</v>
      </c>
      <c r="J178" s="227">
        <f>ROUND(I178*H178,2)</f>
        <v>257342</v>
      </c>
      <c r="K178" s="228"/>
      <c r="L178" s="39"/>
      <c r="M178" s="229" t="s">
        <v>1</v>
      </c>
      <c r="N178" s="230" t="s">
        <v>39</v>
      </c>
      <c r="O178" s="231">
        <v>0</v>
      </c>
      <c r="P178" s="231">
        <f>O178*H178</f>
        <v>0</v>
      </c>
      <c r="Q178" s="231">
        <v>0</v>
      </c>
      <c r="R178" s="231">
        <f>Q178*H178</f>
        <v>0</v>
      </c>
      <c r="S178" s="231">
        <v>0</v>
      </c>
      <c r="T178" s="232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33" t="s">
        <v>116</v>
      </c>
      <c r="AT178" s="233" t="s">
        <v>280</v>
      </c>
      <c r="AU178" s="233" t="s">
        <v>83</v>
      </c>
      <c r="AY178" s="18" t="s">
        <v>278</v>
      </c>
      <c r="BE178" s="234">
        <f>IF(N178="základní",J178,0)</f>
        <v>257342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8" t="s">
        <v>81</v>
      </c>
      <c r="BK178" s="234">
        <f>ROUND(I178*H178,2)</f>
        <v>257342</v>
      </c>
      <c r="BL178" s="18" t="s">
        <v>116</v>
      </c>
      <c r="BM178" s="233" t="s">
        <v>5453</v>
      </c>
    </row>
    <row r="179" s="2" customFormat="1" ht="16.5" customHeight="1">
      <c r="A179" s="33"/>
      <c r="B179" s="34"/>
      <c r="C179" s="222" t="s">
        <v>726</v>
      </c>
      <c r="D179" s="222" t="s">
        <v>280</v>
      </c>
      <c r="E179" s="223" t="s">
        <v>5454</v>
      </c>
      <c r="F179" s="224" t="s">
        <v>5455</v>
      </c>
      <c r="G179" s="225" t="s">
        <v>1673</v>
      </c>
      <c r="H179" s="226">
        <v>1</v>
      </c>
      <c r="I179" s="227">
        <v>3635</v>
      </c>
      <c r="J179" s="227">
        <f>ROUND(I179*H179,2)</f>
        <v>3635</v>
      </c>
      <c r="K179" s="228"/>
      <c r="L179" s="39"/>
      <c r="M179" s="229" t="s">
        <v>1</v>
      </c>
      <c r="N179" s="230" t="s">
        <v>39</v>
      </c>
      <c r="O179" s="231">
        <v>0</v>
      </c>
      <c r="P179" s="231">
        <f>O179*H179</f>
        <v>0</v>
      </c>
      <c r="Q179" s="231">
        <v>0</v>
      </c>
      <c r="R179" s="231">
        <f>Q179*H179</f>
        <v>0</v>
      </c>
      <c r="S179" s="231">
        <v>0</v>
      </c>
      <c r="T179" s="232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33" t="s">
        <v>116</v>
      </c>
      <c r="AT179" s="233" t="s">
        <v>280</v>
      </c>
      <c r="AU179" s="233" t="s">
        <v>83</v>
      </c>
      <c r="AY179" s="18" t="s">
        <v>278</v>
      </c>
      <c r="BE179" s="234">
        <f>IF(N179="základní",J179,0)</f>
        <v>3635</v>
      </c>
      <c r="BF179" s="234">
        <f>IF(N179="snížená",J179,0)</f>
        <v>0</v>
      </c>
      <c r="BG179" s="234">
        <f>IF(N179="zákl. přenesená",J179,0)</f>
        <v>0</v>
      </c>
      <c r="BH179" s="234">
        <f>IF(N179="sníž. přenesená",J179,0)</f>
        <v>0</v>
      </c>
      <c r="BI179" s="234">
        <f>IF(N179="nulová",J179,0)</f>
        <v>0</v>
      </c>
      <c r="BJ179" s="18" t="s">
        <v>81</v>
      </c>
      <c r="BK179" s="234">
        <f>ROUND(I179*H179,2)</f>
        <v>3635</v>
      </c>
      <c r="BL179" s="18" t="s">
        <v>116</v>
      </c>
      <c r="BM179" s="233" t="s">
        <v>5456</v>
      </c>
    </row>
    <row r="180" s="2" customFormat="1" ht="16.5" customHeight="1">
      <c r="A180" s="33"/>
      <c r="B180" s="34"/>
      <c r="C180" s="222" t="s">
        <v>730</v>
      </c>
      <c r="D180" s="222" t="s">
        <v>280</v>
      </c>
      <c r="E180" s="223" t="s">
        <v>5457</v>
      </c>
      <c r="F180" s="224" t="s">
        <v>2611</v>
      </c>
      <c r="G180" s="225" t="s">
        <v>1673</v>
      </c>
      <c r="H180" s="226">
        <v>2</v>
      </c>
      <c r="I180" s="227">
        <v>4607</v>
      </c>
      <c r="J180" s="227">
        <f>ROUND(I180*H180,2)</f>
        <v>9214</v>
      </c>
      <c r="K180" s="228"/>
      <c r="L180" s="39"/>
      <c r="M180" s="229" t="s">
        <v>1</v>
      </c>
      <c r="N180" s="230" t="s">
        <v>39</v>
      </c>
      <c r="O180" s="231">
        <v>0</v>
      </c>
      <c r="P180" s="231">
        <f>O180*H180</f>
        <v>0</v>
      </c>
      <c r="Q180" s="231">
        <v>0</v>
      </c>
      <c r="R180" s="231">
        <f>Q180*H180</f>
        <v>0</v>
      </c>
      <c r="S180" s="231">
        <v>0</v>
      </c>
      <c r="T180" s="232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33" t="s">
        <v>116</v>
      </c>
      <c r="AT180" s="233" t="s">
        <v>280</v>
      </c>
      <c r="AU180" s="233" t="s">
        <v>83</v>
      </c>
      <c r="AY180" s="18" t="s">
        <v>278</v>
      </c>
      <c r="BE180" s="234">
        <f>IF(N180="základní",J180,0)</f>
        <v>9214</v>
      </c>
      <c r="BF180" s="234">
        <f>IF(N180="snížená",J180,0)</f>
        <v>0</v>
      </c>
      <c r="BG180" s="234">
        <f>IF(N180="zákl. přenesená",J180,0)</f>
        <v>0</v>
      </c>
      <c r="BH180" s="234">
        <f>IF(N180="sníž. přenesená",J180,0)</f>
        <v>0</v>
      </c>
      <c r="BI180" s="234">
        <f>IF(N180="nulová",J180,0)</f>
        <v>0</v>
      </c>
      <c r="BJ180" s="18" t="s">
        <v>81</v>
      </c>
      <c r="BK180" s="234">
        <f>ROUND(I180*H180,2)</f>
        <v>9214</v>
      </c>
      <c r="BL180" s="18" t="s">
        <v>116</v>
      </c>
      <c r="BM180" s="233" t="s">
        <v>5458</v>
      </c>
    </row>
    <row r="181" s="2" customFormat="1" ht="16.5" customHeight="1">
      <c r="A181" s="33"/>
      <c r="B181" s="34"/>
      <c r="C181" s="222" t="s">
        <v>734</v>
      </c>
      <c r="D181" s="222" t="s">
        <v>280</v>
      </c>
      <c r="E181" s="223" t="s">
        <v>5459</v>
      </c>
      <c r="F181" s="224" t="s">
        <v>5460</v>
      </c>
      <c r="G181" s="225" t="s">
        <v>1673</v>
      </c>
      <c r="H181" s="226">
        <v>1</v>
      </c>
      <c r="I181" s="227">
        <v>5907</v>
      </c>
      <c r="J181" s="227">
        <f>ROUND(I181*H181,2)</f>
        <v>5907</v>
      </c>
      <c r="K181" s="228"/>
      <c r="L181" s="39"/>
      <c r="M181" s="229" t="s">
        <v>1</v>
      </c>
      <c r="N181" s="230" t="s">
        <v>39</v>
      </c>
      <c r="O181" s="231">
        <v>0</v>
      </c>
      <c r="P181" s="231">
        <f>O181*H181</f>
        <v>0</v>
      </c>
      <c r="Q181" s="231">
        <v>0</v>
      </c>
      <c r="R181" s="231">
        <f>Q181*H181</f>
        <v>0</v>
      </c>
      <c r="S181" s="231">
        <v>0</v>
      </c>
      <c r="T181" s="232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33" t="s">
        <v>116</v>
      </c>
      <c r="AT181" s="233" t="s">
        <v>280</v>
      </c>
      <c r="AU181" s="233" t="s">
        <v>83</v>
      </c>
      <c r="AY181" s="18" t="s">
        <v>278</v>
      </c>
      <c r="BE181" s="234">
        <f>IF(N181="základní",J181,0)</f>
        <v>5907</v>
      </c>
      <c r="BF181" s="234">
        <f>IF(N181="snížená",J181,0)</f>
        <v>0</v>
      </c>
      <c r="BG181" s="234">
        <f>IF(N181="zákl. přenesená",J181,0)</f>
        <v>0</v>
      </c>
      <c r="BH181" s="234">
        <f>IF(N181="sníž. přenesená",J181,0)</f>
        <v>0</v>
      </c>
      <c r="BI181" s="234">
        <f>IF(N181="nulová",J181,0)</f>
        <v>0</v>
      </c>
      <c r="BJ181" s="18" t="s">
        <v>81</v>
      </c>
      <c r="BK181" s="234">
        <f>ROUND(I181*H181,2)</f>
        <v>5907</v>
      </c>
      <c r="BL181" s="18" t="s">
        <v>116</v>
      </c>
      <c r="BM181" s="233" t="s">
        <v>5461</v>
      </c>
    </row>
    <row r="182" s="2" customFormat="1" ht="16.5" customHeight="1">
      <c r="A182" s="33"/>
      <c r="B182" s="34"/>
      <c r="C182" s="222" t="s">
        <v>740</v>
      </c>
      <c r="D182" s="222" t="s">
        <v>280</v>
      </c>
      <c r="E182" s="223" t="s">
        <v>5462</v>
      </c>
      <c r="F182" s="224" t="s">
        <v>2690</v>
      </c>
      <c r="G182" s="225" t="s">
        <v>1673</v>
      </c>
      <c r="H182" s="226">
        <v>4</v>
      </c>
      <c r="I182" s="227">
        <v>6354</v>
      </c>
      <c r="J182" s="227">
        <f>ROUND(I182*H182,2)</f>
        <v>25416</v>
      </c>
      <c r="K182" s="228"/>
      <c r="L182" s="39"/>
      <c r="M182" s="229" t="s">
        <v>1</v>
      </c>
      <c r="N182" s="230" t="s">
        <v>39</v>
      </c>
      <c r="O182" s="231">
        <v>0</v>
      </c>
      <c r="P182" s="231">
        <f>O182*H182</f>
        <v>0</v>
      </c>
      <c r="Q182" s="231">
        <v>0</v>
      </c>
      <c r="R182" s="231">
        <f>Q182*H182</f>
        <v>0</v>
      </c>
      <c r="S182" s="231">
        <v>0</v>
      </c>
      <c r="T182" s="232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33" t="s">
        <v>116</v>
      </c>
      <c r="AT182" s="233" t="s">
        <v>280</v>
      </c>
      <c r="AU182" s="233" t="s">
        <v>83</v>
      </c>
      <c r="AY182" s="18" t="s">
        <v>278</v>
      </c>
      <c r="BE182" s="234">
        <f>IF(N182="základní",J182,0)</f>
        <v>25416</v>
      </c>
      <c r="BF182" s="234">
        <f>IF(N182="snížená",J182,0)</f>
        <v>0</v>
      </c>
      <c r="BG182" s="234">
        <f>IF(N182="zákl. přenesená",J182,0)</f>
        <v>0</v>
      </c>
      <c r="BH182" s="234">
        <f>IF(N182="sníž. přenesená",J182,0)</f>
        <v>0</v>
      </c>
      <c r="BI182" s="234">
        <f>IF(N182="nulová",J182,0)</f>
        <v>0</v>
      </c>
      <c r="BJ182" s="18" t="s">
        <v>81</v>
      </c>
      <c r="BK182" s="234">
        <f>ROUND(I182*H182,2)</f>
        <v>25416</v>
      </c>
      <c r="BL182" s="18" t="s">
        <v>116</v>
      </c>
      <c r="BM182" s="233" t="s">
        <v>5463</v>
      </c>
    </row>
    <row r="183" s="2" customFormat="1" ht="21.75" customHeight="1">
      <c r="A183" s="33"/>
      <c r="B183" s="34"/>
      <c r="C183" s="222" t="s">
        <v>746</v>
      </c>
      <c r="D183" s="222" t="s">
        <v>280</v>
      </c>
      <c r="E183" s="223" t="s">
        <v>5464</v>
      </c>
      <c r="F183" s="224" t="s">
        <v>5465</v>
      </c>
      <c r="G183" s="225" t="s">
        <v>1673</v>
      </c>
      <c r="H183" s="226">
        <v>1</v>
      </c>
      <c r="I183" s="227">
        <v>18395</v>
      </c>
      <c r="J183" s="227">
        <f>ROUND(I183*H183,2)</f>
        <v>18395</v>
      </c>
      <c r="K183" s="228"/>
      <c r="L183" s="39"/>
      <c r="M183" s="229" t="s">
        <v>1</v>
      </c>
      <c r="N183" s="230" t="s">
        <v>39</v>
      </c>
      <c r="O183" s="231">
        <v>0</v>
      </c>
      <c r="P183" s="231">
        <f>O183*H183</f>
        <v>0</v>
      </c>
      <c r="Q183" s="231">
        <v>0</v>
      </c>
      <c r="R183" s="231">
        <f>Q183*H183</f>
        <v>0</v>
      </c>
      <c r="S183" s="231">
        <v>0</v>
      </c>
      <c r="T183" s="232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33" t="s">
        <v>116</v>
      </c>
      <c r="AT183" s="233" t="s">
        <v>280</v>
      </c>
      <c r="AU183" s="233" t="s">
        <v>83</v>
      </c>
      <c r="AY183" s="18" t="s">
        <v>278</v>
      </c>
      <c r="BE183" s="234">
        <f>IF(N183="základní",J183,0)</f>
        <v>18395</v>
      </c>
      <c r="BF183" s="234">
        <f>IF(N183="snížená",J183,0)</f>
        <v>0</v>
      </c>
      <c r="BG183" s="234">
        <f>IF(N183="zákl. přenesená",J183,0)</f>
        <v>0</v>
      </c>
      <c r="BH183" s="234">
        <f>IF(N183="sníž. přenesená",J183,0)</f>
        <v>0</v>
      </c>
      <c r="BI183" s="234">
        <f>IF(N183="nulová",J183,0)</f>
        <v>0</v>
      </c>
      <c r="BJ183" s="18" t="s">
        <v>81</v>
      </c>
      <c r="BK183" s="234">
        <f>ROUND(I183*H183,2)</f>
        <v>18395</v>
      </c>
      <c r="BL183" s="18" t="s">
        <v>116</v>
      </c>
      <c r="BM183" s="233" t="s">
        <v>5466</v>
      </c>
    </row>
    <row r="184" s="2" customFormat="1" ht="16.5" customHeight="1">
      <c r="A184" s="33"/>
      <c r="B184" s="34"/>
      <c r="C184" s="222" t="s">
        <v>765</v>
      </c>
      <c r="D184" s="222" t="s">
        <v>280</v>
      </c>
      <c r="E184" s="223" t="s">
        <v>5467</v>
      </c>
      <c r="F184" s="224" t="s">
        <v>5387</v>
      </c>
      <c r="G184" s="225" t="s">
        <v>1673</v>
      </c>
      <c r="H184" s="226">
        <v>4</v>
      </c>
      <c r="I184" s="227">
        <v>669</v>
      </c>
      <c r="J184" s="227">
        <f>ROUND(I184*H184,2)</f>
        <v>2676</v>
      </c>
      <c r="K184" s="228"/>
      <c r="L184" s="39"/>
      <c r="M184" s="229" t="s">
        <v>1</v>
      </c>
      <c r="N184" s="230" t="s">
        <v>39</v>
      </c>
      <c r="O184" s="231">
        <v>0</v>
      </c>
      <c r="P184" s="231">
        <f>O184*H184</f>
        <v>0</v>
      </c>
      <c r="Q184" s="231">
        <v>0</v>
      </c>
      <c r="R184" s="231">
        <f>Q184*H184</f>
        <v>0</v>
      </c>
      <c r="S184" s="231">
        <v>0</v>
      </c>
      <c r="T184" s="232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33" t="s">
        <v>116</v>
      </c>
      <c r="AT184" s="233" t="s">
        <v>280</v>
      </c>
      <c r="AU184" s="233" t="s">
        <v>83</v>
      </c>
      <c r="AY184" s="18" t="s">
        <v>278</v>
      </c>
      <c r="BE184" s="234">
        <f>IF(N184="základní",J184,0)</f>
        <v>2676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8" t="s">
        <v>81</v>
      </c>
      <c r="BK184" s="234">
        <f>ROUND(I184*H184,2)</f>
        <v>2676</v>
      </c>
      <c r="BL184" s="18" t="s">
        <v>116</v>
      </c>
      <c r="BM184" s="233" t="s">
        <v>5468</v>
      </c>
    </row>
    <row r="185" s="2" customFormat="1" ht="24.15" customHeight="1">
      <c r="A185" s="33"/>
      <c r="B185" s="34"/>
      <c r="C185" s="222" t="s">
        <v>782</v>
      </c>
      <c r="D185" s="222" t="s">
        <v>280</v>
      </c>
      <c r="E185" s="223" t="s">
        <v>5469</v>
      </c>
      <c r="F185" s="224" t="s">
        <v>2712</v>
      </c>
      <c r="G185" s="225" t="s">
        <v>1673</v>
      </c>
      <c r="H185" s="226">
        <v>3</v>
      </c>
      <c r="I185" s="227">
        <v>1864</v>
      </c>
      <c r="J185" s="227">
        <f>ROUND(I185*H185,2)</f>
        <v>5592</v>
      </c>
      <c r="K185" s="228"/>
      <c r="L185" s="39"/>
      <c r="M185" s="229" t="s">
        <v>1</v>
      </c>
      <c r="N185" s="230" t="s">
        <v>39</v>
      </c>
      <c r="O185" s="231">
        <v>0</v>
      </c>
      <c r="P185" s="231">
        <f>O185*H185</f>
        <v>0</v>
      </c>
      <c r="Q185" s="231">
        <v>0</v>
      </c>
      <c r="R185" s="231">
        <f>Q185*H185</f>
        <v>0</v>
      </c>
      <c r="S185" s="231">
        <v>0</v>
      </c>
      <c r="T185" s="232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33" t="s">
        <v>116</v>
      </c>
      <c r="AT185" s="233" t="s">
        <v>280</v>
      </c>
      <c r="AU185" s="233" t="s">
        <v>83</v>
      </c>
      <c r="AY185" s="18" t="s">
        <v>278</v>
      </c>
      <c r="BE185" s="234">
        <f>IF(N185="základní",J185,0)</f>
        <v>5592</v>
      </c>
      <c r="BF185" s="234">
        <f>IF(N185="snížená",J185,0)</f>
        <v>0</v>
      </c>
      <c r="BG185" s="234">
        <f>IF(N185="zákl. přenesená",J185,0)</f>
        <v>0</v>
      </c>
      <c r="BH185" s="234">
        <f>IF(N185="sníž. přenesená",J185,0)</f>
        <v>0</v>
      </c>
      <c r="BI185" s="234">
        <f>IF(N185="nulová",J185,0)</f>
        <v>0</v>
      </c>
      <c r="BJ185" s="18" t="s">
        <v>81</v>
      </c>
      <c r="BK185" s="234">
        <f>ROUND(I185*H185,2)</f>
        <v>5592</v>
      </c>
      <c r="BL185" s="18" t="s">
        <v>116</v>
      </c>
      <c r="BM185" s="233" t="s">
        <v>5470</v>
      </c>
    </row>
    <row r="186" s="2" customFormat="1" ht="24.15" customHeight="1">
      <c r="A186" s="33"/>
      <c r="B186" s="34"/>
      <c r="C186" s="222" t="s">
        <v>827</v>
      </c>
      <c r="D186" s="222" t="s">
        <v>280</v>
      </c>
      <c r="E186" s="223" t="s">
        <v>5471</v>
      </c>
      <c r="F186" s="224" t="s">
        <v>2620</v>
      </c>
      <c r="G186" s="225" t="s">
        <v>1673</v>
      </c>
      <c r="H186" s="226">
        <v>3</v>
      </c>
      <c r="I186" s="227">
        <v>2563</v>
      </c>
      <c r="J186" s="227">
        <f>ROUND(I186*H186,2)</f>
        <v>7689</v>
      </c>
      <c r="K186" s="228"/>
      <c r="L186" s="39"/>
      <c r="M186" s="229" t="s">
        <v>1</v>
      </c>
      <c r="N186" s="230" t="s">
        <v>39</v>
      </c>
      <c r="O186" s="231">
        <v>0</v>
      </c>
      <c r="P186" s="231">
        <f>O186*H186</f>
        <v>0</v>
      </c>
      <c r="Q186" s="231">
        <v>0</v>
      </c>
      <c r="R186" s="231">
        <f>Q186*H186</f>
        <v>0</v>
      </c>
      <c r="S186" s="231">
        <v>0</v>
      </c>
      <c r="T186" s="232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33" t="s">
        <v>116</v>
      </c>
      <c r="AT186" s="233" t="s">
        <v>280</v>
      </c>
      <c r="AU186" s="233" t="s">
        <v>83</v>
      </c>
      <c r="AY186" s="18" t="s">
        <v>278</v>
      </c>
      <c r="BE186" s="234">
        <f>IF(N186="základní",J186,0)</f>
        <v>7689</v>
      </c>
      <c r="BF186" s="234">
        <f>IF(N186="snížená",J186,0)</f>
        <v>0</v>
      </c>
      <c r="BG186" s="234">
        <f>IF(N186="zákl. přenesená",J186,0)</f>
        <v>0</v>
      </c>
      <c r="BH186" s="234">
        <f>IF(N186="sníž. přenesená",J186,0)</f>
        <v>0</v>
      </c>
      <c r="BI186" s="234">
        <f>IF(N186="nulová",J186,0)</f>
        <v>0</v>
      </c>
      <c r="BJ186" s="18" t="s">
        <v>81</v>
      </c>
      <c r="BK186" s="234">
        <f>ROUND(I186*H186,2)</f>
        <v>7689</v>
      </c>
      <c r="BL186" s="18" t="s">
        <v>116</v>
      </c>
      <c r="BM186" s="233" t="s">
        <v>5472</v>
      </c>
    </row>
    <row r="187" s="2" customFormat="1" ht="16.5" customHeight="1">
      <c r="A187" s="33"/>
      <c r="B187" s="34"/>
      <c r="C187" s="222" t="s">
        <v>913</v>
      </c>
      <c r="D187" s="222" t="s">
        <v>280</v>
      </c>
      <c r="E187" s="223" t="s">
        <v>5473</v>
      </c>
      <c r="F187" s="224" t="s">
        <v>5445</v>
      </c>
      <c r="G187" s="225" t="s">
        <v>1673</v>
      </c>
      <c r="H187" s="226">
        <v>2</v>
      </c>
      <c r="I187" s="227">
        <v>756</v>
      </c>
      <c r="J187" s="227">
        <f>ROUND(I187*H187,2)</f>
        <v>1512</v>
      </c>
      <c r="K187" s="228"/>
      <c r="L187" s="39"/>
      <c r="M187" s="229" t="s">
        <v>1</v>
      </c>
      <c r="N187" s="230" t="s">
        <v>39</v>
      </c>
      <c r="O187" s="231">
        <v>0</v>
      </c>
      <c r="P187" s="231">
        <f>O187*H187</f>
        <v>0</v>
      </c>
      <c r="Q187" s="231">
        <v>0</v>
      </c>
      <c r="R187" s="231">
        <f>Q187*H187</f>
        <v>0</v>
      </c>
      <c r="S187" s="231">
        <v>0</v>
      </c>
      <c r="T187" s="232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33" t="s">
        <v>116</v>
      </c>
      <c r="AT187" s="233" t="s">
        <v>280</v>
      </c>
      <c r="AU187" s="233" t="s">
        <v>83</v>
      </c>
      <c r="AY187" s="18" t="s">
        <v>278</v>
      </c>
      <c r="BE187" s="234">
        <f>IF(N187="základní",J187,0)</f>
        <v>1512</v>
      </c>
      <c r="BF187" s="234">
        <f>IF(N187="snížená",J187,0)</f>
        <v>0</v>
      </c>
      <c r="BG187" s="234">
        <f>IF(N187="zákl. přenesená",J187,0)</f>
        <v>0</v>
      </c>
      <c r="BH187" s="234">
        <f>IF(N187="sníž. přenesená",J187,0)</f>
        <v>0</v>
      </c>
      <c r="BI187" s="234">
        <f>IF(N187="nulová",J187,0)</f>
        <v>0</v>
      </c>
      <c r="BJ187" s="18" t="s">
        <v>81</v>
      </c>
      <c r="BK187" s="234">
        <f>ROUND(I187*H187,2)</f>
        <v>1512</v>
      </c>
      <c r="BL187" s="18" t="s">
        <v>116</v>
      </c>
      <c r="BM187" s="233" t="s">
        <v>5474</v>
      </c>
    </row>
    <row r="188" s="2" customFormat="1" ht="37.8" customHeight="1">
      <c r="A188" s="33"/>
      <c r="B188" s="34"/>
      <c r="C188" s="222" t="s">
        <v>1001</v>
      </c>
      <c r="D188" s="222" t="s">
        <v>280</v>
      </c>
      <c r="E188" s="223" t="s">
        <v>5475</v>
      </c>
      <c r="F188" s="224" t="s">
        <v>2539</v>
      </c>
      <c r="G188" s="225" t="s">
        <v>2540</v>
      </c>
      <c r="H188" s="226">
        <v>3</v>
      </c>
      <c r="I188" s="227">
        <v>809</v>
      </c>
      <c r="J188" s="227">
        <f>ROUND(I188*H188,2)</f>
        <v>2427</v>
      </c>
      <c r="K188" s="228"/>
      <c r="L188" s="39"/>
      <c r="M188" s="229" t="s">
        <v>1</v>
      </c>
      <c r="N188" s="230" t="s">
        <v>39</v>
      </c>
      <c r="O188" s="231">
        <v>0</v>
      </c>
      <c r="P188" s="231">
        <f>O188*H188</f>
        <v>0</v>
      </c>
      <c r="Q188" s="231">
        <v>0</v>
      </c>
      <c r="R188" s="231">
        <f>Q188*H188</f>
        <v>0</v>
      </c>
      <c r="S188" s="231">
        <v>0</v>
      </c>
      <c r="T188" s="232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33" t="s">
        <v>116</v>
      </c>
      <c r="AT188" s="233" t="s">
        <v>280</v>
      </c>
      <c r="AU188" s="233" t="s">
        <v>83</v>
      </c>
      <c r="AY188" s="18" t="s">
        <v>278</v>
      </c>
      <c r="BE188" s="234">
        <f>IF(N188="základní",J188,0)</f>
        <v>2427</v>
      </c>
      <c r="BF188" s="234">
        <f>IF(N188="snížená",J188,0)</f>
        <v>0</v>
      </c>
      <c r="BG188" s="234">
        <f>IF(N188="zákl. přenesená",J188,0)</f>
        <v>0</v>
      </c>
      <c r="BH188" s="234">
        <f>IF(N188="sníž. přenesená",J188,0)</f>
        <v>0</v>
      </c>
      <c r="BI188" s="234">
        <f>IF(N188="nulová",J188,0)</f>
        <v>0</v>
      </c>
      <c r="BJ188" s="18" t="s">
        <v>81</v>
      </c>
      <c r="BK188" s="234">
        <f>ROUND(I188*H188,2)</f>
        <v>2427</v>
      </c>
      <c r="BL188" s="18" t="s">
        <v>116</v>
      </c>
      <c r="BM188" s="233" t="s">
        <v>5476</v>
      </c>
    </row>
    <row r="189" s="2" customFormat="1" ht="24.15" customHeight="1">
      <c r="A189" s="33"/>
      <c r="B189" s="34"/>
      <c r="C189" s="222" t="s">
        <v>659</v>
      </c>
      <c r="D189" s="222" t="s">
        <v>280</v>
      </c>
      <c r="E189" s="223" t="s">
        <v>5477</v>
      </c>
      <c r="F189" s="224" t="s">
        <v>5478</v>
      </c>
      <c r="G189" s="225" t="s">
        <v>2547</v>
      </c>
      <c r="H189" s="226">
        <v>2</v>
      </c>
      <c r="I189" s="227">
        <v>676</v>
      </c>
      <c r="J189" s="227">
        <f>ROUND(I189*H189,2)</f>
        <v>1352</v>
      </c>
      <c r="K189" s="228"/>
      <c r="L189" s="39"/>
      <c r="M189" s="229" t="s">
        <v>1</v>
      </c>
      <c r="N189" s="230" t="s">
        <v>39</v>
      </c>
      <c r="O189" s="231">
        <v>0</v>
      </c>
      <c r="P189" s="231">
        <f>O189*H189</f>
        <v>0</v>
      </c>
      <c r="Q189" s="231">
        <v>0</v>
      </c>
      <c r="R189" s="231">
        <f>Q189*H189</f>
        <v>0</v>
      </c>
      <c r="S189" s="231">
        <v>0</v>
      </c>
      <c r="T189" s="232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33" t="s">
        <v>116</v>
      </c>
      <c r="AT189" s="233" t="s">
        <v>280</v>
      </c>
      <c r="AU189" s="233" t="s">
        <v>83</v>
      </c>
      <c r="AY189" s="18" t="s">
        <v>278</v>
      </c>
      <c r="BE189" s="234">
        <f>IF(N189="základní",J189,0)</f>
        <v>1352</v>
      </c>
      <c r="BF189" s="234">
        <f>IF(N189="snížená",J189,0)</f>
        <v>0</v>
      </c>
      <c r="BG189" s="234">
        <f>IF(N189="zákl. přenesená",J189,0)</f>
        <v>0</v>
      </c>
      <c r="BH189" s="234">
        <f>IF(N189="sníž. přenesená",J189,0)</f>
        <v>0</v>
      </c>
      <c r="BI189" s="234">
        <f>IF(N189="nulová",J189,0)</f>
        <v>0</v>
      </c>
      <c r="BJ189" s="18" t="s">
        <v>81</v>
      </c>
      <c r="BK189" s="234">
        <f>ROUND(I189*H189,2)</f>
        <v>1352</v>
      </c>
      <c r="BL189" s="18" t="s">
        <v>116</v>
      </c>
      <c r="BM189" s="233" t="s">
        <v>5479</v>
      </c>
    </row>
    <row r="190" s="2" customFormat="1" ht="24.15" customHeight="1">
      <c r="A190" s="33"/>
      <c r="B190" s="34"/>
      <c r="C190" s="222" t="s">
        <v>645</v>
      </c>
      <c r="D190" s="222" t="s">
        <v>280</v>
      </c>
      <c r="E190" s="223" t="s">
        <v>5480</v>
      </c>
      <c r="F190" s="224" t="s">
        <v>2546</v>
      </c>
      <c r="G190" s="225" t="s">
        <v>2547</v>
      </c>
      <c r="H190" s="226">
        <v>48</v>
      </c>
      <c r="I190" s="227">
        <v>512</v>
      </c>
      <c r="J190" s="227">
        <f>ROUND(I190*H190,2)</f>
        <v>24576</v>
      </c>
      <c r="K190" s="228"/>
      <c r="L190" s="39"/>
      <c r="M190" s="229" t="s">
        <v>1</v>
      </c>
      <c r="N190" s="230" t="s">
        <v>39</v>
      </c>
      <c r="O190" s="231">
        <v>0</v>
      </c>
      <c r="P190" s="231">
        <f>O190*H190</f>
        <v>0</v>
      </c>
      <c r="Q190" s="231">
        <v>0</v>
      </c>
      <c r="R190" s="231">
        <f>Q190*H190</f>
        <v>0</v>
      </c>
      <c r="S190" s="231">
        <v>0</v>
      </c>
      <c r="T190" s="232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33" t="s">
        <v>116</v>
      </c>
      <c r="AT190" s="233" t="s">
        <v>280</v>
      </c>
      <c r="AU190" s="233" t="s">
        <v>83</v>
      </c>
      <c r="AY190" s="18" t="s">
        <v>278</v>
      </c>
      <c r="BE190" s="234">
        <f>IF(N190="základní",J190,0)</f>
        <v>24576</v>
      </c>
      <c r="BF190" s="234">
        <f>IF(N190="snížená",J190,0)</f>
        <v>0</v>
      </c>
      <c r="BG190" s="234">
        <f>IF(N190="zákl. přenesená",J190,0)</f>
        <v>0</v>
      </c>
      <c r="BH190" s="234">
        <f>IF(N190="sníž. přenesená",J190,0)</f>
        <v>0</v>
      </c>
      <c r="BI190" s="234">
        <f>IF(N190="nulová",J190,0)</f>
        <v>0</v>
      </c>
      <c r="BJ190" s="18" t="s">
        <v>81</v>
      </c>
      <c r="BK190" s="234">
        <f>ROUND(I190*H190,2)</f>
        <v>24576</v>
      </c>
      <c r="BL190" s="18" t="s">
        <v>116</v>
      </c>
      <c r="BM190" s="233" t="s">
        <v>5481</v>
      </c>
    </row>
    <row r="191" s="2" customFormat="1" ht="24.15" customHeight="1">
      <c r="A191" s="33"/>
      <c r="B191" s="34"/>
      <c r="C191" s="222" t="s">
        <v>1429</v>
      </c>
      <c r="D191" s="222" t="s">
        <v>280</v>
      </c>
      <c r="E191" s="223" t="s">
        <v>5482</v>
      </c>
      <c r="F191" s="224" t="s">
        <v>2632</v>
      </c>
      <c r="G191" s="225" t="s">
        <v>2547</v>
      </c>
      <c r="H191" s="226">
        <v>20</v>
      </c>
      <c r="I191" s="227">
        <v>702</v>
      </c>
      <c r="J191" s="227">
        <f>ROUND(I191*H191,2)</f>
        <v>14040</v>
      </c>
      <c r="K191" s="228"/>
      <c r="L191" s="39"/>
      <c r="M191" s="229" t="s">
        <v>1</v>
      </c>
      <c r="N191" s="230" t="s">
        <v>39</v>
      </c>
      <c r="O191" s="231">
        <v>0</v>
      </c>
      <c r="P191" s="231">
        <f>O191*H191</f>
        <v>0</v>
      </c>
      <c r="Q191" s="231">
        <v>0</v>
      </c>
      <c r="R191" s="231">
        <f>Q191*H191</f>
        <v>0</v>
      </c>
      <c r="S191" s="231">
        <v>0</v>
      </c>
      <c r="T191" s="232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33" t="s">
        <v>116</v>
      </c>
      <c r="AT191" s="233" t="s">
        <v>280</v>
      </c>
      <c r="AU191" s="233" t="s">
        <v>83</v>
      </c>
      <c r="AY191" s="18" t="s">
        <v>278</v>
      </c>
      <c r="BE191" s="234">
        <f>IF(N191="základní",J191,0)</f>
        <v>14040</v>
      </c>
      <c r="BF191" s="234">
        <f>IF(N191="snížená",J191,0)</f>
        <v>0</v>
      </c>
      <c r="BG191" s="234">
        <f>IF(N191="zákl. přenesená",J191,0)</f>
        <v>0</v>
      </c>
      <c r="BH191" s="234">
        <f>IF(N191="sníž. přenesená",J191,0)</f>
        <v>0</v>
      </c>
      <c r="BI191" s="234">
        <f>IF(N191="nulová",J191,0)</f>
        <v>0</v>
      </c>
      <c r="BJ191" s="18" t="s">
        <v>81</v>
      </c>
      <c r="BK191" s="234">
        <f>ROUND(I191*H191,2)</f>
        <v>14040</v>
      </c>
      <c r="BL191" s="18" t="s">
        <v>116</v>
      </c>
      <c r="BM191" s="233" t="s">
        <v>5483</v>
      </c>
    </row>
    <row r="192" s="2" customFormat="1" ht="24.15" customHeight="1">
      <c r="A192" s="33"/>
      <c r="B192" s="34"/>
      <c r="C192" s="222" t="s">
        <v>1433</v>
      </c>
      <c r="D192" s="222" t="s">
        <v>280</v>
      </c>
      <c r="E192" s="223" t="s">
        <v>5484</v>
      </c>
      <c r="F192" s="224" t="s">
        <v>2635</v>
      </c>
      <c r="G192" s="225" t="s">
        <v>2547</v>
      </c>
      <c r="H192" s="226">
        <v>5</v>
      </c>
      <c r="I192" s="227">
        <v>828</v>
      </c>
      <c r="J192" s="227">
        <f>ROUND(I192*H192,2)</f>
        <v>4140</v>
      </c>
      <c r="K192" s="228"/>
      <c r="L192" s="39"/>
      <c r="M192" s="229" t="s">
        <v>1</v>
      </c>
      <c r="N192" s="230" t="s">
        <v>39</v>
      </c>
      <c r="O192" s="231">
        <v>0</v>
      </c>
      <c r="P192" s="231">
        <f>O192*H192</f>
        <v>0</v>
      </c>
      <c r="Q192" s="231">
        <v>0</v>
      </c>
      <c r="R192" s="231">
        <f>Q192*H192</f>
        <v>0</v>
      </c>
      <c r="S192" s="231">
        <v>0</v>
      </c>
      <c r="T192" s="232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33" t="s">
        <v>116</v>
      </c>
      <c r="AT192" s="233" t="s">
        <v>280</v>
      </c>
      <c r="AU192" s="233" t="s">
        <v>83</v>
      </c>
      <c r="AY192" s="18" t="s">
        <v>278</v>
      </c>
      <c r="BE192" s="234">
        <f>IF(N192="základní",J192,0)</f>
        <v>4140</v>
      </c>
      <c r="BF192" s="234">
        <f>IF(N192="snížená",J192,0)</f>
        <v>0</v>
      </c>
      <c r="BG192" s="234">
        <f>IF(N192="zákl. přenesená",J192,0)</f>
        <v>0</v>
      </c>
      <c r="BH192" s="234">
        <f>IF(N192="sníž. přenesená",J192,0)</f>
        <v>0</v>
      </c>
      <c r="BI192" s="234">
        <f>IF(N192="nulová",J192,0)</f>
        <v>0</v>
      </c>
      <c r="BJ192" s="18" t="s">
        <v>81</v>
      </c>
      <c r="BK192" s="234">
        <f>ROUND(I192*H192,2)</f>
        <v>4140</v>
      </c>
      <c r="BL192" s="18" t="s">
        <v>116</v>
      </c>
      <c r="BM192" s="233" t="s">
        <v>5485</v>
      </c>
    </row>
    <row r="193" s="2" customFormat="1" ht="24.15" customHeight="1">
      <c r="A193" s="33"/>
      <c r="B193" s="34"/>
      <c r="C193" s="222" t="s">
        <v>1437</v>
      </c>
      <c r="D193" s="222" t="s">
        <v>280</v>
      </c>
      <c r="E193" s="223" t="s">
        <v>5486</v>
      </c>
      <c r="F193" s="224" t="s">
        <v>5487</v>
      </c>
      <c r="G193" s="225" t="s">
        <v>2547</v>
      </c>
      <c r="H193" s="226">
        <v>10</v>
      </c>
      <c r="I193" s="227">
        <v>1156</v>
      </c>
      <c r="J193" s="227">
        <f>ROUND(I193*H193,2)</f>
        <v>11560</v>
      </c>
      <c r="K193" s="228"/>
      <c r="L193" s="39"/>
      <c r="M193" s="229" t="s">
        <v>1</v>
      </c>
      <c r="N193" s="230" t="s">
        <v>39</v>
      </c>
      <c r="O193" s="231">
        <v>0</v>
      </c>
      <c r="P193" s="231">
        <f>O193*H193</f>
        <v>0</v>
      </c>
      <c r="Q193" s="231">
        <v>0</v>
      </c>
      <c r="R193" s="231">
        <f>Q193*H193</f>
        <v>0</v>
      </c>
      <c r="S193" s="231">
        <v>0</v>
      </c>
      <c r="T193" s="232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33" t="s">
        <v>116</v>
      </c>
      <c r="AT193" s="233" t="s">
        <v>280</v>
      </c>
      <c r="AU193" s="233" t="s">
        <v>83</v>
      </c>
      <c r="AY193" s="18" t="s">
        <v>278</v>
      </c>
      <c r="BE193" s="234">
        <f>IF(N193="základní",J193,0)</f>
        <v>11560</v>
      </c>
      <c r="BF193" s="234">
        <f>IF(N193="snížená",J193,0)</f>
        <v>0</v>
      </c>
      <c r="BG193" s="234">
        <f>IF(N193="zákl. přenesená",J193,0)</f>
        <v>0</v>
      </c>
      <c r="BH193" s="234">
        <f>IF(N193="sníž. přenesená",J193,0)</f>
        <v>0</v>
      </c>
      <c r="BI193" s="234">
        <f>IF(N193="nulová",J193,0)</f>
        <v>0</v>
      </c>
      <c r="BJ193" s="18" t="s">
        <v>81</v>
      </c>
      <c r="BK193" s="234">
        <f>ROUND(I193*H193,2)</f>
        <v>11560</v>
      </c>
      <c r="BL193" s="18" t="s">
        <v>116</v>
      </c>
      <c r="BM193" s="233" t="s">
        <v>5488</v>
      </c>
    </row>
    <row r="194" s="2" customFormat="1" ht="24.15" customHeight="1">
      <c r="A194" s="33"/>
      <c r="B194" s="34"/>
      <c r="C194" s="222" t="s">
        <v>1441</v>
      </c>
      <c r="D194" s="222" t="s">
        <v>280</v>
      </c>
      <c r="E194" s="223" t="s">
        <v>5489</v>
      </c>
      <c r="F194" s="224" t="s">
        <v>2641</v>
      </c>
      <c r="G194" s="225" t="s">
        <v>2547</v>
      </c>
      <c r="H194" s="226">
        <v>16</v>
      </c>
      <c r="I194" s="227">
        <v>1586</v>
      </c>
      <c r="J194" s="227">
        <f>ROUND(I194*H194,2)</f>
        <v>25376</v>
      </c>
      <c r="K194" s="228"/>
      <c r="L194" s="39"/>
      <c r="M194" s="229" t="s">
        <v>1</v>
      </c>
      <c r="N194" s="230" t="s">
        <v>39</v>
      </c>
      <c r="O194" s="231">
        <v>0</v>
      </c>
      <c r="P194" s="231">
        <f>O194*H194</f>
        <v>0</v>
      </c>
      <c r="Q194" s="231">
        <v>0</v>
      </c>
      <c r="R194" s="231">
        <f>Q194*H194</f>
        <v>0</v>
      </c>
      <c r="S194" s="231">
        <v>0</v>
      </c>
      <c r="T194" s="232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33" t="s">
        <v>116</v>
      </c>
      <c r="AT194" s="233" t="s">
        <v>280</v>
      </c>
      <c r="AU194" s="233" t="s">
        <v>83</v>
      </c>
      <c r="AY194" s="18" t="s">
        <v>278</v>
      </c>
      <c r="BE194" s="234">
        <f>IF(N194="základní",J194,0)</f>
        <v>25376</v>
      </c>
      <c r="BF194" s="234">
        <f>IF(N194="snížená",J194,0)</f>
        <v>0</v>
      </c>
      <c r="BG194" s="234">
        <f>IF(N194="zákl. přenesená",J194,0)</f>
        <v>0</v>
      </c>
      <c r="BH194" s="234">
        <f>IF(N194="sníž. přenesená",J194,0)</f>
        <v>0</v>
      </c>
      <c r="BI194" s="234">
        <f>IF(N194="nulová",J194,0)</f>
        <v>0</v>
      </c>
      <c r="BJ194" s="18" t="s">
        <v>81</v>
      </c>
      <c r="BK194" s="234">
        <f>ROUND(I194*H194,2)</f>
        <v>25376</v>
      </c>
      <c r="BL194" s="18" t="s">
        <v>116</v>
      </c>
      <c r="BM194" s="233" t="s">
        <v>5490</v>
      </c>
    </row>
    <row r="195" s="2" customFormat="1" ht="16.5" customHeight="1">
      <c r="A195" s="33"/>
      <c r="B195" s="34"/>
      <c r="C195" s="222" t="s">
        <v>1445</v>
      </c>
      <c r="D195" s="222" t="s">
        <v>280</v>
      </c>
      <c r="E195" s="223" t="s">
        <v>5491</v>
      </c>
      <c r="F195" s="224" t="s">
        <v>5402</v>
      </c>
      <c r="G195" s="225" t="s">
        <v>2547</v>
      </c>
      <c r="H195" s="226">
        <v>2</v>
      </c>
      <c r="I195" s="227">
        <v>274</v>
      </c>
      <c r="J195" s="227">
        <f>ROUND(I195*H195,2)</f>
        <v>548</v>
      </c>
      <c r="K195" s="228"/>
      <c r="L195" s="39"/>
      <c r="M195" s="229" t="s">
        <v>1</v>
      </c>
      <c r="N195" s="230" t="s">
        <v>39</v>
      </c>
      <c r="O195" s="231">
        <v>0</v>
      </c>
      <c r="P195" s="231">
        <f>O195*H195</f>
        <v>0</v>
      </c>
      <c r="Q195" s="231">
        <v>0</v>
      </c>
      <c r="R195" s="231">
        <f>Q195*H195</f>
        <v>0</v>
      </c>
      <c r="S195" s="231">
        <v>0</v>
      </c>
      <c r="T195" s="232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33" t="s">
        <v>116</v>
      </c>
      <c r="AT195" s="233" t="s">
        <v>280</v>
      </c>
      <c r="AU195" s="233" t="s">
        <v>83</v>
      </c>
      <c r="AY195" s="18" t="s">
        <v>278</v>
      </c>
      <c r="BE195" s="234">
        <f>IF(N195="základní",J195,0)</f>
        <v>548</v>
      </c>
      <c r="BF195" s="234">
        <f>IF(N195="snížená",J195,0)</f>
        <v>0</v>
      </c>
      <c r="BG195" s="234">
        <f>IF(N195="zákl. přenesená",J195,0)</f>
        <v>0</v>
      </c>
      <c r="BH195" s="234">
        <f>IF(N195="sníž. přenesená",J195,0)</f>
        <v>0</v>
      </c>
      <c r="BI195" s="234">
        <f>IF(N195="nulová",J195,0)</f>
        <v>0</v>
      </c>
      <c r="BJ195" s="18" t="s">
        <v>81</v>
      </c>
      <c r="BK195" s="234">
        <f>ROUND(I195*H195,2)</f>
        <v>548</v>
      </c>
      <c r="BL195" s="18" t="s">
        <v>116</v>
      </c>
      <c r="BM195" s="233" t="s">
        <v>5492</v>
      </c>
    </row>
    <row r="196" s="2" customFormat="1" ht="16.5" customHeight="1">
      <c r="A196" s="33"/>
      <c r="B196" s="34"/>
      <c r="C196" s="222" t="s">
        <v>1449</v>
      </c>
      <c r="D196" s="222" t="s">
        <v>280</v>
      </c>
      <c r="E196" s="223" t="s">
        <v>5493</v>
      </c>
      <c r="F196" s="224" t="s">
        <v>2559</v>
      </c>
      <c r="G196" s="225" t="s">
        <v>2547</v>
      </c>
      <c r="H196" s="226">
        <v>5</v>
      </c>
      <c r="I196" s="227">
        <v>314</v>
      </c>
      <c r="J196" s="227">
        <f>ROUND(I196*H196,2)</f>
        <v>1570</v>
      </c>
      <c r="K196" s="228"/>
      <c r="L196" s="39"/>
      <c r="M196" s="229" t="s">
        <v>1</v>
      </c>
      <c r="N196" s="230" t="s">
        <v>39</v>
      </c>
      <c r="O196" s="231">
        <v>0</v>
      </c>
      <c r="P196" s="231">
        <f>O196*H196</f>
        <v>0</v>
      </c>
      <c r="Q196" s="231">
        <v>0</v>
      </c>
      <c r="R196" s="231">
        <f>Q196*H196</f>
        <v>0</v>
      </c>
      <c r="S196" s="231">
        <v>0</v>
      </c>
      <c r="T196" s="232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33" t="s">
        <v>116</v>
      </c>
      <c r="AT196" s="233" t="s">
        <v>280</v>
      </c>
      <c r="AU196" s="233" t="s">
        <v>83</v>
      </c>
      <c r="AY196" s="18" t="s">
        <v>278</v>
      </c>
      <c r="BE196" s="234">
        <f>IF(N196="základní",J196,0)</f>
        <v>1570</v>
      </c>
      <c r="BF196" s="234">
        <f>IF(N196="snížená",J196,0)</f>
        <v>0</v>
      </c>
      <c r="BG196" s="234">
        <f>IF(N196="zákl. přenesená",J196,0)</f>
        <v>0</v>
      </c>
      <c r="BH196" s="234">
        <f>IF(N196="sníž. přenesená",J196,0)</f>
        <v>0</v>
      </c>
      <c r="BI196" s="234">
        <f>IF(N196="nulová",J196,0)</f>
        <v>0</v>
      </c>
      <c r="BJ196" s="18" t="s">
        <v>81</v>
      </c>
      <c r="BK196" s="234">
        <f>ROUND(I196*H196,2)</f>
        <v>1570</v>
      </c>
      <c r="BL196" s="18" t="s">
        <v>116</v>
      </c>
      <c r="BM196" s="233" t="s">
        <v>5494</v>
      </c>
    </row>
    <row r="197" s="2" customFormat="1" ht="16.5" customHeight="1">
      <c r="A197" s="33"/>
      <c r="B197" s="34"/>
      <c r="C197" s="222" t="s">
        <v>1453</v>
      </c>
      <c r="D197" s="222" t="s">
        <v>280</v>
      </c>
      <c r="E197" s="223" t="s">
        <v>5495</v>
      </c>
      <c r="F197" s="224" t="s">
        <v>2813</v>
      </c>
      <c r="G197" s="225" t="s">
        <v>2547</v>
      </c>
      <c r="H197" s="226">
        <v>2</v>
      </c>
      <c r="I197" s="227">
        <v>455</v>
      </c>
      <c r="J197" s="227">
        <f>ROUND(I197*H197,2)</f>
        <v>910</v>
      </c>
      <c r="K197" s="228"/>
      <c r="L197" s="39"/>
      <c r="M197" s="229" t="s">
        <v>1</v>
      </c>
      <c r="N197" s="230" t="s">
        <v>39</v>
      </c>
      <c r="O197" s="231">
        <v>0</v>
      </c>
      <c r="P197" s="231">
        <f>O197*H197</f>
        <v>0</v>
      </c>
      <c r="Q197" s="231">
        <v>0</v>
      </c>
      <c r="R197" s="231">
        <f>Q197*H197</f>
        <v>0</v>
      </c>
      <c r="S197" s="231">
        <v>0</v>
      </c>
      <c r="T197" s="232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33" t="s">
        <v>116</v>
      </c>
      <c r="AT197" s="233" t="s">
        <v>280</v>
      </c>
      <c r="AU197" s="233" t="s">
        <v>83</v>
      </c>
      <c r="AY197" s="18" t="s">
        <v>278</v>
      </c>
      <c r="BE197" s="234">
        <f>IF(N197="základní",J197,0)</f>
        <v>910</v>
      </c>
      <c r="BF197" s="234">
        <f>IF(N197="snížená",J197,0)</f>
        <v>0</v>
      </c>
      <c r="BG197" s="234">
        <f>IF(N197="zákl. přenesená",J197,0)</f>
        <v>0</v>
      </c>
      <c r="BH197" s="234">
        <f>IF(N197="sníž. přenesená",J197,0)</f>
        <v>0</v>
      </c>
      <c r="BI197" s="234">
        <f>IF(N197="nulová",J197,0)</f>
        <v>0</v>
      </c>
      <c r="BJ197" s="18" t="s">
        <v>81</v>
      </c>
      <c r="BK197" s="234">
        <f>ROUND(I197*H197,2)</f>
        <v>910</v>
      </c>
      <c r="BL197" s="18" t="s">
        <v>116</v>
      </c>
      <c r="BM197" s="233" t="s">
        <v>5496</v>
      </c>
    </row>
    <row r="198" s="2" customFormat="1" ht="21.75" customHeight="1">
      <c r="A198" s="33"/>
      <c r="B198" s="34"/>
      <c r="C198" s="222" t="s">
        <v>1457</v>
      </c>
      <c r="D198" s="222" t="s">
        <v>280</v>
      </c>
      <c r="E198" s="223" t="s">
        <v>5497</v>
      </c>
      <c r="F198" s="224" t="s">
        <v>2571</v>
      </c>
      <c r="G198" s="225" t="s">
        <v>2540</v>
      </c>
      <c r="H198" s="226">
        <v>32</v>
      </c>
      <c r="I198" s="227">
        <v>559</v>
      </c>
      <c r="J198" s="227">
        <f>ROUND(I198*H198,2)</f>
        <v>17888</v>
      </c>
      <c r="K198" s="228"/>
      <c r="L198" s="39"/>
      <c r="M198" s="229" t="s">
        <v>1</v>
      </c>
      <c r="N198" s="230" t="s">
        <v>39</v>
      </c>
      <c r="O198" s="231">
        <v>0</v>
      </c>
      <c r="P198" s="231">
        <f>O198*H198</f>
        <v>0</v>
      </c>
      <c r="Q198" s="231">
        <v>0</v>
      </c>
      <c r="R198" s="231">
        <f>Q198*H198</f>
        <v>0</v>
      </c>
      <c r="S198" s="231">
        <v>0</v>
      </c>
      <c r="T198" s="232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33" t="s">
        <v>116</v>
      </c>
      <c r="AT198" s="233" t="s">
        <v>280</v>
      </c>
      <c r="AU198" s="233" t="s">
        <v>83</v>
      </c>
      <c r="AY198" s="18" t="s">
        <v>278</v>
      </c>
      <c r="BE198" s="234">
        <f>IF(N198="základní",J198,0)</f>
        <v>17888</v>
      </c>
      <c r="BF198" s="234">
        <f>IF(N198="snížená",J198,0)</f>
        <v>0</v>
      </c>
      <c r="BG198" s="234">
        <f>IF(N198="zákl. přenesená",J198,0)</f>
        <v>0</v>
      </c>
      <c r="BH198" s="234">
        <f>IF(N198="sníž. přenesená",J198,0)</f>
        <v>0</v>
      </c>
      <c r="BI198" s="234">
        <f>IF(N198="nulová",J198,0)</f>
        <v>0</v>
      </c>
      <c r="BJ198" s="18" t="s">
        <v>81</v>
      </c>
      <c r="BK198" s="234">
        <f>ROUND(I198*H198,2)</f>
        <v>17888</v>
      </c>
      <c r="BL198" s="18" t="s">
        <v>116</v>
      </c>
      <c r="BM198" s="233" t="s">
        <v>5498</v>
      </c>
    </row>
    <row r="199" s="2" customFormat="1" ht="21.75" customHeight="1">
      <c r="A199" s="33"/>
      <c r="B199" s="34"/>
      <c r="C199" s="222" t="s">
        <v>1461</v>
      </c>
      <c r="D199" s="222" t="s">
        <v>280</v>
      </c>
      <c r="E199" s="223" t="s">
        <v>5499</v>
      </c>
      <c r="F199" s="224" t="s">
        <v>2568</v>
      </c>
      <c r="G199" s="225" t="s">
        <v>2540</v>
      </c>
      <c r="H199" s="226">
        <v>27</v>
      </c>
      <c r="I199" s="227">
        <v>629</v>
      </c>
      <c r="J199" s="227">
        <f>ROUND(I199*H199,2)</f>
        <v>16983</v>
      </c>
      <c r="K199" s="228"/>
      <c r="L199" s="39"/>
      <c r="M199" s="229" t="s">
        <v>1</v>
      </c>
      <c r="N199" s="230" t="s">
        <v>39</v>
      </c>
      <c r="O199" s="231">
        <v>0</v>
      </c>
      <c r="P199" s="231">
        <f>O199*H199</f>
        <v>0</v>
      </c>
      <c r="Q199" s="231">
        <v>0</v>
      </c>
      <c r="R199" s="231">
        <f>Q199*H199</f>
        <v>0</v>
      </c>
      <c r="S199" s="231">
        <v>0</v>
      </c>
      <c r="T199" s="232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33" t="s">
        <v>116</v>
      </c>
      <c r="AT199" s="233" t="s">
        <v>280</v>
      </c>
      <c r="AU199" s="233" t="s">
        <v>83</v>
      </c>
      <c r="AY199" s="18" t="s">
        <v>278</v>
      </c>
      <c r="BE199" s="234">
        <f>IF(N199="základní",J199,0)</f>
        <v>16983</v>
      </c>
      <c r="BF199" s="234">
        <f>IF(N199="snížená",J199,0)</f>
        <v>0</v>
      </c>
      <c r="BG199" s="234">
        <f>IF(N199="zákl. přenesená",J199,0)</f>
        <v>0</v>
      </c>
      <c r="BH199" s="234">
        <f>IF(N199="sníž. přenesená",J199,0)</f>
        <v>0</v>
      </c>
      <c r="BI199" s="234">
        <f>IF(N199="nulová",J199,0)</f>
        <v>0</v>
      </c>
      <c r="BJ199" s="18" t="s">
        <v>81</v>
      </c>
      <c r="BK199" s="234">
        <f>ROUND(I199*H199,2)</f>
        <v>16983</v>
      </c>
      <c r="BL199" s="18" t="s">
        <v>116</v>
      </c>
      <c r="BM199" s="233" t="s">
        <v>5500</v>
      </c>
    </row>
    <row r="200" s="2" customFormat="1" ht="16.5" customHeight="1">
      <c r="A200" s="33"/>
      <c r="B200" s="34"/>
      <c r="C200" s="222" t="s">
        <v>1465</v>
      </c>
      <c r="D200" s="222" t="s">
        <v>280</v>
      </c>
      <c r="E200" s="223" t="s">
        <v>5501</v>
      </c>
      <c r="F200" s="224" t="s">
        <v>2574</v>
      </c>
      <c r="G200" s="225" t="s">
        <v>2491</v>
      </c>
      <c r="H200" s="226">
        <v>1</v>
      </c>
      <c r="I200" s="227">
        <v>13000</v>
      </c>
      <c r="J200" s="227">
        <f>ROUND(I200*H200,2)</f>
        <v>13000</v>
      </c>
      <c r="K200" s="228"/>
      <c r="L200" s="39"/>
      <c r="M200" s="229" t="s">
        <v>1</v>
      </c>
      <c r="N200" s="230" t="s">
        <v>39</v>
      </c>
      <c r="O200" s="231">
        <v>0</v>
      </c>
      <c r="P200" s="231">
        <f>O200*H200</f>
        <v>0</v>
      </c>
      <c r="Q200" s="231">
        <v>0</v>
      </c>
      <c r="R200" s="231">
        <f>Q200*H200</f>
        <v>0</v>
      </c>
      <c r="S200" s="231">
        <v>0</v>
      </c>
      <c r="T200" s="232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233" t="s">
        <v>116</v>
      </c>
      <c r="AT200" s="233" t="s">
        <v>280</v>
      </c>
      <c r="AU200" s="233" t="s">
        <v>83</v>
      </c>
      <c r="AY200" s="18" t="s">
        <v>278</v>
      </c>
      <c r="BE200" s="234">
        <f>IF(N200="základní",J200,0)</f>
        <v>13000</v>
      </c>
      <c r="BF200" s="234">
        <f>IF(N200="snížená",J200,0)</f>
        <v>0</v>
      </c>
      <c r="BG200" s="234">
        <f>IF(N200="zákl. přenesená",J200,0)</f>
        <v>0</v>
      </c>
      <c r="BH200" s="234">
        <f>IF(N200="sníž. přenesená",J200,0)</f>
        <v>0</v>
      </c>
      <c r="BI200" s="234">
        <f>IF(N200="nulová",J200,0)</f>
        <v>0</v>
      </c>
      <c r="BJ200" s="18" t="s">
        <v>81</v>
      </c>
      <c r="BK200" s="234">
        <f>ROUND(I200*H200,2)</f>
        <v>13000</v>
      </c>
      <c r="BL200" s="18" t="s">
        <v>116</v>
      </c>
      <c r="BM200" s="233" t="s">
        <v>5502</v>
      </c>
    </row>
    <row r="201" s="2" customFormat="1" ht="16.5" customHeight="1">
      <c r="A201" s="33"/>
      <c r="B201" s="34"/>
      <c r="C201" s="222" t="s">
        <v>1469</v>
      </c>
      <c r="D201" s="222" t="s">
        <v>280</v>
      </c>
      <c r="E201" s="223" t="s">
        <v>5503</v>
      </c>
      <c r="F201" s="224" t="s">
        <v>5455</v>
      </c>
      <c r="G201" s="225" t="s">
        <v>1673</v>
      </c>
      <c r="H201" s="226">
        <v>1</v>
      </c>
      <c r="I201" s="227">
        <v>3635</v>
      </c>
      <c r="J201" s="227">
        <f>ROUND(I201*H201,2)</f>
        <v>3635</v>
      </c>
      <c r="K201" s="228"/>
      <c r="L201" s="39"/>
      <c r="M201" s="229" t="s">
        <v>1</v>
      </c>
      <c r="N201" s="230" t="s">
        <v>39</v>
      </c>
      <c r="O201" s="231">
        <v>0</v>
      </c>
      <c r="P201" s="231">
        <f>O201*H201</f>
        <v>0</v>
      </c>
      <c r="Q201" s="231">
        <v>0</v>
      </c>
      <c r="R201" s="231">
        <f>Q201*H201</f>
        <v>0</v>
      </c>
      <c r="S201" s="231">
        <v>0</v>
      </c>
      <c r="T201" s="232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33" t="s">
        <v>116</v>
      </c>
      <c r="AT201" s="233" t="s">
        <v>280</v>
      </c>
      <c r="AU201" s="233" t="s">
        <v>83</v>
      </c>
      <c r="AY201" s="18" t="s">
        <v>278</v>
      </c>
      <c r="BE201" s="234">
        <f>IF(N201="základní",J201,0)</f>
        <v>3635</v>
      </c>
      <c r="BF201" s="234">
        <f>IF(N201="snížená",J201,0)</f>
        <v>0</v>
      </c>
      <c r="BG201" s="234">
        <f>IF(N201="zákl. přenesená",J201,0)</f>
        <v>0</v>
      </c>
      <c r="BH201" s="234">
        <f>IF(N201="sníž. přenesená",J201,0)</f>
        <v>0</v>
      </c>
      <c r="BI201" s="234">
        <f>IF(N201="nulová",J201,0)</f>
        <v>0</v>
      </c>
      <c r="BJ201" s="18" t="s">
        <v>81</v>
      </c>
      <c r="BK201" s="234">
        <f>ROUND(I201*H201,2)</f>
        <v>3635</v>
      </c>
      <c r="BL201" s="18" t="s">
        <v>116</v>
      </c>
      <c r="BM201" s="233" t="s">
        <v>5504</v>
      </c>
    </row>
    <row r="202" s="2" customFormat="1" ht="16.5" customHeight="1">
      <c r="A202" s="33"/>
      <c r="B202" s="34"/>
      <c r="C202" s="222" t="s">
        <v>1473</v>
      </c>
      <c r="D202" s="222" t="s">
        <v>280</v>
      </c>
      <c r="E202" s="223" t="s">
        <v>5505</v>
      </c>
      <c r="F202" s="224" t="s">
        <v>2611</v>
      </c>
      <c r="G202" s="225" t="s">
        <v>1673</v>
      </c>
      <c r="H202" s="226">
        <v>2</v>
      </c>
      <c r="I202" s="227">
        <v>4607</v>
      </c>
      <c r="J202" s="227">
        <f>ROUND(I202*H202,2)</f>
        <v>9214</v>
      </c>
      <c r="K202" s="228"/>
      <c r="L202" s="39"/>
      <c r="M202" s="229" t="s">
        <v>1</v>
      </c>
      <c r="N202" s="230" t="s">
        <v>39</v>
      </c>
      <c r="O202" s="231">
        <v>0</v>
      </c>
      <c r="P202" s="231">
        <f>O202*H202</f>
        <v>0</v>
      </c>
      <c r="Q202" s="231">
        <v>0</v>
      </c>
      <c r="R202" s="231">
        <f>Q202*H202</f>
        <v>0</v>
      </c>
      <c r="S202" s="231">
        <v>0</v>
      </c>
      <c r="T202" s="232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33" t="s">
        <v>116</v>
      </c>
      <c r="AT202" s="233" t="s">
        <v>280</v>
      </c>
      <c r="AU202" s="233" t="s">
        <v>83</v>
      </c>
      <c r="AY202" s="18" t="s">
        <v>278</v>
      </c>
      <c r="BE202" s="234">
        <f>IF(N202="základní",J202,0)</f>
        <v>9214</v>
      </c>
      <c r="BF202" s="234">
        <f>IF(N202="snížená",J202,0)</f>
        <v>0</v>
      </c>
      <c r="BG202" s="234">
        <f>IF(N202="zákl. přenesená",J202,0)</f>
        <v>0</v>
      </c>
      <c r="BH202" s="234">
        <f>IF(N202="sníž. přenesená",J202,0)</f>
        <v>0</v>
      </c>
      <c r="BI202" s="234">
        <f>IF(N202="nulová",J202,0)</f>
        <v>0</v>
      </c>
      <c r="BJ202" s="18" t="s">
        <v>81</v>
      </c>
      <c r="BK202" s="234">
        <f>ROUND(I202*H202,2)</f>
        <v>9214</v>
      </c>
      <c r="BL202" s="18" t="s">
        <v>116</v>
      </c>
      <c r="BM202" s="233" t="s">
        <v>5506</v>
      </c>
    </row>
    <row r="203" s="2" customFormat="1" ht="16.5" customHeight="1">
      <c r="A203" s="33"/>
      <c r="B203" s="34"/>
      <c r="C203" s="222" t="s">
        <v>1477</v>
      </c>
      <c r="D203" s="222" t="s">
        <v>280</v>
      </c>
      <c r="E203" s="223" t="s">
        <v>5507</v>
      </c>
      <c r="F203" s="224" t="s">
        <v>5460</v>
      </c>
      <c r="G203" s="225" t="s">
        <v>1673</v>
      </c>
      <c r="H203" s="226">
        <v>1</v>
      </c>
      <c r="I203" s="227">
        <v>5907</v>
      </c>
      <c r="J203" s="227">
        <f>ROUND(I203*H203,2)</f>
        <v>5907</v>
      </c>
      <c r="K203" s="228"/>
      <c r="L203" s="39"/>
      <c r="M203" s="229" t="s">
        <v>1</v>
      </c>
      <c r="N203" s="230" t="s">
        <v>39</v>
      </c>
      <c r="O203" s="231">
        <v>0</v>
      </c>
      <c r="P203" s="231">
        <f>O203*H203</f>
        <v>0</v>
      </c>
      <c r="Q203" s="231">
        <v>0</v>
      </c>
      <c r="R203" s="231">
        <f>Q203*H203</f>
        <v>0</v>
      </c>
      <c r="S203" s="231">
        <v>0</v>
      </c>
      <c r="T203" s="232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33" t="s">
        <v>116</v>
      </c>
      <c r="AT203" s="233" t="s">
        <v>280</v>
      </c>
      <c r="AU203" s="233" t="s">
        <v>83</v>
      </c>
      <c r="AY203" s="18" t="s">
        <v>278</v>
      </c>
      <c r="BE203" s="234">
        <f>IF(N203="základní",J203,0)</f>
        <v>5907</v>
      </c>
      <c r="BF203" s="234">
        <f>IF(N203="snížená",J203,0)</f>
        <v>0</v>
      </c>
      <c r="BG203" s="234">
        <f>IF(N203="zákl. přenesená",J203,0)</f>
        <v>0</v>
      </c>
      <c r="BH203" s="234">
        <f>IF(N203="sníž. přenesená",J203,0)</f>
        <v>0</v>
      </c>
      <c r="BI203" s="234">
        <f>IF(N203="nulová",J203,0)</f>
        <v>0</v>
      </c>
      <c r="BJ203" s="18" t="s">
        <v>81</v>
      </c>
      <c r="BK203" s="234">
        <f>ROUND(I203*H203,2)</f>
        <v>5907</v>
      </c>
      <c r="BL203" s="18" t="s">
        <v>116</v>
      </c>
      <c r="BM203" s="233" t="s">
        <v>5508</v>
      </c>
    </row>
    <row r="204" s="2" customFormat="1" ht="16.5" customHeight="1">
      <c r="A204" s="33"/>
      <c r="B204" s="34"/>
      <c r="C204" s="222" t="s">
        <v>1481</v>
      </c>
      <c r="D204" s="222" t="s">
        <v>280</v>
      </c>
      <c r="E204" s="223" t="s">
        <v>5509</v>
      </c>
      <c r="F204" s="224" t="s">
        <v>2690</v>
      </c>
      <c r="G204" s="225" t="s">
        <v>1673</v>
      </c>
      <c r="H204" s="226">
        <v>2</v>
      </c>
      <c r="I204" s="227">
        <v>6354</v>
      </c>
      <c r="J204" s="227">
        <f>ROUND(I204*H204,2)</f>
        <v>12708</v>
      </c>
      <c r="K204" s="228"/>
      <c r="L204" s="39"/>
      <c r="M204" s="229" t="s">
        <v>1</v>
      </c>
      <c r="N204" s="230" t="s">
        <v>39</v>
      </c>
      <c r="O204" s="231">
        <v>0</v>
      </c>
      <c r="P204" s="231">
        <f>O204*H204</f>
        <v>0</v>
      </c>
      <c r="Q204" s="231">
        <v>0</v>
      </c>
      <c r="R204" s="231">
        <f>Q204*H204</f>
        <v>0</v>
      </c>
      <c r="S204" s="231">
        <v>0</v>
      </c>
      <c r="T204" s="232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33" t="s">
        <v>116</v>
      </c>
      <c r="AT204" s="233" t="s">
        <v>280</v>
      </c>
      <c r="AU204" s="233" t="s">
        <v>83</v>
      </c>
      <c r="AY204" s="18" t="s">
        <v>278</v>
      </c>
      <c r="BE204" s="234">
        <f>IF(N204="základní",J204,0)</f>
        <v>12708</v>
      </c>
      <c r="BF204" s="234">
        <f>IF(N204="snížená",J204,0)</f>
        <v>0</v>
      </c>
      <c r="BG204" s="234">
        <f>IF(N204="zákl. přenesená",J204,0)</f>
        <v>0</v>
      </c>
      <c r="BH204" s="234">
        <f>IF(N204="sníž. přenesená",J204,0)</f>
        <v>0</v>
      </c>
      <c r="BI204" s="234">
        <f>IF(N204="nulová",J204,0)</f>
        <v>0</v>
      </c>
      <c r="BJ204" s="18" t="s">
        <v>81</v>
      </c>
      <c r="BK204" s="234">
        <f>ROUND(I204*H204,2)</f>
        <v>12708</v>
      </c>
      <c r="BL204" s="18" t="s">
        <v>116</v>
      </c>
      <c r="BM204" s="233" t="s">
        <v>5510</v>
      </c>
    </row>
    <row r="205" s="2" customFormat="1" ht="16.5" customHeight="1">
      <c r="A205" s="33"/>
      <c r="B205" s="34"/>
      <c r="C205" s="222" t="s">
        <v>1485</v>
      </c>
      <c r="D205" s="222" t="s">
        <v>280</v>
      </c>
      <c r="E205" s="223" t="s">
        <v>5511</v>
      </c>
      <c r="F205" s="224" t="s">
        <v>2693</v>
      </c>
      <c r="G205" s="225" t="s">
        <v>1673</v>
      </c>
      <c r="H205" s="226">
        <v>1</v>
      </c>
      <c r="I205" s="227">
        <v>6354</v>
      </c>
      <c r="J205" s="227">
        <f>ROUND(I205*H205,2)</f>
        <v>6354</v>
      </c>
      <c r="K205" s="228"/>
      <c r="L205" s="39"/>
      <c r="M205" s="229" t="s">
        <v>1</v>
      </c>
      <c r="N205" s="230" t="s">
        <v>39</v>
      </c>
      <c r="O205" s="231">
        <v>0</v>
      </c>
      <c r="P205" s="231">
        <f>O205*H205</f>
        <v>0</v>
      </c>
      <c r="Q205" s="231">
        <v>0</v>
      </c>
      <c r="R205" s="231">
        <f>Q205*H205</f>
        <v>0</v>
      </c>
      <c r="S205" s="231">
        <v>0</v>
      </c>
      <c r="T205" s="232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33" t="s">
        <v>116</v>
      </c>
      <c r="AT205" s="233" t="s">
        <v>280</v>
      </c>
      <c r="AU205" s="233" t="s">
        <v>83</v>
      </c>
      <c r="AY205" s="18" t="s">
        <v>278</v>
      </c>
      <c r="BE205" s="234">
        <f>IF(N205="základní",J205,0)</f>
        <v>6354</v>
      </c>
      <c r="BF205" s="234">
        <f>IF(N205="snížená",J205,0)</f>
        <v>0</v>
      </c>
      <c r="BG205" s="234">
        <f>IF(N205="zákl. přenesená",J205,0)</f>
        <v>0</v>
      </c>
      <c r="BH205" s="234">
        <f>IF(N205="sníž. přenesená",J205,0)</f>
        <v>0</v>
      </c>
      <c r="BI205" s="234">
        <f>IF(N205="nulová",J205,0)</f>
        <v>0</v>
      </c>
      <c r="BJ205" s="18" t="s">
        <v>81</v>
      </c>
      <c r="BK205" s="234">
        <f>ROUND(I205*H205,2)</f>
        <v>6354</v>
      </c>
      <c r="BL205" s="18" t="s">
        <v>116</v>
      </c>
      <c r="BM205" s="233" t="s">
        <v>5512</v>
      </c>
    </row>
    <row r="206" s="2" customFormat="1" ht="21.75" customHeight="1">
      <c r="A206" s="33"/>
      <c r="B206" s="34"/>
      <c r="C206" s="222" t="s">
        <v>1489</v>
      </c>
      <c r="D206" s="222" t="s">
        <v>280</v>
      </c>
      <c r="E206" s="223" t="s">
        <v>5513</v>
      </c>
      <c r="F206" s="224" t="s">
        <v>5465</v>
      </c>
      <c r="G206" s="225" t="s">
        <v>1673</v>
      </c>
      <c r="H206" s="226">
        <v>1</v>
      </c>
      <c r="I206" s="227">
        <v>18395</v>
      </c>
      <c r="J206" s="227">
        <f>ROUND(I206*H206,2)</f>
        <v>18395</v>
      </c>
      <c r="K206" s="228"/>
      <c r="L206" s="39"/>
      <c r="M206" s="229" t="s">
        <v>1</v>
      </c>
      <c r="N206" s="230" t="s">
        <v>39</v>
      </c>
      <c r="O206" s="231">
        <v>0</v>
      </c>
      <c r="P206" s="231">
        <f>O206*H206</f>
        <v>0</v>
      </c>
      <c r="Q206" s="231">
        <v>0</v>
      </c>
      <c r="R206" s="231">
        <f>Q206*H206</f>
        <v>0</v>
      </c>
      <c r="S206" s="231">
        <v>0</v>
      </c>
      <c r="T206" s="232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233" t="s">
        <v>116</v>
      </c>
      <c r="AT206" s="233" t="s">
        <v>280</v>
      </c>
      <c r="AU206" s="233" t="s">
        <v>83</v>
      </c>
      <c r="AY206" s="18" t="s">
        <v>278</v>
      </c>
      <c r="BE206" s="234">
        <f>IF(N206="základní",J206,0)</f>
        <v>18395</v>
      </c>
      <c r="BF206" s="234">
        <f>IF(N206="snížená",J206,0)</f>
        <v>0</v>
      </c>
      <c r="BG206" s="234">
        <f>IF(N206="zákl. přenesená",J206,0)</f>
        <v>0</v>
      </c>
      <c r="BH206" s="234">
        <f>IF(N206="sníž. přenesená",J206,0)</f>
        <v>0</v>
      </c>
      <c r="BI206" s="234">
        <f>IF(N206="nulová",J206,0)</f>
        <v>0</v>
      </c>
      <c r="BJ206" s="18" t="s">
        <v>81</v>
      </c>
      <c r="BK206" s="234">
        <f>ROUND(I206*H206,2)</f>
        <v>18395</v>
      </c>
      <c r="BL206" s="18" t="s">
        <v>116</v>
      </c>
      <c r="BM206" s="233" t="s">
        <v>5514</v>
      </c>
    </row>
    <row r="207" s="2" customFormat="1" ht="16.5" customHeight="1">
      <c r="A207" s="33"/>
      <c r="B207" s="34"/>
      <c r="C207" s="222" t="s">
        <v>1493</v>
      </c>
      <c r="D207" s="222" t="s">
        <v>280</v>
      </c>
      <c r="E207" s="223" t="s">
        <v>5515</v>
      </c>
      <c r="F207" s="224" t="s">
        <v>5387</v>
      </c>
      <c r="G207" s="225" t="s">
        <v>1673</v>
      </c>
      <c r="H207" s="226">
        <v>2</v>
      </c>
      <c r="I207" s="227">
        <v>669</v>
      </c>
      <c r="J207" s="227">
        <f>ROUND(I207*H207,2)</f>
        <v>1338</v>
      </c>
      <c r="K207" s="228"/>
      <c r="L207" s="39"/>
      <c r="M207" s="229" t="s">
        <v>1</v>
      </c>
      <c r="N207" s="230" t="s">
        <v>39</v>
      </c>
      <c r="O207" s="231">
        <v>0</v>
      </c>
      <c r="P207" s="231">
        <f>O207*H207</f>
        <v>0</v>
      </c>
      <c r="Q207" s="231">
        <v>0</v>
      </c>
      <c r="R207" s="231">
        <f>Q207*H207</f>
        <v>0</v>
      </c>
      <c r="S207" s="231">
        <v>0</v>
      </c>
      <c r="T207" s="232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233" t="s">
        <v>116</v>
      </c>
      <c r="AT207" s="233" t="s">
        <v>280</v>
      </c>
      <c r="AU207" s="233" t="s">
        <v>83</v>
      </c>
      <c r="AY207" s="18" t="s">
        <v>278</v>
      </c>
      <c r="BE207" s="234">
        <f>IF(N207="základní",J207,0)</f>
        <v>1338</v>
      </c>
      <c r="BF207" s="234">
        <f>IF(N207="snížená",J207,0)</f>
        <v>0</v>
      </c>
      <c r="BG207" s="234">
        <f>IF(N207="zákl. přenesená",J207,0)</f>
        <v>0</v>
      </c>
      <c r="BH207" s="234">
        <f>IF(N207="sníž. přenesená",J207,0)</f>
        <v>0</v>
      </c>
      <c r="BI207" s="234">
        <f>IF(N207="nulová",J207,0)</f>
        <v>0</v>
      </c>
      <c r="BJ207" s="18" t="s">
        <v>81</v>
      </c>
      <c r="BK207" s="234">
        <f>ROUND(I207*H207,2)</f>
        <v>1338</v>
      </c>
      <c r="BL207" s="18" t="s">
        <v>116</v>
      </c>
      <c r="BM207" s="233" t="s">
        <v>5516</v>
      </c>
    </row>
    <row r="208" s="2" customFormat="1" ht="16.5" customHeight="1">
      <c r="A208" s="33"/>
      <c r="B208" s="34"/>
      <c r="C208" s="222" t="s">
        <v>1497</v>
      </c>
      <c r="D208" s="222" t="s">
        <v>280</v>
      </c>
      <c r="E208" s="223" t="s">
        <v>5517</v>
      </c>
      <c r="F208" s="224" t="s">
        <v>2699</v>
      </c>
      <c r="G208" s="225" t="s">
        <v>1673</v>
      </c>
      <c r="H208" s="226">
        <v>2</v>
      </c>
      <c r="I208" s="227">
        <v>1914</v>
      </c>
      <c r="J208" s="227">
        <f>ROUND(I208*H208,2)</f>
        <v>3828</v>
      </c>
      <c r="K208" s="228"/>
      <c r="L208" s="39"/>
      <c r="M208" s="229" t="s">
        <v>1</v>
      </c>
      <c r="N208" s="230" t="s">
        <v>39</v>
      </c>
      <c r="O208" s="231">
        <v>0</v>
      </c>
      <c r="P208" s="231">
        <f>O208*H208</f>
        <v>0</v>
      </c>
      <c r="Q208" s="231">
        <v>0</v>
      </c>
      <c r="R208" s="231">
        <f>Q208*H208</f>
        <v>0</v>
      </c>
      <c r="S208" s="231">
        <v>0</v>
      </c>
      <c r="T208" s="232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33" t="s">
        <v>116</v>
      </c>
      <c r="AT208" s="233" t="s">
        <v>280</v>
      </c>
      <c r="AU208" s="233" t="s">
        <v>83</v>
      </c>
      <c r="AY208" s="18" t="s">
        <v>278</v>
      </c>
      <c r="BE208" s="234">
        <f>IF(N208="základní",J208,0)</f>
        <v>3828</v>
      </c>
      <c r="BF208" s="234">
        <f>IF(N208="snížená",J208,0)</f>
        <v>0</v>
      </c>
      <c r="BG208" s="234">
        <f>IF(N208="zákl. přenesená",J208,0)</f>
        <v>0</v>
      </c>
      <c r="BH208" s="234">
        <f>IF(N208="sníž. přenesená",J208,0)</f>
        <v>0</v>
      </c>
      <c r="BI208" s="234">
        <f>IF(N208="nulová",J208,0)</f>
        <v>0</v>
      </c>
      <c r="BJ208" s="18" t="s">
        <v>81</v>
      </c>
      <c r="BK208" s="234">
        <f>ROUND(I208*H208,2)</f>
        <v>3828</v>
      </c>
      <c r="BL208" s="18" t="s">
        <v>116</v>
      </c>
      <c r="BM208" s="233" t="s">
        <v>5518</v>
      </c>
    </row>
    <row r="209" s="2" customFormat="1" ht="24.15" customHeight="1">
      <c r="A209" s="33"/>
      <c r="B209" s="34"/>
      <c r="C209" s="222" t="s">
        <v>1501</v>
      </c>
      <c r="D209" s="222" t="s">
        <v>280</v>
      </c>
      <c r="E209" s="223" t="s">
        <v>5519</v>
      </c>
      <c r="F209" s="224" t="s">
        <v>2952</v>
      </c>
      <c r="G209" s="225" t="s">
        <v>1673</v>
      </c>
      <c r="H209" s="226">
        <v>1</v>
      </c>
      <c r="I209" s="227">
        <v>1464</v>
      </c>
      <c r="J209" s="227">
        <f>ROUND(I209*H209,2)</f>
        <v>1464</v>
      </c>
      <c r="K209" s="228"/>
      <c r="L209" s="39"/>
      <c r="M209" s="229" t="s">
        <v>1</v>
      </c>
      <c r="N209" s="230" t="s">
        <v>39</v>
      </c>
      <c r="O209" s="231">
        <v>0</v>
      </c>
      <c r="P209" s="231">
        <f>O209*H209</f>
        <v>0</v>
      </c>
      <c r="Q209" s="231">
        <v>0</v>
      </c>
      <c r="R209" s="231">
        <f>Q209*H209</f>
        <v>0</v>
      </c>
      <c r="S209" s="231">
        <v>0</v>
      </c>
      <c r="T209" s="232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33" t="s">
        <v>116</v>
      </c>
      <c r="AT209" s="233" t="s">
        <v>280</v>
      </c>
      <c r="AU209" s="233" t="s">
        <v>83</v>
      </c>
      <c r="AY209" s="18" t="s">
        <v>278</v>
      </c>
      <c r="BE209" s="234">
        <f>IF(N209="základní",J209,0)</f>
        <v>1464</v>
      </c>
      <c r="BF209" s="234">
        <f>IF(N209="snížená",J209,0)</f>
        <v>0</v>
      </c>
      <c r="BG209" s="234">
        <f>IF(N209="zákl. přenesená",J209,0)</f>
        <v>0</v>
      </c>
      <c r="BH209" s="234">
        <f>IF(N209="sníž. přenesená",J209,0)</f>
        <v>0</v>
      </c>
      <c r="BI209" s="234">
        <f>IF(N209="nulová",J209,0)</f>
        <v>0</v>
      </c>
      <c r="BJ209" s="18" t="s">
        <v>81</v>
      </c>
      <c r="BK209" s="234">
        <f>ROUND(I209*H209,2)</f>
        <v>1464</v>
      </c>
      <c r="BL209" s="18" t="s">
        <v>116</v>
      </c>
      <c r="BM209" s="233" t="s">
        <v>5520</v>
      </c>
    </row>
    <row r="210" s="2" customFormat="1" ht="24.15" customHeight="1">
      <c r="A210" s="33"/>
      <c r="B210" s="34"/>
      <c r="C210" s="222" t="s">
        <v>1505</v>
      </c>
      <c r="D210" s="222" t="s">
        <v>280</v>
      </c>
      <c r="E210" s="223" t="s">
        <v>5521</v>
      </c>
      <c r="F210" s="224" t="s">
        <v>5522</v>
      </c>
      <c r="G210" s="225" t="s">
        <v>1673</v>
      </c>
      <c r="H210" s="226">
        <v>1</v>
      </c>
      <c r="I210" s="227">
        <v>765</v>
      </c>
      <c r="J210" s="227">
        <f>ROUND(I210*H210,2)</f>
        <v>765</v>
      </c>
      <c r="K210" s="228"/>
      <c r="L210" s="39"/>
      <c r="M210" s="229" t="s">
        <v>1</v>
      </c>
      <c r="N210" s="230" t="s">
        <v>39</v>
      </c>
      <c r="O210" s="231">
        <v>0</v>
      </c>
      <c r="P210" s="231">
        <f>O210*H210</f>
        <v>0</v>
      </c>
      <c r="Q210" s="231">
        <v>0</v>
      </c>
      <c r="R210" s="231">
        <f>Q210*H210</f>
        <v>0</v>
      </c>
      <c r="S210" s="231">
        <v>0</v>
      </c>
      <c r="T210" s="232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33" t="s">
        <v>116</v>
      </c>
      <c r="AT210" s="233" t="s">
        <v>280</v>
      </c>
      <c r="AU210" s="233" t="s">
        <v>83</v>
      </c>
      <c r="AY210" s="18" t="s">
        <v>278</v>
      </c>
      <c r="BE210" s="234">
        <f>IF(N210="základní",J210,0)</f>
        <v>765</v>
      </c>
      <c r="BF210" s="234">
        <f>IF(N210="snížená",J210,0)</f>
        <v>0</v>
      </c>
      <c r="BG210" s="234">
        <f>IF(N210="zákl. přenesená",J210,0)</f>
        <v>0</v>
      </c>
      <c r="BH210" s="234">
        <f>IF(N210="sníž. přenesená",J210,0)</f>
        <v>0</v>
      </c>
      <c r="BI210" s="234">
        <f>IF(N210="nulová",J210,0)</f>
        <v>0</v>
      </c>
      <c r="BJ210" s="18" t="s">
        <v>81</v>
      </c>
      <c r="BK210" s="234">
        <f>ROUND(I210*H210,2)</f>
        <v>765</v>
      </c>
      <c r="BL210" s="18" t="s">
        <v>116</v>
      </c>
      <c r="BM210" s="233" t="s">
        <v>5523</v>
      </c>
    </row>
    <row r="211" s="2" customFormat="1" ht="16.5" customHeight="1">
      <c r="A211" s="33"/>
      <c r="B211" s="34"/>
      <c r="C211" s="222" t="s">
        <v>1509</v>
      </c>
      <c r="D211" s="222" t="s">
        <v>280</v>
      </c>
      <c r="E211" s="223" t="s">
        <v>5524</v>
      </c>
      <c r="F211" s="224" t="s">
        <v>5437</v>
      </c>
      <c r="G211" s="225" t="s">
        <v>1673</v>
      </c>
      <c r="H211" s="226">
        <v>3</v>
      </c>
      <c r="I211" s="227">
        <v>203</v>
      </c>
      <c r="J211" s="227">
        <f>ROUND(I211*H211,2)</f>
        <v>609</v>
      </c>
      <c r="K211" s="228"/>
      <c r="L211" s="39"/>
      <c r="M211" s="229" t="s">
        <v>1</v>
      </c>
      <c r="N211" s="230" t="s">
        <v>39</v>
      </c>
      <c r="O211" s="231">
        <v>0</v>
      </c>
      <c r="P211" s="231">
        <f>O211*H211</f>
        <v>0</v>
      </c>
      <c r="Q211" s="231">
        <v>0</v>
      </c>
      <c r="R211" s="231">
        <f>Q211*H211</f>
        <v>0</v>
      </c>
      <c r="S211" s="231">
        <v>0</v>
      </c>
      <c r="T211" s="232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233" t="s">
        <v>116</v>
      </c>
      <c r="AT211" s="233" t="s">
        <v>280</v>
      </c>
      <c r="AU211" s="233" t="s">
        <v>83</v>
      </c>
      <c r="AY211" s="18" t="s">
        <v>278</v>
      </c>
      <c r="BE211" s="234">
        <f>IF(N211="základní",J211,0)</f>
        <v>609</v>
      </c>
      <c r="BF211" s="234">
        <f>IF(N211="snížená",J211,0)</f>
        <v>0</v>
      </c>
      <c r="BG211" s="234">
        <f>IF(N211="zákl. přenesená",J211,0)</f>
        <v>0</v>
      </c>
      <c r="BH211" s="234">
        <f>IF(N211="sníž. přenesená",J211,0)</f>
        <v>0</v>
      </c>
      <c r="BI211" s="234">
        <f>IF(N211="nulová",J211,0)</f>
        <v>0</v>
      </c>
      <c r="BJ211" s="18" t="s">
        <v>81</v>
      </c>
      <c r="BK211" s="234">
        <f>ROUND(I211*H211,2)</f>
        <v>609</v>
      </c>
      <c r="BL211" s="18" t="s">
        <v>116</v>
      </c>
      <c r="BM211" s="233" t="s">
        <v>5525</v>
      </c>
    </row>
    <row r="212" s="2" customFormat="1" ht="16.5" customHeight="1">
      <c r="A212" s="33"/>
      <c r="B212" s="34"/>
      <c r="C212" s="222" t="s">
        <v>1513</v>
      </c>
      <c r="D212" s="222" t="s">
        <v>280</v>
      </c>
      <c r="E212" s="223" t="s">
        <v>5526</v>
      </c>
      <c r="F212" s="224" t="s">
        <v>2592</v>
      </c>
      <c r="G212" s="225" t="s">
        <v>1673</v>
      </c>
      <c r="H212" s="226">
        <v>4</v>
      </c>
      <c r="I212" s="227">
        <v>252</v>
      </c>
      <c r="J212" s="227">
        <f>ROUND(I212*H212,2)</f>
        <v>1008</v>
      </c>
      <c r="K212" s="228"/>
      <c r="L212" s="39"/>
      <c r="M212" s="229" t="s">
        <v>1</v>
      </c>
      <c r="N212" s="230" t="s">
        <v>39</v>
      </c>
      <c r="O212" s="231">
        <v>0</v>
      </c>
      <c r="P212" s="231">
        <f>O212*H212</f>
        <v>0</v>
      </c>
      <c r="Q212" s="231">
        <v>0</v>
      </c>
      <c r="R212" s="231">
        <f>Q212*H212</f>
        <v>0</v>
      </c>
      <c r="S212" s="231">
        <v>0</v>
      </c>
      <c r="T212" s="232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33" t="s">
        <v>116</v>
      </c>
      <c r="AT212" s="233" t="s">
        <v>280</v>
      </c>
      <c r="AU212" s="233" t="s">
        <v>83</v>
      </c>
      <c r="AY212" s="18" t="s">
        <v>278</v>
      </c>
      <c r="BE212" s="234">
        <f>IF(N212="základní",J212,0)</f>
        <v>1008</v>
      </c>
      <c r="BF212" s="234">
        <f>IF(N212="snížená",J212,0)</f>
        <v>0</v>
      </c>
      <c r="BG212" s="234">
        <f>IF(N212="zákl. přenesená",J212,0)</f>
        <v>0</v>
      </c>
      <c r="BH212" s="234">
        <f>IF(N212="sníž. přenesená",J212,0)</f>
        <v>0</v>
      </c>
      <c r="BI212" s="234">
        <f>IF(N212="nulová",J212,0)</f>
        <v>0</v>
      </c>
      <c r="BJ212" s="18" t="s">
        <v>81</v>
      </c>
      <c r="BK212" s="234">
        <f>ROUND(I212*H212,2)</f>
        <v>1008</v>
      </c>
      <c r="BL212" s="18" t="s">
        <v>116</v>
      </c>
      <c r="BM212" s="233" t="s">
        <v>5527</v>
      </c>
    </row>
    <row r="213" s="2" customFormat="1" ht="16.5" customHeight="1">
      <c r="A213" s="33"/>
      <c r="B213" s="34"/>
      <c r="C213" s="222" t="s">
        <v>1517</v>
      </c>
      <c r="D213" s="222" t="s">
        <v>280</v>
      </c>
      <c r="E213" s="223" t="s">
        <v>5528</v>
      </c>
      <c r="F213" s="224" t="s">
        <v>5529</v>
      </c>
      <c r="G213" s="225" t="s">
        <v>1673</v>
      </c>
      <c r="H213" s="226">
        <v>1</v>
      </c>
      <c r="I213" s="227">
        <v>829</v>
      </c>
      <c r="J213" s="227">
        <f>ROUND(I213*H213,2)</f>
        <v>829</v>
      </c>
      <c r="K213" s="228"/>
      <c r="L213" s="39"/>
      <c r="M213" s="229" t="s">
        <v>1</v>
      </c>
      <c r="N213" s="230" t="s">
        <v>39</v>
      </c>
      <c r="O213" s="231">
        <v>0</v>
      </c>
      <c r="P213" s="231">
        <f>O213*H213</f>
        <v>0</v>
      </c>
      <c r="Q213" s="231">
        <v>0</v>
      </c>
      <c r="R213" s="231">
        <f>Q213*H213</f>
        <v>0</v>
      </c>
      <c r="S213" s="231">
        <v>0</v>
      </c>
      <c r="T213" s="232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33" t="s">
        <v>116</v>
      </c>
      <c r="AT213" s="233" t="s">
        <v>280</v>
      </c>
      <c r="AU213" s="233" t="s">
        <v>83</v>
      </c>
      <c r="AY213" s="18" t="s">
        <v>278</v>
      </c>
      <c r="BE213" s="234">
        <f>IF(N213="základní",J213,0)</f>
        <v>829</v>
      </c>
      <c r="BF213" s="234">
        <f>IF(N213="snížená",J213,0)</f>
        <v>0</v>
      </c>
      <c r="BG213" s="234">
        <f>IF(N213="zákl. přenesená",J213,0)</f>
        <v>0</v>
      </c>
      <c r="BH213" s="234">
        <f>IF(N213="sníž. přenesená",J213,0)</f>
        <v>0</v>
      </c>
      <c r="BI213" s="234">
        <f>IF(N213="nulová",J213,0)</f>
        <v>0</v>
      </c>
      <c r="BJ213" s="18" t="s">
        <v>81</v>
      </c>
      <c r="BK213" s="234">
        <f>ROUND(I213*H213,2)</f>
        <v>829</v>
      </c>
      <c r="BL213" s="18" t="s">
        <v>116</v>
      </c>
      <c r="BM213" s="233" t="s">
        <v>5530</v>
      </c>
    </row>
    <row r="214" s="2" customFormat="1" ht="21.75" customHeight="1">
      <c r="A214" s="33"/>
      <c r="B214" s="34"/>
      <c r="C214" s="222" t="s">
        <v>1521</v>
      </c>
      <c r="D214" s="222" t="s">
        <v>280</v>
      </c>
      <c r="E214" s="223" t="s">
        <v>5531</v>
      </c>
      <c r="F214" s="224" t="s">
        <v>5532</v>
      </c>
      <c r="G214" s="225" t="s">
        <v>1673</v>
      </c>
      <c r="H214" s="226">
        <v>1</v>
      </c>
      <c r="I214" s="227">
        <v>1454</v>
      </c>
      <c r="J214" s="227">
        <f>ROUND(I214*H214,2)</f>
        <v>1454</v>
      </c>
      <c r="K214" s="228"/>
      <c r="L214" s="39"/>
      <c r="M214" s="229" t="s">
        <v>1</v>
      </c>
      <c r="N214" s="230" t="s">
        <v>39</v>
      </c>
      <c r="O214" s="231">
        <v>0</v>
      </c>
      <c r="P214" s="231">
        <f>O214*H214</f>
        <v>0</v>
      </c>
      <c r="Q214" s="231">
        <v>0</v>
      </c>
      <c r="R214" s="231">
        <f>Q214*H214</f>
        <v>0</v>
      </c>
      <c r="S214" s="231">
        <v>0</v>
      </c>
      <c r="T214" s="232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233" t="s">
        <v>116</v>
      </c>
      <c r="AT214" s="233" t="s">
        <v>280</v>
      </c>
      <c r="AU214" s="233" t="s">
        <v>83</v>
      </c>
      <c r="AY214" s="18" t="s">
        <v>278</v>
      </c>
      <c r="BE214" s="234">
        <f>IF(N214="základní",J214,0)</f>
        <v>1454</v>
      </c>
      <c r="BF214" s="234">
        <f>IF(N214="snížená",J214,0)</f>
        <v>0</v>
      </c>
      <c r="BG214" s="234">
        <f>IF(N214="zákl. přenesená",J214,0)</f>
        <v>0</v>
      </c>
      <c r="BH214" s="234">
        <f>IF(N214="sníž. přenesená",J214,0)</f>
        <v>0</v>
      </c>
      <c r="BI214" s="234">
        <f>IF(N214="nulová",J214,0)</f>
        <v>0</v>
      </c>
      <c r="BJ214" s="18" t="s">
        <v>81</v>
      </c>
      <c r="BK214" s="234">
        <f>ROUND(I214*H214,2)</f>
        <v>1454</v>
      </c>
      <c r="BL214" s="18" t="s">
        <v>116</v>
      </c>
      <c r="BM214" s="233" t="s">
        <v>5533</v>
      </c>
    </row>
    <row r="215" s="2" customFormat="1" ht="16.5" customHeight="1">
      <c r="A215" s="33"/>
      <c r="B215" s="34"/>
      <c r="C215" s="222" t="s">
        <v>1525</v>
      </c>
      <c r="D215" s="222" t="s">
        <v>280</v>
      </c>
      <c r="E215" s="223" t="s">
        <v>5534</v>
      </c>
      <c r="F215" s="224" t="s">
        <v>5535</v>
      </c>
      <c r="G215" s="225" t="s">
        <v>1673</v>
      </c>
      <c r="H215" s="226">
        <v>1</v>
      </c>
      <c r="I215" s="227">
        <v>12182</v>
      </c>
      <c r="J215" s="227">
        <f>ROUND(I215*H215,2)</f>
        <v>12182</v>
      </c>
      <c r="K215" s="228"/>
      <c r="L215" s="39"/>
      <c r="M215" s="229" t="s">
        <v>1</v>
      </c>
      <c r="N215" s="230" t="s">
        <v>39</v>
      </c>
      <c r="O215" s="231">
        <v>0</v>
      </c>
      <c r="P215" s="231">
        <f>O215*H215</f>
        <v>0</v>
      </c>
      <c r="Q215" s="231">
        <v>0</v>
      </c>
      <c r="R215" s="231">
        <f>Q215*H215</f>
        <v>0</v>
      </c>
      <c r="S215" s="231">
        <v>0</v>
      </c>
      <c r="T215" s="232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33" t="s">
        <v>116</v>
      </c>
      <c r="AT215" s="233" t="s">
        <v>280</v>
      </c>
      <c r="AU215" s="233" t="s">
        <v>83</v>
      </c>
      <c r="AY215" s="18" t="s">
        <v>278</v>
      </c>
      <c r="BE215" s="234">
        <f>IF(N215="základní",J215,0)</f>
        <v>12182</v>
      </c>
      <c r="BF215" s="234">
        <f>IF(N215="snížená",J215,0)</f>
        <v>0</v>
      </c>
      <c r="BG215" s="234">
        <f>IF(N215="zákl. přenesená",J215,0)</f>
        <v>0</v>
      </c>
      <c r="BH215" s="234">
        <f>IF(N215="sníž. přenesená",J215,0)</f>
        <v>0</v>
      </c>
      <c r="BI215" s="234">
        <f>IF(N215="nulová",J215,0)</f>
        <v>0</v>
      </c>
      <c r="BJ215" s="18" t="s">
        <v>81</v>
      </c>
      <c r="BK215" s="234">
        <f>ROUND(I215*H215,2)</f>
        <v>12182</v>
      </c>
      <c r="BL215" s="18" t="s">
        <v>116</v>
      </c>
      <c r="BM215" s="233" t="s">
        <v>5536</v>
      </c>
    </row>
    <row r="216" s="12" customFormat="1" ht="22.8" customHeight="1">
      <c r="A216" s="12"/>
      <c r="B216" s="207"/>
      <c r="C216" s="208"/>
      <c r="D216" s="209" t="s">
        <v>73</v>
      </c>
      <c r="E216" s="220" t="s">
        <v>2250</v>
      </c>
      <c r="F216" s="220" t="s">
        <v>5537</v>
      </c>
      <c r="G216" s="208"/>
      <c r="H216" s="208"/>
      <c r="I216" s="208"/>
      <c r="J216" s="221">
        <f>BK216</f>
        <v>1601024</v>
      </c>
      <c r="K216" s="208"/>
      <c r="L216" s="212"/>
      <c r="M216" s="213"/>
      <c r="N216" s="214"/>
      <c r="O216" s="214"/>
      <c r="P216" s="215">
        <f>SUM(P217:P260)</f>
        <v>0</v>
      </c>
      <c r="Q216" s="214"/>
      <c r="R216" s="215">
        <f>SUM(R217:R260)</f>
        <v>0</v>
      </c>
      <c r="S216" s="214"/>
      <c r="T216" s="216">
        <f>SUM(T217:T260)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7" t="s">
        <v>81</v>
      </c>
      <c r="AT216" s="218" t="s">
        <v>73</v>
      </c>
      <c r="AU216" s="218" t="s">
        <v>81</v>
      </c>
      <c r="AY216" s="217" t="s">
        <v>278</v>
      </c>
      <c r="BK216" s="219">
        <f>SUM(BK217:BK260)</f>
        <v>1601024</v>
      </c>
    </row>
    <row r="217" s="2" customFormat="1" ht="66.75" customHeight="1">
      <c r="A217" s="33"/>
      <c r="B217" s="34"/>
      <c r="C217" s="222" t="s">
        <v>1529</v>
      </c>
      <c r="D217" s="222" t="s">
        <v>280</v>
      </c>
      <c r="E217" s="223" t="s">
        <v>5538</v>
      </c>
      <c r="F217" s="224" t="s">
        <v>5539</v>
      </c>
      <c r="G217" s="225" t="s">
        <v>1673</v>
      </c>
      <c r="H217" s="226">
        <v>1</v>
      </c>
      <c r="I217" s="227">
        <v>362860</v>
      </c>
      <c r="J217" s="227">
        <f>ROUND(I217*H217,2)</f>
        <v>362860</v>
      </c>
      <c r="K217" s="228"/>
      <c r="L217" s="39"/>
      <c r="M217" s="229" t="s">
        <v>1</v>
      </c>
      <c r="N217" s="230" t="s">
        <v>39</v>
      </c>
      <c r="O217" s="231">
        <v>0</v>
      </c>
      <c r="P217" s="231">
        <f>O217*H217</f>
        <v>0</v>
      </c>
      <c r="Q217" s="231">
        <v>0</v>
      </c>
      <c r="R217" s="231">
        <f>Q217*H217</f>
        <v>0</v>
      </c>
      <c r="S217" s="231">
        <v>0</v>
      </c>
      <c r="T217" s="232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233" t="s">
        <v>116</v>
      </c>
      <c r="AT217" s="233" t="s">
        <v>280</v>
      </c>
      <c r="AU217" s="233" t="s">
        <v>83</v>
      </c>
      <c r="AY217" s="18" t="s">
        <v>278</v>
      </c>
      <c r="BE217" s="234">
        <f>IF(N217="základní",J217,0)</f>
        <v>362860</v>
      </c>
      <c r="BF217" s="234">
        <f>IF(N217="snížená",J217,0)</f>
        <v>0</v>
      </c>
      <c r="BG217" s="234">
        <f>IF(N217="zákl. přenesená",J217,0)</f>
        <v>0</v>
      </c>
      <c r="BH217" s="234">
        <f>IF(N217="sníž. přenesená",J217,0)</f>
        <v>0</v>
      </c>
      <c r="BI217" s="234">
        <f>IF(N217="nulová",J217,0)</f>
        <v>0</v>
      </c>
      <c r="BJ217" s="18" t="s">
        <v>81</v>
      </c>
      <c r="BK217" s="234">
        <f>ROUND(I217*H217,2)</f>
        <v>362860</v>
      </c>
      <c r="BL217" s="18" t="s">
        <v>116</v>
      </c>
      <c r="BM217" s="233" t="s">
        <v>5540</v>
      </c>
    </row>
    <row r="218" s="2" customFormat="1" ht="33" customHeight="1">
      <c r="A218" s="33"/>
      <c r="B218" s="34"/>
      <c r="C218" s="222" t="s">
        <v>1533</v>
      </c>
      <c r="D218" s="222" t="s">
        <v>280</v>
      </c>
      <c r="E218" s="223" t="s">
        <v>5541</v>
      </c>
      <c r="F218" s="224" t="s">
        <v>5542</v>
      </c>
      <c r="G218" s="225" t="s">
        <v>1673</v>
      </c>
      <c r="H218" s="226">
        <v>1</v>
      </c>
      <c r="I218" s="227">
        <v>119893</v>
      </c>
      <c r="J218" s="227">
        <f>ROUND(I218*H218,2)</f>
        <v>119893</v>
      </c>
      <c r="K218" s="228"/>
      <c r="L218" s="39"/>
      <c r="M218" s="229" t="s">
        <v>1</v>
      </c>
      <c r="N218" s="230" t="s">
        <v>39</v>
      </c>
      <c r="O218" s="231">
        <v>0</v>
      </c>
      <c r="P218" s="231">
        <f>O218*H218</f>
        <v>0</v>
      </c>
      <c r="Q218" s="231">
        <v>0</v>
      </c>
      <c r="R218" s="231">
        <f>Q218*H218</f>
        <v>0</v>
      </c>
      <c r="S218" s="231">
        <v>0</v>
      </c>
      <c r="T218" s="232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233" t="s">
        <v>116</v>
      </c>
      <c r="AT218" s="233" t="s">
        <v>280</v>
      </c>
      <c r="AU218" s="233" t="s">
        <v>83</v>
      </c>
      <c r="AY218" s="18" t="s">
        <v>278</v>
      </c>
      <c r="BE218" s="234">
        <f>IF(N218="základní",J218,0)</f>
        <v>119893</v>
      </c>
      <c r="BF218" s="234">
        <f>IF(N218="snížená",J218,0)</f>
        <v>0</v>
      </c>
      <c r="BG218" s="234">
        <f>IF(N218="zákl. přenesená",J218,0)</f>
        <v>0</v>
      </c>
      <c r="BH218" s="234">
        <f>IF(N218="sníž. přenesená",J218,0)</f>
        <v>0</v>
      </c>
      <c r="BI218" s="234">
        <f>IF(N218="nulová",J218,0)</f>
        <v>0</v>
      </c>
      <c r="BJ218" s="18" t="s">
        <v>81</v>
      </c>
      <c r="BK218" s="234">
        <f>ROUND(I218*H218,2)</f>
        <v>119893</v>
      </c>
      <c r="BL218" s="18" t="s">
        <v>116</v>
      </c>
      <c r="BM218" s="233" t="s">
        <v>5543</v>
      </c>
    </row>
    <row r="219" s="2" customFormat="1" ht="24.15" customHeight="1">
      <c r="A219" s="33"/>
      <c r="B219" s="34"/>
      <c r="C219" s="222" t="s">
        <v>1537</v>
      </c>
      <c r="D219" s="222" t="s">
        <v>280</v>
      </c>
      <c r="E219" s="223" t="s">
        <v>5544</v>
      </c>
      <c r="F219" s="224" t="s">
        <v>2487</v>
      </c>
      <c r="G219" s="225" t="s">
        <v>1694</v>
      </c>
      <c r="H219" s="226">
        <v>10</v>
      </c>
      <c r="I219" s="227">
        <v>4878</v>
      </c>
      <c r="J219" s="227">
        <f>ROUND(I219*H219,2)</f>
        <v>48780</v>
      </c>
      <c r="K219" s="228"/>
      <c r="L219" s="39"/>
      <c r="M219" s="229" t="s">
        <v>1</v>
      </c>
      <c r="N219" s="230" t="s">
        <v>39</v>
      </c>
      <c r="O219" s="231">
        <v>0</v>
      </c>
      <c r="P219" s="231">
        <f>O219*H219</f>
        <v>0</v>
      </c>
      <c r="Q219" s="231">
        <v>0</v>
      </c>
      <c r="R219" s="231">
        <f>Q219*H219</f>
        <v>0</v>
      </c>
      <c r="S219" s="231">
        <v>0</v>
      </c>
      <c r="T219" s="232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233" t="s">
        <v>116</v>
      </c>
      <c r="AT219" s="233" t="s">
        <v>280</v>
      </c>
      <c r="AU219" s="233" t="s">
        <v>83</v>
      </c>
      <c r="AY219" s="18" t="s">
        <v>278</v>
      </c>
      <c r="BE219" s="234">
        <f>IF(N219="základní",J219,0)</f>
        <v>48780</v>
      </c>
      <c r="BF219" s="234">
        <f>IF(N219="snížená",J219,0)</f>
        <v>0</v>
      </c>
      <c r="BG219" s="234">
        <f>IF(N219="zákl. přenesená",J219,0)</f>
        <v>0</v>
      </c>
      <c r="BH219" s="234">
        <f>IF(N219="sníž. přenesená",J219,0)</f>
        <v>0</v>
      </c>
      <c r="BI219" s="234">
        <f>IF(N219="nulová",J219,0)</f>
        <v>0</v>
      </c>
      <c r="BJ219" s="18" t="s">
        <v>81</v>
      </c>
      <c r="BK219" s="234">
        <f>ROUND(I219*H219,2)</f>
        <v>48780</v>
      </c>
      <c r="BL219" s="18" t="s">
        <v>116</v>
      </c>
      <c r="BM219" s="233" t="s">
        <v>5545</v>
      </c>
    </row>
    <row r="220" s="2" customFormat="1" ht="16.5" customHeight="1">
      <c r="A220" s="33"/>
      <c r="B220" s="34"/>
      <c r="C220" s="222" t="s">
        <v>1541</v>
      </c>
      <c r="D220" s="222" t="s">
        <v>280</v>
      </c>
      <c r="E220" s="223" t="s">
        <v>5546</v>
      </c>
      <c r="F220" s="224" t="s">
        <v>2490</v>
      </c>
      <c r="G220" s="225" t="s">
        <v>2491</v>
      </c>
      <c r="H220" s="226">
        <v>1</v>
      </c>
      <c r="I220" s="227">
        <v>9146</v>
      </c>
      <c r="J220" s="227">
        <f>ROUND(I220*H220,2)</f>
        <v>9146</v>
      </c>
      <c r="K220" s="228"/>
      <c r="L220" s="39"/>
      <c r="M220" s="229" t="s">
        <v>1</v>
      </c>
      <c r="N220" s="230" t="s">
        <v>39</v>
      </c>
      <c r="O220" s="231">
        <v>0</v>
      </c>
      <c r="P220" s="231">
        <f>O220*H220</f>
        <v>0</v>
      </c>
      <c r="Q220" s="231">
        <v>0</v>
      </c>
      <c r="R220" s="231">
        <f>Q220*H220</f>
        <v>0</v>
      </c>
      <c r="S220" s="231">
        <v>0</v>
      </c>
      <c r="T220" s="232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233" t="s">
        <v>116</v>
      </c>
      <c r="AT220" s="233" t="s">
        <v>280</v>
      </c>
      <c r="AU220" s="233" t="s">
        <v>83</v>
      </c>
      <c r="AY220" s="18" t="s">
        <v>278</v>
      </c>
      <c r="BE220" s="234">
        <f>IF(N220="základní",J220,0)</f>
        <v>9146</v>
      </c>
      <c r="BF220" s="234">
        <f>IF(N220="snížená",J220,0)</f>
        <v>0</v>
      </c>
      <c r="BG220" s="234">
        <f>IF(N220="zákl. přenesená",J220,0)</f>
        <v>0</v>
      </c>
      <c r="BH220" s="234">
        <f>IF(N220="sníž. přenesená",J220,0)</f>
        <v>0</v>
      </c>
      <c r="BI220" s="234">
        <f>IF(N220="nulová",J220,0)</f>
        <v>0</v>
      </c>
      <c r="BJ220" s="18" t="s">
        <v>81</v>
      </c>
      <c r="BK220" s="234">
        <f>ROUND(I220*H220,2)</f>
        <v>9146</v>
      </c>
      <c r="BL220" s="18" t="s">
        <v>116</v>
      </c>
      <c r="BM220" s="233" t="s">
        <v>5547</v>
      </c>
    </row>
    <row r="221" s="2" customFormat="1" ht="16.5" customHeight="1">
      <c r="A221" s="33"/>
      <c r="B221" s="34"/>
      <c r="C221" s="222" t="s">
        <v>1545</v>
      </c>
      <c r="D221" s="222" t="s">
        <v>280</v>
      </c>
      <c r="E221" s="223" t="s">
        <v>5548</v>
      </c>
      <c r="F221" s="224" t="s">
        <v>5549</v>
      </c>
      <c r="G221" s="225" t="s">
        <v>1673</v>
      </c>
      <c r="H221" s="226">
        <v>12</v>
      </c>
      <c r="I221" s="227">
        <v>2464</v>
      </c>
      <c r="J221" s="227">
        <f>ROUND(I221*H221,2)</f>
        <v>29568</v>
      </c>
      <c r="K221" s="228"/>
      <c r="L221" s="39"/>
      <c r="M221" s="229" t="s">
        <v>1</v>
      </c>
      <c r="N221" s="230" t="s">
        <v>39</v>
      </c>
      <c r="O221" s="231">
        <v>0</v>
      </c>
      <c r="P221" s="231">
        <f>O221*H221</f>
        <v>0</v>
      </c>
      <c r="Q221" s="231">
        <v>0</v>
      </c>
      <c r="R221" s="231">
        <f>Q221*H221</f>
        <v>0</v>
      </c>
      <c r="S221" s="231">
        <v>0</v>
      </c>
      <c r="T221" s="232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233" t="s">
        <v>116</v>
      </c>
      <c r="AT221" s="233" t="s">
        <v>280</v>
      </c>
      <c r="AU221" s="233" t="s">
        <v>83</v>
      </c>
      <c r="AY221" s="18" t="s">
        <v>278</v>
      </c>
      <c r="BE221" s="234">
        <f>IF(N221="základní",J221,0)</f>
        <v>29568</v>
      </c>
      <c r="BF221" s="234">
        <f>IF(N221="snížená",J221,0)</f>
        <v>0</v>
      </c>
      <c r="BG221" s="234">
        <f>IF(N221="zákl. přenesená",J221,0)</f>
        <v>0</v>
      </c>
      <c r="BH221" s="234">
        <f>IF(N221="sníž. přenesená",J221,0)</f>
        <v>0</v>
      </c>
      <c r="BI221" s="234">
        <f>IF(N221="nulová",J221,0)</f>
        <v>0</v>
      </c>
      <c r="BJ221" s="18" t="s">
        <v>81</v>
      </c>
      <c r="BK221" s="234">
        <f>ROUND(I221*H221,2)</f>
        <v>29568</v>
      </c>
      <c r="BL221" s="18" t="s">
        <v>116</v>
      </c>
      <c r="BM221" s="233" t="s">
        <v>5550</v>
      </c>
    </row>
    <row r="222" s="2" customFormat="1" ht="16.5" customHeight="1">
      <c r="A222" s="33"/>
      <c r="B222" s="34"/>
      <c r="C222" s="222" t="s">
        <v>1549</v>
      </c>
      <c r="D222" s="222" t="s">
        <v>280</v>
      </c>
      <c r="E222" s="223" t="s">
        <v>5551</v>
      </c>
      <c r="F222" s="224" t="s">
        <v>5552</v>
      </c>
      <c r="G222" s="225" t="s">
        <v>1673</v>
      </c>
      <c r="H222" s="226">
        <v>3</v>
      </c>
      <c r="I222" s="227">
        <v>3856</v>
      </c>
      <c r="J222" s="227">
        <f>ROUND(I222*H222,2)</f>
        <v>11568</v>
      </c>
      <c r="K222" s="228"/>
      <c r="L222" s="39"/>
      <c r="M222" s="229" t="s">
        <v>1</v>
      </c>
      <c r="N222" s="230" t="s">
        <v>39</v>
      </c>
      <c r="O222" s="231">
        <v>0</v>
      </c>
      <c r="P222" s="231">
        <f>O222*H222</f>
        <v>0</v>
      </c>
      <c r="Q222" s="231">
        <v>0</v>
      </c>
      <c r="R222" s="231">
        <f>Q222*H222</f>
        <v>0</v>
      </c>
      <c r="S222" s="231">
        <v>0</v>
      </c>
      <c r="T222" s="232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233" t="s">
        <v>116</v>
      </c>
      <c r="AT222" s="233" t="s">
        <v>280</v>
      </c>
      <c r="AU222" s="233" t="s">
        <v>83</v>
      </c>
      <c r="AY222" s="18" t="s">
        <v>278</v>
      </c>
      <c r="BE222" s="234">
        <f>IF(N222="základní",J222,0)</f>
        <v>11568</v>
      </c>
      <c r="BF222" s="234">
        <f>IF(N222="snížená",J222,0)</f>
        <v>0</v>
      </c>
      <c r="BG222" s="234">
        <f>IF(N222="zákl. přenesená",J222,0)</f>
        <v>0</v>
      </c>
      <c r="BH222" s="234">
        <f>IF(N222="sníž. přenesená",J222,0)</f>
        <v>0</v>
      </c>
      <c r="BI222" s="234">
        <f>IF(N222="nulová",J222,0)</f>
        <v>0</v>
      </c>
      <c r="BJ222" s="18" t="s">
        <v>81</v>
      </c>
      <c r="BK222" s="234">
        <f>ROUND(I222*H222,2)</f>
        <v>11568</v>
      </c>
      <c r="BL222" s="18" t="s">
        <v>116</v>
      </c>
      <c r="BM222" s="233" t="s">
        <v>5553</v>
      </c>
    </row>
    <row r="223" s="2" customFormat="1" ht="16.5" customHeight="1">
      <c r="A223" s="33"/>
      <c r="B223" s="34"/>
      <c r="C223" s="222" t="s">
        <v>1557</v>
      </c>
      <c r="D223" s="222" t="s">
        <v>280</v>
      </c>
      <c r="E223" s="223" t="s">
        <v>5554</v>
      </c>
      <c r="F223" s="224" t="s">
        <v>5555</v>
      </c>
      <c r="G223" s="225" t="s">
        <v>1673</v>
      </c>
      <c r="H223" s="226">
        <v>2</v>
      </c>
      <c r="I223" s="227">
        <v>8065</v>
      </c>
      <c r="J223" s="227">
        <f>ROUND(I223*H223,2)</f>
        <v>16130</v>
      </c>
      <c r="K223" s="228"/>
      <c r="L223" s="39"/>
      <c r="M223" s="229" t="s">
        <v>1</v>
      </c>
      <c r="N223" s="230" t="s">
        <v>39</v>
      </c>
      <c r="O223" s="231">
        <v>0</v>
      </c>
      <c r="P223" s="231">
        <f>O223*H223</f>
        <v>0</v>
      </c>
      <c r="Q223" s="231">
        <v>0</v>
      </c>
      <c r="R223" s="231">
        <f>Q223*H223</f>
        <v>0</v>
      </c>
      <c r="S223" s="231">
        <v>0</v>
      </c>
      <c r="T223" s="232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233" t="s">
        <v>116</v>
      </c>
      <c r="AT223" s="233" t="s">
        <v>280</v>
      </c>
      <c r="AU223" s="233" t="s">
        <v>83</v>
      </c>
      <c r="AY223" s="18" t="s">
        <v>278</v>
      </c>
      <c r="BE223" s="234">
        <f>IF(N223="základní",J223,0)</f>
        <v>16130</v>
      </c>
      <c r="BF223" s="234">
        <f>IF(N223="snížená",J223,0)</f>
        <v>0</v>
      </c>
      <c r="BG223" s="234">
        <f>IF(N223="zákl. přenesená",J223,0)</f>
        <v>0</v>
      </c>
      <c r="BH223" s="234">
        <f>IF(N223="sníž. přenesená",J223,0)</f>
        <v>0</v>
      </c>
      <c r="BI223" s="234">
        <f>IF(N223="nulová",J223,0)</f>
        <v>0</v>
      </c>
      <c r="BJ223" s="18" t="s">
        <v>81</v>
      </c>
      <c r="BK223" s="234">
        <f>ROUND(I223*H223,2)</f>
        <v>16130</v>
      </c>
      <c r="BL223" s="18" t="s">
        <v>116</v>
      </c>
      <c r="BM223" s="233" t="s">
        <v>5556</v>
      </c>
    </row>
    <row r="224" s="2" customFormat="1" ht="16.5" customHeight="1">
      <c r="A224" s="33"/>
      <c r="B224" s="34"/>
      <c r="C224" s="222" t="s">
        <v>1561</v>
      </c>
      <c r="D224" s="222" t="s">
        <v>280</v>
      </c>
      <c r="E224" s="223" t="s">
        <v>5557</v>
      </c>
      <c r="F224" s="224" t="s">
        <v>5558</v>
      </c>
      <c r="G224" s="225" t="s">
        <v>1673</v>
      </c>
      <c r="H224" s="226">
        <v>1</v>
      </c>
      <c r="I224" s="227">
        <v>8739</v>
      </c>
      <c r="J224" s="227">
        <f>ROUND(I224*H224,2)</f>
        <v>8739</v>
      </c>
      <c r="K224" s="228"/>
      <c r="L224" s="39"/>
      <c r="M224" s="229" t="s">
        <v>1</v>
      </c>
      <c r="N224" s="230" t="s">
        <v>39</v>
      </c>
      <c r="O224" s="231">
        <v>0</v>
      </c>
      <c r="P224" s="231">
        <f>O224*H224</f>
        <v>0</v>
      </c>
      <c r="Q224" s="231">
        <v>0</v>
      </c>
      <c r="R224" s="231">
        <f>Q224*H224</f>
        <v>0</v>
      </c>
      <c r="S224" s="231">
        <v>0</v>
      </c>
      <c r="T224" s="232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233" t="s">
        <v>116</v>
      </c>
      <c r="AT224" s="233" t="s">
        <v>280</v>
      </c>
      <c r="AU224" s="233" t="s">
        <v>83</v>
      </c>
      <c r="AY224" s="18" t="s">
        <v>278</v>
      </c>
      <c r="BE224" s="234">
        <f>IF(N224="základní",J224,0)</f>
        <v>8739</v>
      </c>
      <c r="BF224" s="234">
        <f>IF(N224="snížená",J224,0)</f>
        <v>0</v>
      </c>
      <c r="BG224" s="234">
        <f>IF(N224="zákl. přenesená",J224,0)</f>
        <v>0</v>
      </c>
      <c r="BH224" s="234">
        <f>IF(N224="sníž. přenesená",J224,0)</f>
        <v>0</v>
      </c>
      <c r="BI224" s="234">
        <f>IF(N224="nulová",J224,0)</f>
        <v>0</v>
      </c>
      <c r="BJ224" s="18" t="s">
        <v>81</v>
      </c>
      <c r="BK224" s="234">
        <f>ROUND(I224*H224,2)</f>
        <v>8739</v>
      </c>
      <c r="BL224" s="18" t="s">
        <v>116</v>
      </c>
      <c r="BM224" s="233" t="s">
        <v>5559</v>
      </c>
    </row>
    <row r="225" s="2" customFormat="1" ht="16.5" customHeight="1">
      <c r="A225" s="33"/>
      <c r="B225" s="34"/>
      <c r="C225" s="222" t="s">
        <v>1565</v>
      </c>
      <c r="D225" s="222" t="s">
        <v>280</v>
      </c>
      <c r="E225" s="223" t="s">
        <v>5560</v>
      </c>
      <c r="F225" s="224" t="s">
        <v>2690</v>
      </c>
      <c r="G225" s="225" t="s">
        <v>1673</v>
      </c>
      <c r="H225" s="226">
        <v>4</v>
      </c>
      <c r="I225" s="227">
        <v>6354</v>
      </c>
      <c r="J225" s="227">
        <f>ROUND(I225*H225,2)</f>
        <v>25416</v>
      </c>
      <c r="K225" s="228"/>
      <c r="L225" s="39"/>
      <c r="M225" s="229" t="s">
        <v>1</v>
      </c>
      <c r="N225" s="230" t="s">
        <v>39</v>
      </c>
      <c r="O225" s="231">
        <v>0</v>
      </c>
      <c r="P225" s="231">
        <f>O225*H225</f>
        <v>0</v>
      </c>
      <c r="Q225" s="231">
        <v>0</v>
      </c>
      <c r="R225" s="231">
        <f>Q225*H225</f>
        <v>0</v>
      </c>
      <c r="S225" s="231">
        <v>0</v>
      </c>
      <c r="T225" s="232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233" t="s">
        <v>116</v>
      </c>
      <c r="AT225" s="233" t="s">
        <v>280</v>
      </c>
      <c r="AU225" s="233" t="s">
        <v>83</v>
      </c>
      <c r="AY225" s="18" t="s">
        <v>278</v>
      </c>
      <c r="BE225" s="234">
        <f>IF(N225="základní",J225,0)</f>
        <v>25416</v>
      </c>
      <c r="BF225" s="234">
        <f>IF(N225="snížená",J225,0)</f>
        <v>0</v>
      </c>
      <c r="BG225" s="234">
        <f>IF(N225="zákl. přenesená",J225,0)</f>
        <v>0</v>
      </c>
      <c r="BH225" s="234">
        <f>IF(N225="sníž. přenesená",J225,0)</f>
        <v>0</v>
      </c>
      <c r="BI225" s="234">
        <f>IF(N225="nulová",J225,0)</f>
        <v>0</v>
      </c>
      <c r="BJ225" s="18" t="s">
        <v>81</v>
      </c>
      <c r="BK225" s="234">
        <f>ROUND(I225*H225,2)</f>
        <v>25416</v>
      </c>
      <c r="BL225" s="18" t="s">
        <v>116</v>
      </c>
      <c r="BM225" s="233" t="s">
        <v>5561</v>
      </c>
    </row>
    <row r="226" s="2" customFormat="1" ht="16.5" customHeight="1">
      <c r="A226" s="33"/>
      <c r="B226" s="34"/>
      <c r="C226" s="222" t="s">
        <v>1569</v>
      </c>
      <c r="D226" s="222" t="s">
        <v>280</v>
      </c>
      <c r="E226" s="223" t="s">
        <v>5562</v>
      </c>
      <c r="F226" s="224" t="s">
        <v>2693</v>
      </c>
      <c r="G226" s="225" t="s">
        <v>1673</v>
      </c>
      <c r="H226" s="226">
        <v>15</v>
      </c>
      <c r="I226" s="227">
        <v>6354</v>
      </c>
      <c r="J226" s="227">
        <f>ROUND(I226*H226,2)</f>
        <v>95310</v>
      </c>
      <c r="K226" s="228"/>
      <c r="L226" s="39"/>
      <c r="M226" s="229" t="s">
        <v>1</v>
      </c>
      <c r="N226" s="230" t="s">
        <v>39</v>
      </c>
      <c r="O226" s="231">
        <v>0</v>
      </c>
      <c r="P226" s="231">
        <f>O226*H226</f>
        <v>0</v>
      </c>
      <c r="Q226" s="231">
        <v>0</v>
      </c>
      <c r="R226" s="231">
        <f>Q226*H226</f>
        <v>0</v>
      </c>
      <c r="S226" s="231">
        <v>0</v>
      </c>
      <c r="T226" s="232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233" t="s">
        <v>116</v>
      </c>
      <c r="AT226" s="233" t="s">
        <v>280</v>
      </c>
      <c r="AU226" s="233" t="s">
        <v>83</v>
      </c>
      <c r="AY226" s="18" t="s">
        <v>278</v>
      </c>
      <c r="BE226" s="234">
        <f>IF(N226="základní",J226,0)</f>
        <v>95310</v>
      </c>
      <c r="BF226" s="234">
        <f>IF(N226="snížená",J226,0)</f>
        <v>0</v>
      </c>
      <c r="BG226" s="234">
        <f>IF(N226="zákl. přenesená",J226,0)</f>
        <v>0</v>
      </c>
      <c r="BH226" s="234">
        <f>IF(N226="sníž. přenesená",J226,0)</f>
        <v>0</v>
      </c>
      <c r="BI226" s="234">
        <f>IF(N226="nulová",J226,0)</f>
        <v>0</v>
      </c>
      <c r="BJ226" s="18" t="s">
        <v>81</v>
      </c>
      <c r="BK226" s="234">
        <f>ROUND(I226*H226,2)</f>
        <v>95310</v>
      </c>
      <c r="BL226" s="18" t="s">
        <v>116</v>
      </c>
      <c r="BM226" s="233" t="s">
        <v>5563</v>
      </c>
    </row>
    <row r="227" s="2" customFormat="1" ht="16.5" customHeight="1">
      <c r="A227" s="33"/>
      <c r="B227" s="34"/>
      <c r="C227" s="222" t="s">
        <v>1573</v>
      </c>
      <c r="D227" s="222" t="s">
        <v>280</v>
      </c>
      <c r="E227" s="223" t="s">
        <v>5564</v>
      </c>
      <c r="F227" s="224" t="s">
        <v>2875</v>
      </c>
      <c r="G227" s="225" t="s">
        <v>1673</v>
      </c>
      <c r="H227" s="226">
        <v>1</v>
      </c>
      <c r="I227" s="227">
        <v>6590</v>
      </c>
      <c r="J227" s="227">
        <f>ROUND(I227*H227,2)</f>
        <v>6590</v>
      </c>
      <c r="K227" s="228"/>
      <c r="L227" s="39"/>
      <c r="M227" s="229" t="s">
        <v>1</v>
      </c>
      <c r="N227" s="230" t="s">
        <v>39</v>
      </c>
      <c r="O227" s="231">
        <v>0</v>
      </c>
      <c r="P227" s="231">
        <f>O227*H227</f>
        <v>0</v>
      </c>
      <c r="Q227" s="231">
        <v>0</v>
      </c>
      <c r="R227" s="231">
        <f>Q227*H227</f>
        <v>0</v>
      </c>
      <c r="S227" s="231">
        <v>0</v>
      </c>
      <c r="T227" s="232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233" t="s">
        <v>116</v>
      </c>
      <c r="AT227" s="233" t="s">
        <v>280</v>
      </c>
      <c r="AU227" s="233" t="s">
        <v>83</v>
      </c>
      <c r="AY227" s="18" t="s">
        <v>278</v>
      </c>
      <c r="BE227" s="234">
        <f>IF(N227="základní",J227,0)</f>
        <v>6590</v>
      </c>
      <c r="BF227" s="234">
        <f>IF(N227="snížená",J227,0)</f>
        <v>0</v>
      </c>
      <c r="BG227" s="234">
        <f>IF(N227="zákl. přenesená",J227,0)</f>
        <v>0</v>
      </c>
      <c r="BH227" s="234">
        <f>IF(N227="sníž. přenesená",J227,0)</f>
        <v>0</v>
      </c>
      <c r="BI227" s="234">
        <f>IF(N227="nulová",J227,0)</f>
        <v>0</v>
      </c>
      <c r="BJ227" s="18" t="s">
        <v>81</v>
      </c>
      <c r="BK227" s="234">
        <f>ROUND(I227*H227,2)</f>
        <v>6590</v>
      </c>
      <c r="BL227" s="18" t="s">
        <v>116</v>
      </c>
      <c r="BM227" s="233" t="s">
        <v>5565</v>
      </c>
    </row>
    <row r="228" s="2" customFormat="1" ht="16.5" customHeight="1">
      <c r="A228" s="33"/>
      <c r="B228" s="34"/>
      <c r="C228" s="222" t="s">
        <v>1577</v>
      </c>
      <c r="D228" s="222" t="s">
        <v>280</v>
      </c>
      <c r="E228" s="223" t="s">
        <v>5566</v>
      </c>
      <c r="F228" s="224" t="s">
        <v>5387</v>
      </c>
      <c r="G228" s="225" t="s">
        <v>1673</v>
      </c>
      <c r="H228" s="226">
        <v>4</v>
      </c>
      <c r="I228" s="227">
        <v>669</v>
      </c>
      <c r="J228" s="227">
        <f>ROUND(I228*H228,2)</f>
        <v>2676</v>
      </c>
      <c r="K228" s="228"/>
      <c r="L228" s="39"/>
      <c r="M228" s="229" t="s">
        <v>1</v>
      </c>
      <c r="N228" s="230" t="s">
        <v>39</v>
      </c>
      <c r="O228" s="231">
        <v>0</v>
      </c>
      <c r="P228" s="231">
        <f>O228*H228</f>
        <v>0</v>
      </c>
      <c r="Q228" s="231">
        <v>0</v>
      </c>
      <c r="R228" s="231">
        <f>Q228*H228</f>
        <v>0</v>
      </c>
      <c r="S228" s="231">
        <v>0</v>
      </c>
      <c r="T228" s="232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233" t="s">
        <v>116</v>
      </c>
      <c r="AT228" s="233" t="s">
        <v>280</v>
      </c>
      <c r="AU228" s="233" t="s">
        <v>83</v>
      </c>
      <c r="AY228" s="18" t="s">
        <v>278</v>
      </c>
      <c r="BE228" s="234">
        <f>IF(N228="základní",J228,0)</f>
        <v>2676</v>
      </c>
      <c r="BF228" s="234">
        <f>IF(N228="snížená",J228,0)</f>
        <v>0</v>
      </c>
      <c r="BG228" s="234">
        <f>IF(N228="zákl. přenesená",J228,0)</f>
        <v>0</v>
      </c>
      <c r="BH228" s="234">
        <f>IF(N228="sníž. přenesená",J228,0)</f>
        <v>0</v>
      </c>
      <c r="BI228" s="234">
        <f>IF(N228="nulová",J228,0)</f>
        <v>0</v>
      </c>
      <c r="BJ228" s="18" t="s">
        <v>81</v>
      </c>
      <c r="BK228" s="234">
        <f>ROUND(I228*H228,2)</f>
        <v>2676</v>
      </c>
      <c r="BL228" s="18" t="s">
        <v>116</v>
      </c>
      <c r="BM228" s="233" t="s">
        <v>5567</v>
      </c>
    </row>
    <row r="229" s="2" customFormat="1" ht="16.5" customHeight="1">
      <c r="A229" s="33"/>
      <c r="B229" s="34"/>
      <c r="C229" s="222" t="s">
        <v>1581</v>
      </c>
      <c r="D229" s="222" t="s">
        <v>280</v>
      </c>
      <c r="E229" s="223" t="s">
        <v>5568</v>
      </c>
      <c r="F229" s="224" t="s">
        <v>2699</v>
      </c>
      <c r="G229" s="225" t="s">
        <v>1673</v>
      </c>
      <c r="H229" s="226">
        <v>15</v>
      </c>
      <c r="I229" s="227">
        <v>1914</v>
      </c>
      <c r="J229" s="227">
        <f>ROUND(I229*H229,2)</f>
        <v>28710</v>
      </c>
      <c r="K229" s="228"/>
      <c r="L229" s="39"/>
      <c r="M229" s="229" t="s">
        <v>1</v>
      </c>
      <c r="N229" s="230" t="s">
        <v>39</v>
      </c>
      <c r="O229" s="231">
        <v>0</v>
      </c>
      <c r="P229" s="231">
        <f>O229*H229</f>
        <v>0</v>
      </c>
      <c r="Q229" s="231">
        <v>0</v>
      </c>
      <c r="R229" s="231">
        <f>Q229*H229</f>
        <v>0</v>
      </c>
      <c r="S229" s="231">
        <v>0</v>
      </c>
      <c r="T229" s="232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233" t="s">
        <v>116</v>
      </c>
      <c r="AT229" s="233" t="s">
        <v>280</v>
      </c>
      <c r="AU229" s="233" t="s">
        <v>83</v>
      </c>
      <c r="AY229" s="18" t="s">
        <v>278</v>
      </c>
      <c r="BE229" s="234">
        <f>IF(N229="základní",J229,0)</f>
        <v>28710</v>
      </c>
      <c r="BF229" s="234">
        <f>IF(N229="snížená",J229,0)</f>
        <v>0</v>
      </c>
      <c r="BG229" s="234">
        <f>IF(N229="zákl. přenesená",J229,0)</f>
        <v>0</v>
      </c>
      <c r="BH229" s="234">
        <f>IF(N229="sníž. přenesená",J229,0)</f>
        <v>0</v>
      </c>
      <c r="BI229" s="234">
        <f>IF(N229="nulová",J229,0)</f>
        <v>0</v>
      </c>
      <c r="BJ229" s="18" t="s">
        <v>81</v>
      </c>
      <c r="BK229" s="234">
        <f>ROUND(I229*H229,2)</f>
        <v>28710</v>
      </c>
      <c r="BL229" s="18" t="s">
        <v>116</v>
      </c>
      <c r="BM229" s="233" t="s">
        <v>5569</v>
      </c>
    </row>
    <row r="230" s="2" customFormat="1" ht="24.15" customHeight="1">
      <c r="A230" s="33"/>
      <c r="B230" s="34"/>
      <c r="C230" s="222" t="s">
        <v>1585</v>
      </c>
      <c r="D230" s="222" t="s">
        <v>280</v>
      </c>
      <c r="E230" s="223" t="s">
        <v>5570</v>
      </c>
      <c r="F230" s="224" t="s">
        <v>2712</v>
      </c>
      <c r="G230" s="225" t="s">
        <v>1673</v>
      </c>
      <c r="H230" s="226">
        <v>4</v>
      </c>
      <c r="I230" s="227">
        <v>1864</v>
      </c>
      <c r="J230" s="227">
        <f>ROUND(I230*H230,2)</f>
        <v>7456</v>
      </c>
      <c r="K230" s="228"/>
      <c r="L230" s="39"/>
      <c r="M230" s="229" t="s">
        <v>1</v>
      </c>
      <c r="N230" s="230" t="s">
        <v>39</v>
      </c>
      <c r="O230" s="231">
        <v>0</v>
      </c>
      <c r="P230" s="231">
        <f>O230*H230</f>
        <v>0</v>
      </c>
      <c r="Q230" s="231">
        <v>0</v>
      </c>
      <c r="R230" s="231">
        <f>Q230*H230</f>
        <v>0</v>
      </c>
      <c r="S230" s="231">
        <v>0</v>
      </c>
      <c r="T230" s="232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233" t="s">
        <v>116</v>
      </c>
      <c r="AT230" s="233" t="s">
        <v>280</v>
      </c>
      <c r="AU230" s="233" t="s">
        <v>83</v>
      </c>
      <c r="AY230" s="18" t="s">
        <v>278</v>
      </c>
      <c r="BE230" s="234">
        <f>IF(N230="základní",J230,0)</f>
        <v>7456</v>
      </c>
      <c r="BF230" s="234">
        <f>IF(N230="snížená",J230,0)</f>
        <v>0</v>
      </c>
      <c r="BG230" s="234">
        <f>IF(N230="zákl. přenesená",J230,0)</f>
        <v>0</v>
      </c>
      <c r="BH230" s="234">
        <f>IF(N230="sníž. přenesená",J230,0)</f>
        <v>0</v>
      </c>
      <c r="BI230" s="234">
        <f>IF(N230="nulová",J230,0)</f>
        <v>0</v>
      </c>
      <c r="BJ230" s="18" t="s">
        <v>81</v>
      </c>
      <c r="BK230" s="234">
        <f>ROUND(I230*H230,2)</f>
        <v>7456</v>
      </c>
      <c r="BL230" s="18" t="s">
        <v>116</v>
      </c>
      <c r="BM230" s="233" t="s">
        <v>5571</v>
      </c>
    </row>
    <row r="231" s="2" customFormat="1" ht="24.15" customHeight="1">
      <c r="A231" s="33"/>
      <c r="B231" s="34"/>
      <c r="C231" s="222" t="s">
        <v>1589</v>
      </c>
      <c r="D231" s="222" t="s">
        <v>280</v>
      </c>
      <c r="E231" s="223" t="s">
        <v>5572</v>
      </c>
      <c r="F231" s="224" t="s">
        <v>2503</v>
      </c>
      <c r="G231" s="225" t="s">
        <v>1673</v>
      </c>
      <c r="H231" s="226">
        <v>18</v>
      </c>
      <c r="I231" s="227">
        <v>2163</v>
      </c>
      <c r="J231" s="227">
        <f>ROUND(I231*H231,2)</f>
        <v>38934</v>
      </c>
      <c r="K231" s="228"/>
      <c r="L231" s="39"/>
      <c r="M231" s="229" t="s">
        <v>1</v>
      </c>
      <c r="N231" s="230" t="s">
        <v>39</v>
      </c>
      <c r="O231" s="231">
        <v>0</v>
      </c>
      <c r="P231" s="231">
        <f>O231*H231</f>
        <v>0</v>
      </c>
      <c r="Q231" s="231">
        <v>0</v>
      </c>
      <c r="R231" s="231">
        <f>Q231*H231</f>
        <v>0</v>
      </c>
      <c r="S231" s="231">
        <v>0</v>
      </c>
      <c r="T231" s="232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233" t="s">
        <v>116</v>
      </c>
      <c r="AT231" s="233" t="s">
        <v>280</v>
      </c>
      <c r="AU231" s="233" t="s">
        <v>83</v>
      </c>
      <c r="AY231" s="18" t="s">
        <v>278</v>
      </c>
      <c r="BE231" s="234">
        <f>IF(N231="základní",J231,0)</f>
        <v>38934</v>
      </c>
      <c r="BF231" s="234">
        <f>IF(N231="snížená",J231,0)</f>
        <v>0</v>
      </c>
      <c r="BG231" s="234">
        <f>IF(N231="zákl. přenesená",J231,0)</f>
        <v>0</v>
      </c>
      <c r="BH231" s="234">
        <f>IF(N231="sníž. přenesená",J231,0)</f>
        <v>0</v>
      </c>
      <c r="BI231" s="234">
        <f>IF(N231="nulová",J231,0)</f>
        <v>0</v>
      </c>
      <c r="BJ231" s="18" t="s">
        <v>81</v>
      </c>
      <c r="BK231" s="234">
        <f>ROUND(I231*H231,2)</f>
        <v>38934</v>
      </c>
      <c r="BL231" s="18" t="s">
        <v>116</v>
      </c>
      <c r="BM231" s="233" t="s">
        <v>5573</v>
      </c>
    </row>
    <row r="232" s="2" customFormat="1" ht="21.75" customHeight="1">
      <c r="A232" s="33"/>
      <c r="B232" s="34"/>
      <c r="C232" s="222" t="s">
        <v>1593</v>
      </c>
      <c r="D232" s="222" t="s">
        <v>280</v>
      </c>
      <c r="E232" s="223" t="s">
        <v>5574</v>
      </c>
      <c r="F232" s="224" t="s">
        <v>5575</v>
      </c>
      <c r="G232" s="225" t="s">
        <v>1673</v>
      </c>
      <c r="H232" s="226">
        <v>1</v>
      </c>
      <c r="I232" s="227">
        <v>2613</v>
      </c>
      <c r="J232" s="227">
        <f>ROUND(I232*H232,2)</f>
        <v>2613</v>
      </c>
      <c r="K232" s="228"/>
      <c r="L232" s="39"/>
      <c r="M232" s="229" t="s">
        <v>1</v>
      </c>
      <c r="N232" s="230" t="s">
        <v>39</v>
      </c>
      <c r="O232" s="231">
        <v>0</v>
      </c>
      <c r="P232" s="231">
        <f>O232*H232</f>
        <v>0</v>
      </c>
      <c r="Q232" s="231">
        <v>0</v>
      </c>
      <c r="R232" s="231">
        <f>Q232*H232</f>
        <v>0</v>
      </c>
      <c r="S232" s="231">
        <v>0</v>
      </c>
      <c r="T232" s="232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233" t="s">
        <v>116</v>
      </c>
      <c r="AT232" s="233" t="s">
        <v>280</v>
      </c>
      <c r="AU232" s="233" t="s">
        <v>83</v>
      </c>
      <c r="AY232" s="18" t="s">
        <v>278</v>
      </c>
      <c r="BE232" s="234">
        <f>IF(N232="základní",J232,0)</f>
        <v>2613</v>
      </c>
      <c r="BF232" s="234">
        <f>IF(N232="snížená",J232,0)</f>
        <v>0</v>
      </c>
      <c r="BG232" s="234">
        <f>IF(N232="zákl. přenesená",J232,0)</f>
        <v>0</v>
      </c>
      <c r="BH232" s="234">
        <f>IF(N232="sníž. přenesená",J232,0)</f>
        <v>0</v>
      </c>
      <c r="BI232" s="234">
        <f>IF(N232="nulová",J232,0)</f>
        <v>0</v>
      </c>
      <c r="BJ232" s="18" t="s">
        <v>81</v>
      </c>
      <c r="BK232" s="234">
        <f>ROUND(I232*H232,2)</f>
        <v>2613</v>
      </c>
      <c r="BL232" s="18" t="s">
        <v>116</v>
      </c>
      <c r="BM232" s="233" t="s">
        <v>5576</v>
      </c>
    </row>
    <row r="233" s="2" customFormat="1" ht="37.8" customHeight="1">
      <c r="A233" s="33"/>
      <c r="B233" s="34"/>
      <c r="C233" s="222" t="s">
        <v>1597</v>
      </c>
      <c r="D233" s="222" t="s">
        <v>280</v>
      </c>
      <c r="E233" s="223" t="s">
        <v>5577</v>
      </c>
      <c r="F233" s="224" t="s">
        <v>2539</v>
      </c>
      <c r="G233" s="225" t="s">
        <v>2540</v>
      </c>
      <c r="H233" s="226">
        <v>123</v>
      </c>
      <c r="I233" s="227">
        <v>809</v>
      </c>
      <c r="J233" s="227">
        <f>ROUND(I233*H233,2)</f>
        <v>99507</v>
      </c>
      <c r="K233" s="228"/>
      <c r="L233" s="39"/>
      <c r="M233" s="229" t="s">
        <v>1</v>
      </c>
      <c r="N233" s="230" t="s">
        <v>39</v>
      </c>
      <c r="O233" s="231">
        <v>0</v>
      </c>
      <c r="P233" s="231">
        <f>O233*H233</f>
        <v>0</v>
      </c>
      <c r="Q233" s="231">
        <v>0</v>
      </c>
      <c r="R233" s="231">
        <f>Q233*H233</f>
        <v>0</v>
      </c>
      <c r="S233" s="231">
        <v>0</v>
      </c>
      <c r="T233" s="232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233" t="s">
        <v>116</v>
      </c>
      <c r="AT233" s="233" t="s">
        <v>280</v>
      </c>
      <c r="AU233" s="233" t="s">
        <v>83</v>
      </c>
      <c r="AY233" s="18" t="s">
        <v>278</v>
      </c>
      <c r="BE233" s="234">
        <f>IF(N233="základní",J233,0)</f>
        <v>99507</v>
      </c>
      <c r="BF233" s="234">
        <f>IF(N233="snížená",J233,0)</f>
        <v>0</v>
      </c>
      <c r="BG233" s="234">
        <f>IF(N233="zákl. přenesená",J233,0)</f>
        <v>0</v>
      </c>
      <c r="BH233" s="234">
        <f>IF(N233="sníž. přenesená",J233,0)</f>
        <v>0</v>
      </c>
      <c r="BI233" s="234">
        <f>IF(N233="nulová",J233,0)</f>
        <v>0</v>
      </c>
      <c r="BJ233" s="18" t="s">
        <v>81</v>
      </c>
      <c r="BK233" s="234">
        <f>ROUND(I233*H233,2)</f>
        <v>99507</v>
      </c>
      <c r="BL233" s="18" t="s">
        <v>116</v>
      </c>
      <c r="BM233" s="233" t="s">
        <v>5578</v>
      </c>
    </row>
    <row r="234" s="2" customFormat="1" ht="37.8" customHeight="1">
      <c r="A234" s="33"/>
      <c r="B234" s="34"/>
      <c r="C234" s="222" t="s">
        <v>1601</v>
      </c>
      <c r="D234" s="222" t="s">
        <v>280</v>
      </c>
      <c r="E234" s="223" t="s">
        <v>5579</v>
      </c>
      <c r="F234" s="224" t="s">
        <v>2543</v>
      </c>
      <c r="G234" s="225" t="s">
        <v>2540</v>
      </c>
      <c r="H234" s="226">
        <v>58</v>
      </c>
      <c r="I234" s="227">
        <v>1037</v>
      </c>
      <c r="J234" s="227">
        <f>ROUND(I234*H234,2)</f>
        <v>60146</v>
      </c>
      <c r="K234" s="228"/>
      <c r="L234" s="39"/>
      <c r="M234" s="229" t="s">
        <v>1</v>
      </c>
      <c r="N234" s="230" t="s">
        <v>39</v>
      </c>
      <c r="O234" s="231">
        <v>0</v>
      </c>
      <c r="P234" s="231">
        <f>O234*H234</f>
        <v>0</v>
      </c>
      <c r="Q234" s="231">
        <v>0</v>
      </c>
      <c r="R234" s="231">
        <f>Q234*H234</f>
        <v>0</v>
      </c>
      <c r="S234" s="231">
        <v>0</v>
      </c>
      <c r="T234" s="232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233" t="s">
        <v>116</v>
      </c>
      <c r="AT234" s="233" t="s">
        <v>280</v>
      </c>
      <c r="AU234" s="233" t="s">
        <v>83</v>
      </c>
      <c r="AY234" s="18" t="s">
        <v>278</v>
      </c>
      <c r="BE234" s="234">
        <f>IF(N234="základní",J234,0)</f>
        <v>60146</v>
      </c>
      <c r="BF234" s="234">
        <f>IF(N234="snížená",J234,0)</f>
        <v>0</v>
      </c>
      <c r="BG234" s="234">
        <f>IF(N234="zákl. přenesená",J234,0)</f>
        <v>0</v>
      </c>
      <c r="BH234" s="234">
        <f>IF(N234="sníž. přenesená",J234,0)</f>
        <v>0</v>
      </c>
      <c r="BI234" s="234">
        <f>IF(N234="nulová",J234,0)</f>
        <v>0</v>
      </c>
      <c r="BJ234" s="18" t="s">
        <v>81</v>
      </c>
      <c r="BK234" s="234">
        <f>ROUND(I234*H234,2)</f>
        <v>60146</v>
      </c>
      <c r="BL234" s="18" t="s">
        <v>116</v>
      </c>
      <c r="BM234" s="233" t="s">
        <v>5580</v>
      </c>
    </row>
    <row r="235" s="2" customFormat="1" ht="24.15" customHeight="1">
      <c r="A235" s="33"/>
      <c r="B235" s="34"/>
      <c r="C235" s="222" t="s">
        <v>1605</v>
      </c>
      <c r="D235" s="222" t="s">
        <v>280</v>
      </c>
      <c r="E235" s="223" t="s">
        <v>5581</v>
      </c>
      <c r="F235" s="224" t="s">
        <v>5478</v>
      </c>
      <c r="G235" s="225" t="s">
        <v>2547</v>
      </c>
      <c r="H235" s="226">
        <v>2</v>
      </c>
      <c r="I235" s="227">
        <v>676</v>
      </c>
      <c r="J235" s="227">
        <f>ROUND(I235*H235,2)</f>
        <v>1352</v>
      </c>
      <c r="K235" s="228"/>
      <c r="L235" s="39"/>
      <c r="M235" s="229" t="s">
        <v>1</v>
      </c>
      <c r="N235" s="230" t="s">
        <v>39</v>
      </c>
      <c r="O235" s="231">
        <v>0</v>
      </c>
      <c r="P235" s="231">
        <f>O235*H235</f>
        <v>0</v>
      </c>
      <c r="Q235" s="231">
        <v>0</v>
      </c>
      <c r="R235" s="231">
        <f>Q235*H235</f>
        <v>0</v>
      </c>
      <c r="S235" s="231">
        <v>0</v>
      </c>
      <c r="T235" s="232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233" t="s">
        <v>116</v>
      </c>
      <c r="AT235" s="233" t="s">
        <v>280</v>
      </c>
      <c r="AU235" s="233" t="s">
        <v>83</v>
      </c>
      <c r="AY235" s="18" t="s">
        <v>278</v>
      </c>
      <c r="BE235" s="234">
        <f>IF(N235="základní",J235,0)</f>
        <v>1352</v>
      </c>
      <c r="BF235" s="234">
        <f>IF(N235="snížená",J235,0)</f>
        <v>0</v>
      </c>
      <c r="BG235" s="234">
        <f>IF(N235="zákl. přenesená",J235,0)</f>
        <v>0</v>
      </c>
      <c r="BH235" s="234">
        <f>IF(N235="sníž. přenesená",J235,0)</f>
        <v>0</v>
      </c>
      <c r="BI235" s="234">
        <f>IF(N235="nulová",J235,0)</f>
        <v>0</v>
      </c>
      <c r="BJ235" s="18" t="s">
        <v>81</v>
      </c>
      <c r="BK235" s="234">
        <f>ROUND(I235*H235,2)</f>
        <v>1352</v>
      </c>
      <c r="BL235" s="18" t="s">
        <v>116</v>
      </c>
      <c r="BM235" s="233" t="s">
        <v>5582</v>
      </c>
    </row>
    <row r="236" s="2" customFormat="1" ht="24.15" customHeight="1">
      <c r="A236" s="33"/>
      <c r="B236" s="34"/>
      <c r="C236" s="222" t="s">
        <v>1609</v>
      </c>
      <c r="D236" s="222" t="s">
        <v>280</v>
      </c>
      <c r="E236" s="223" t="s">
        <v>5583</v>
      </c>
      <c r="F236" s="224" t="s">
        <v>2546</v>
      </c>
      <c r="G236" s="225" t="s">
        <v>2547</v>
      </c>
      <c r="H236" s="226">
        <v>43</v>
      </c>
      <c r="I236" s="227">
        <v>512</v>
      </c>
      <c r="J236" s="227">
        <f>ROUND(I236*H236,2)</f>
        <v>22016</v>
      </c>
      <c r="K236" s="228"/>
      <c r="L236" s="39"/>
      <c r="M236" s="229" t="s">
        <v>1</v>
      </c>
      <c r="N236" s="230" t="s">
        <v>39</v>
      </c>
      <c r="O236" s="231">
        <v>0</v>
      </c>
      <c r="P236" s="231">
        <f>O236*H236</f>
        <v>0</v>
      </c>
      <c r="Q236" s="231">
        <v>0</v>
      </c>
      <c r="R236" s="231">
        <f>Q236*H236</f>
        <v>0</v>
      </c>
      <c r="S236" s="231">
        <v>0</v>
      </c>
      <c r="T236" s="232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233" t="s">
        <v>116</v>
      </c>
      <c r="AT236" s="233" t="s">
        <v>280</v>
      </c>
      <c r="AU236" s="233" t="s">
        <v>83</v>
      </c>
      <c r="AY236" s="18" t="s">
        <v>278</v>
      </c>
      <c r="BE236" s="234">
        <f>IF(N236="základní",J236,0)</f>
        <v>22016</v>
      </c>
      <c r="BF236" s="234">
        <f>IF(N236="snížená",J236,0)</f>
        <v>0</v>
      </c>
      <c r="BG236" s="234">
        <f>IF(N236="zákl. přenesená",J236,0)</f>
        <v>0</v>
      </c>
      <c r="BH236" s="234">
        <f>IF(N236="sníž. přenesená",J236,0)</f>
        <v>0</v>
      </c>
      <c r="BI236" s="234">
        <f>IF(N236="nulová",J236,0)</f>
        <v>0</v>
      </c>
      <c r="BJ236" s="18" t="s">
        <v>81</v>
      </c>
      <c r="BK236" s="234">
        <f>ROUND(I236*H236,2)</f>
        <v>22016</v>
      </c>
      <c r="BL236" s="18" t="s">
        <v>116</v>
      </c>
      <c r="BM236" s="233" t="s">
        <v>5584</v>
      </c>
    </row>
    <row r="237" s="2" customFormat="1" ht="24.15" customHeight="1">
      <c r="A237" s="33"/>
      <c r="B237" s="34"/>
      <c r="C237" s="222" t="s">
        <v>1613</v>
      </c>
      <c r="D237" s="222" t="s">
        <v>280</v>
      </c>
      <c r="E237" s="223" t="s">
        <v>5585</v>
      </c>
      <c r="F237" s="224" t="s">
        <v>2632</v>
      </c>
      <c r="G237" s="225" t="s">
        <v>2547</v>
      </c>
      <c r="H237" s="226">
        <v>183</v>
      </c>
      <c r="I237" s="227">
        <v>702</v>
      </c>
      <c r="J237" s="227">
        <f>ROUND(I237*H237,2)</f>
        <v>128466</v>
      </c>
      <c r="K237" s="228"/>
      <c r="L237" s="39"/>
      <c r="M237" s="229" t="s">
        <v>1</v>
      </c>
      <c r="N237" s="230" t="s">
        <v>39</v>
      </c>
      <c r="O237" s="231">
        <v>0</v>
      </c>
      <c r="P237" s="231">
        <f>O237*H237</f>
        <v>0</v>
      </c>
      <c r="Q237" s="231">
        <v>0</v>
      </c>
      <c r="R237" s="231">
        <f>Q237*H237</f>
        <v>0</v>
      </c>
      <c r="S237" s="231">
        <v>0</v>
      </c>
      <c r="T237" s="232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233" t="s">
        <v>116</v>
      </c>
      <c r="AT237" s="233" t="s">
        <v>280</v>
      </c>
      <c r="AU237" s="233" t="s">
        <v>83</v>
      </c>
      <c r="AY237" s="18" t="s">
        <v>278</v>
      </c>
      <c r="BE237" s="234">
        <f>IF(N237="základní",J237,0)</f>
        <v>128466</v>
      </c>
      <c r="BF237" s="234">
        <f>IF(N237="snížená",J237,0)</f>
        <v>0</v>
      </c>
      <c r="BG237" s="234">
        <f>IF(N237="zákl. přenesená",J237,0)</f>
        <v>0</v>
      </c>
      <c r="BH237" s="234">
        <f>IF(N237="sníž. přenesená",J237,0)</f>
        <v>0</v>
      </c>
      <c r="BI237" s="234">
        <f>IF(N237="nulová",J237,0)</f>
        <v>0</v>
      </c>
      <c r="BJ237" s="18" t="s">
        <v>81</v>
      </c>
      <c r="BK237" s="234">
        <f>ROUND(I237*H237,2)</f>
        <v>128466</v>
      </c>
      <c r="BL237" s="18" t="s">
        <v>116</v>
      </c>
      <c r="BM237" s="233" t="s">
        <v>5586</v>
      </c>
    </row>
    <row r="238" s="2" customFormat="1" ht="24.15" customHeight="1">
      <c r="A238" s="33"/>
      <c r="B238" s="34"/>
      <c r="C238" s="222" t="s">
        <v>1617</v>
      </c>
      <c r="D238" s="222" t="s">
        <v>280</v>
      </c>
      <c r="E238" s="223" t="s">
        <v>5587</v>
      </c>
      <c r="F238" s="224" t="s">
        <v>5588</v>
      </c>
      <c r="G238" s="225" t="s">
        <v>2547</v>
      </c>
      <c r="H238" s="226">
        <v>8</v>
      </c>
      <c r="I238" s="227">
        <v>1146</v>
      </c>
      <c r="J238" s="227">
        <f>ROUND(I238*H238,2)</f>
        <v>9168</v>
      </c>
      <c r="K238" s="228"/>
      <c r="L238" s="39"/>
      <c r="M238" s="229" t="s">
        <v>1</v>
      </c>
      <c r="N238" s="230" t="s">
        <v>39</v>
      </c>
      <c r="O238" s="231">
        <v>0</v>
      </c>
      <c r="P238" s="231">
        <f>O238*H238</f>
        <v>0</v>
      </c>
      <c r="Q238" s="231">
        <v>0</v>
      </c>
      <c r="R238" s="231">
        <f>Q238*H238</f>
        <v>0</v>
      </c>
      <c r="S238" s="231">
        <v>0</v>
      </c>
      <c r="T238" s="232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233" t="s">
        <v>116</v>
      </c>
      <c r="AT238" s="233" t="s">
        <v>280</v>
      </c>
      <c r="AU238" s="233" t="s">
        <v>83</v>
      </c>
      <c r="AY238" s="18" t="s">
        <v>278</v>
      </c>
      <c r="BE238" s="234">
        <f>IF(N238="základní",J238,0)</f>
        <v>9168</v>
      </c>
      <c r="BF238" s="234">
        <f>IF(N238="snížená",J238,0)</f>
        <v>0</v>
      </c>
      <c r="BG238" s="234">
        <f>IF(N238="zákl. přenesená",J238,0)</f>
        <v>0</v>
      </c>
      <c r="BH238" s="234">
        <f>IF(N238="sníž. přenesená",J238,0)</f>
        <v>0</v>
      </c>
      <c r="BI238" s="234">
        <f>IF(N238="nulová",J238,0)</f>
        <v>0</v>
      </c>
      <c r="BJ238" s="18" t="s">
        <v>81</v>
      </c>
      <c r="BK238" s="234">
        <f>ROUND(I238*H238,2)</f>
        <v>9168</v>
      </c>
      <c r="BL238" s="18" t="s">
        <v>116</v>
      </c>
      <c r="BM238" s="233" t="s">
        <v>5589</v>
      </c>
    </row>
    <row r="239" s="2" customFormat="1" ht="16.5" customHeight="1">
      <c r="A239" s="33"/>
      <c r="B239" s="34"/>
      <c r="C239" s="222" t="s">
        <v>1621</v>
      </c>
      <c r="D239" s="222" t="s">
        <v>280</v>
      </c>
      <c r="E239" s="223" t="s">
        <v>5590</v>
      </c>
      <c r="F239" s="224" t="s">
        <v>5402</v>
      </c>
      <c r="G239" s="225" t="s">
        <v>2547</v>
      </c>
      <c r="H239" s="226">
        <v>3</v>
      </c>
      <c r="I239" s="227">
        <v>274</v>
      </c>
      <c r="J239" s="227">
        <f>ROUND(I239*H239,2)</f>
        <v>822</v>
      </c>
      <c r="K239" s="228"/>
      <c r="L239" s="39"/>
      <c r="M239" s="229" t="s">
        <v>1</v>
      </c>
      <c r="N239" s="230" t="s">
        <v>39</v>
      </c>
      <c r="O239" s="231">
        <v>0</v>
      </c>
      <c r="P239" s="231">
        <f>O239*H239</f>
        <v>0</v>
      </c>
      <c r="Q239" s="231">
        <v>0</v>
      </c>
      <c r="R239" s="231">
        <f>Q239*H239</f>
        <v>0</v>
      </c>
      <c r="S239" s="231">
        <v>0</v>
      </c>
      <c r="T239" s="232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233" t="s">
        <v>116</v>
      </c>
      <c r="AT239" s="233" t="s">
        <v>280</v>
      </c>
      <c r="AU239" s="233" t="s">
        <v>83</v>
      </c>
      <c r="AY239" s="18" t="s">
        <v>278</v>
      </c>
      <c r="BE239" s="234">
        <f>IF(N239="základní",J239,0)</f>
        <v>822</v>
      </c>
      <c r="BF239" s="234">
        <f>IF(N239="snížená",J239,0)</f>
        <v>0</v>
      </c>
      <c r="BG239" s="234">
        <f>IF(N239="zákl. přenesená",J239,0)</f>
        <v>0</v>
      </c>
      <c r="BH239" s="234">
        <f>IF(N239="sníž. přenesená",J239,0)</f>
        <v>0</v>
      </c>
      <c r="BI239" s="234">
        <f>IF(N239="nulová",J239,0)</f>
        <v>0</v>
      </c>
      <c r="BJ239" s="18" t="s">
        <v>81</v>
      </c>
      <c r="BK239" s="234">
        <f>ROUND(I239*H239,2)</f>
        <v>822</v>
      </c>
      <c r="BL239" s="18" t="s">
        <v>116</v>
      </c>
      <c r="BM239" s="233" t="s">
        <v>5591</v>
      </c>
    </row>
    <row r="240" s="2" customFormat="1" ht="16.5" customHeight="1">
      <c r="A240" s="33"/>
      <c r="B240" s="34"/>
      <c r="C240" s="222" t="s">
        <v>1625</v>
      </c>
      <c r="D240" s="222" t="s">
        <v>280</v>
      </c>
      <c r="E240" s="223" t="s">
        <v>5592</v>
      </c>
      <c r="F240" s="224" t="s">
        <v>2559</v>
      </c>
      <c r="G240" s="225" t="s">
        <v>2547</v>
      </c>
      <c r="H240" s="226">
        <v>8</v>
      </c>
      <c r="I240" s="227">
        <v>314</v>
      </c>
      <c r="J240" s="227">
        <f>ROUND(I240*H240,2)</f>
        <v>2512</v>
      </c>
      <c r="K240" s="228"/>
      <c r="L240" s="39"/>
      <c r="M240" s="229" t="s">
        <v>1</v>
      </c>
      <c r="N240" s="230" t="s">
        <v>39</v>
      </c>
      <c r="O240" s="231">
        <v>0</v>
      </c>
      <c r="P240" s="231">
        <f>O240*H240</f>
        <v>0</v>
      </c>
      <c r="Q240" s="231">
        <v>0</v>
      </c>
      <c r="R240" s="231">
        <f>Q240*H240</f>
        <v>0</v>
      </c>
      <c r="S240" s="231">
        <v>0</v>
      </c>
      <c r="T240" s="232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233" t="s">
        <v>116</v>
      </c>
      <c r="AT240" s="233" t="s">
        <v>280</v>
      </c>
      <c r="AU240" s="233" t="s">
        <v>83</v>
      </c>
      <c r="AY240" s="18" t="s">
        <v>278</v>
      </c>
      <c r="BE240" s="234">
        <f>IF(N240="základní",J240,0)</f>
        <v>2512</v>
      </c>
      <c r="BF240" s="234">
        <f>IF(N240="snížená",J240,0)</f>
        <v>0</v>
      </c>
      <c r="BG240" s="234">
        <f>IF(N240="zákl. přenesená",J240,0)</f>
        <v>0</v>
      </c>
      <c r="BH240" s="234">
        <f>IF(N240="sníž. přenesená",J240,0)</f>
        <v>0</v>
      </c>
      <c r="BI240" s="234">
        <f>IF(N240="nulová",J240,0)</f>
        <v>0</v>
      </c>
      <c r="BJ240" s="18" t="s">
        <v>81</v>
      </c>
      <c r="BK240" s="234">
        <f>ROUND(I240*H240,2)</f>
        <v>2512</v>
      </c>
      <c r="BL240" s="18" t="s">
        <v>116</v>
      </c>
      <c r="BM240" s="233" t="s">
        <v>5593</v>
      </c>
    </row>
    <row r="241" s="2" customFormat="1" ht="16.5" customHeight="1">
      <c r="A241" s="33"/>
      <c r="B241" s="34"/>
      <c r="C241" s="222" t="s">
        <v>1629</v>
      </c>
      <c r="D241" s="222" t="s">
        <v>280</v>
      </c>
      <c r="E241" s="223" t="s">
        <v>5594</v>
      </c>
      <c r="F241" s="224" t="s">
        <v>2562</v>
      </c>
      <c r="G241" s="225" t="s">
        <v>2547</v>
      </c>
      <c r="H241" s="226">
        <v>23</v>
      </c>
      <c r="I241" s="227">
        <v>387</v>
      </c>
      <c r="J241" s="227">
        <f>ROUND(I241*H241,2)</f>
        <v>8901</v>
      </c>
      <c r="K241" s="228"/>
      <c r="L241" s="39"/>
      <c r="M241" s="229" t="s">
        <v>1</v>
      </c>
      <c r="N241" s="230" t="s">
        <v>39</v>
      </c>
      <c r="O241" s="231">
        <v>0</v>
      </c>
      <c r="P241" s="231">
        <f>O241*H241</f>
        <v>0</v>
      </c>
      <c r="Q241" s="231">
        <v>0</v>
      </c>
      <c r="R241" s="231">
        <f>Q241*H241</f>
        <v>0</v>
      </c>
      <c r="S241" s="231">
        <v>0</v>
      </c>
      <c r="T241" s="232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233" t="s">
        <v>116</v>
      </c>
      <c r="AT241" s="233" t="s">
        <v>280</v>
      </c>
      <c r="AU241" s="233" t="s">
        <v>83</v>
      </c>
      <c r="AY241" s="18" t="s">
        <v>278</v>
      </c>
      <c r="BE241" s="234">
        <f>IF(N241="základní",J241,0)</f>
        <v>8901</v>
      </c>
      <c r="BF241" s="234">
        <f>IF(N241="snížená",J241,0)</f>
        <v>0</v>
      </c>
      <c r="BG241" s="234">
        <f>IF(N241="zákl. přenesená",J241,0)</f>
        <v>0</v>
      </c>
      <c r="BH241" s="234">
        <f>IF(N241="sníž. přenesená",J241,0)</f>
        <v>0</v>
      </c>
      <c r="BI241" s="234">
        <f>IF(N241="nulová",J241,0)</f>
        <v>0</v>
      </c>
      <c r="BJ241" s="18" t="s">
        <v>81</v>
      </c>
      <c r="BK241" s="234">
        <f>ROUND(I241*H241,2)</f>
        <v>8901</v>
      </c>
      <c r="BL241" s="18" t="s">
        <v>116</v>
      </c>
      <c r="BM241" s="233" t="s">
        <v>5595</v>
      </c>
    </row>
    <row r="242" s="2" customFormat="1" ht="24.15" customHeight="1">
      <c r="A242" s="33"/>
      <c r="B242" s="34"/>
      <c r="C242" s="222" t="s">
        <v>1633</v>
      </c>
      <c r="D242" s="222" t="s">
        <v>280</v>
      </c>
      <c r="E242" s="223" t="s">
        <v>5596</v>
      </c>
      <c r="F242" s="224" t="s">
        <v>2565</v>
      </c>
      <c r="G242" s="225" t="s">
        <v>2540</v>
      </c>
      <c r="H242" s="226">
        <v>42</v>
      </c>
      <c r="I242" s="227">
        <v>663</v>
      </c>
      <c r="J242" s="227">
        <f>ROUND(I242*H242,2)</f>
        <v>27846</v>
      </c>
      <c r="K242" s="228"/>
      <c r="L242" s="39"/>
      <c r="M242" s="229" t="s">
        <v>1</v>
      </c>
      <c r="N242" s="230" t="s">
        <v>39</v>
      </c>
      <c r="O242" s="231">
        <v>0</v>
      </c>
      <c r="P242" s="231">
        <f>O242*H242</f>
        <v>0</v>
      </c>
      <c r="Q242" s="231">
        <v>0</v>
      </c>
      <c r="R242" s="231">
        <f>Q242*H242</f>
        <v>0</v>
      </c>
      <c r="S242" s="231">
        <v>0</v>
      </c>
      <c r="T242" s="232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233" t="s">
        <v>116</v>
      </c>
      <c r="AT242" s="233" t="s">
        <v>280</v>
      </c>
      <c r="AU242" s="233" t="s">
        <v>83</v>
      </c>
      <c r="AY242" s="18" t="s">
        <v>278</v>
      </c>
      <c r="BE242" s="234">
        <f>IF(N242="základní",J242,0)</f>
        <v>27846</v>
      </c>
      <c r="BF242" s="234">
        <f>IF(N242="snížená",J242,0)</f>
        <v>0</v>
      </c>
      <c r="BG242" s="234">
        <f>IF(N242="zákl. přenesená",J242,0)</f>
        <v>0</v>
      </c>
      <c r="BH242" s="234">
        <f>IF(N242="sníž. přenesená",J242,0)</f>
        <v>0</v>
      </c>
      <c r="BI242" s="234">
        <f>IF(N242="nulová",J242,0)</f>
        <v>0</v>
      </c>
      <c r="BJ242" s="18" t="s">
        <v>81</v>
      </c>
      <c r="BK242" s="234">
        <f>ROUND(I242*H242,2)</f>
        <v>27846</v>
      </c>
      <c r="BL242" s="18" t="s">
        <v>116</v>
      </c>
      <c r="BM242" s="233" t="s">
        <v>5597</v>
      </c>
    </row>
    <row r="243" s="2" customFormat="1" ht="21.75" customHeight="1">
      <c r="A243" s="33"/>
      <c r="B243" s="34"/>
      <c r="C243" s="222" t="s">
        <v>1637</v>
      </c>
      <c r="D243" s="222" t="s">
        <v>280</v>
      </c>
      <c r="E243" s="223" t="s">
        <v>5598</v>
      </c>
      <c r="F243" s="224" t="s">
        <v>2568</v>
      </c>
      <c r="G243" s="225" t="s">
        <v>2540</v>
      </c>
      <c r="H243" s="226">
        <v>104</v>
      </c>
      <c r="I243" s="227">
        <v>629</v>
      </c>
      <c r="J243" s="227">
        <f>ROUND(I243*H243,2)</f>
        <v>65416</v>
      </c>
      <c r="K243" s="228"/>
      <c r="L243" s="39"/>
      <c r="M243" s="229" t="s">
        <v>1</v>
      </c>
      <c r="N243" s="230" t="s">
        <v>39</v>
      </c>
      <c r="O243" s="231">
        <v>0</v>
      </c>
      <c r="P243" s="231">
        <f>O243*H243</f>
        <v>0</v>
      </c>
      <c r="Q243" s="231">
        <v>0</v>
      </c>
      <c r="R243" s="231">
        <f>Q243*H243</f>
        <v>0</v>
      </c>
      <c r="S243" s="231">
        <v>0</v>
      </c>
      <c r="T243" s="232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233" t="s">
        <v>116</v>
      </c>
      <c r="AT243" s="233" t="s">
        <v>280</v>
      </c>
      <c r="AU243" s="233" t="s">
        <v>83</v>
      </c>
      <c r="AY243" s="18" t="s">
        <v>278</v>
      </c>
      <c r="BE243" s="234">
        <f>IF(N243="základní",J243,0)</f>
        <v>65416</v>
      </c>
      <c r="BF243" s="234">
        <f>IF(N243="snížená",J243,0)</f>
        <v>0</v>
      </c>
      <c r="BG243" s="234">
        <f>IF(N243="zákl. přenesená",J243,0)</f>
        <v>0</v>
      </c>
      <c r="BH243" s="234">
        <f>IF(N243="sníž. přenesená",J243,0)</f>
        <v>0</v>
      </c>
      <c r="BI243" s="234">
        <f>IF(N243="nulová",J243,0)</f>
        <v>0</v>
      </c>
      <c r="BJ243" s="18" t="s">
        <v>81</v>
      </c>
      <c r="BK243" s="234">
        <f>ROUND(I243*H243,2)</f>
        <v>65416</v>
      </c>
      <c r="BL243" s="18" t="s">
        <v>116</v>
      </c>
      <c r="BM243" s="233" t="s">
        <v>5599</v>
      </c>
    </row>
    <row r="244" s="2" customFormat="1" ht="21.75" customHeight="1">
      <c r="A244" s="33"/>
      <c r="B244" s="34"/>
      <c r="C244" s="222" t="s">
        <v>1641</v>
      </c>
      <c r="D244" s="222" t="s">
        <v>280</v>
      </c>
      <c r="E244" s="223" t="s">
        <v>5600</v>
      </c>
      <c r="F244" s="224" t="s">
        <v>2571</v>
      </c>
      <c r="G244" s="225" t="s">
        <v>2540</v>
      </c>
      <c r="H244" s="226">
        <v>110</v>
      </c>
      <c r="I244" s="227">
        <v>559</v>
      </c>
      <c r="J244" s="227">
        <f>ROUND(I244*H244,2)</f>
        <v>61490</v>
      </c>
      <c r="K244" s="228"/>
      <c r="L244" s="39"/>
      <c r="M244" s="229" t="s">
        <v>1</v>
      </c>
      <c r="N244" s="230" t="s">
        <v>39</v>
      </c>
      <c r="O244" s="231">
        <v>0</v>
      </c>
      <c r="P244" s="231">
        <f>O244*H244</f>
        <v>0</v>
      </c>
      <c r="Q244" s="231">
        <v>0</v>
      </c>
      <c r="R244" s="231">
        <f>Q244*H244</f>
        <v>0</v>
      </c>
      <c r="S244" s="231">
        <v>0</v>
      </c>
      <c r="T244" s="232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233" t="s">
        <v>116</v>
      </c>
      <c r="AT244" s="233" t="s">
        <v>280</v>
      </c>
      <c r="AU244" s="233" t="s">
        <v>83</v>
      </c>
      <c r="AY244" s="18" t="s">
        <v>278</v>
      </c>
      <c r="BE244" s="234">
        <f>IF(N244="základní",J244,0)</f>
        <v>61490</v>
      </c>
      <c r="BF244" s="234">
        <f>IF(N244="snížená",J244,0)</f>
        <v>0</v>
      </c>
      <c r="BG244" s="234">
        <f>IF(N244="zákl. přenesená",J244,0)</f>
        <v>0</v>
      </c>
      <c r="BH244" s="234">
        <f>IF(N244="sníž. přenesená",J244,0)</f>
        <v>0</v>
      </c>
      <c r="BI244" s="234">
        <f>IF(N244="nulová",J244,0)</f>
        <v>0</v>
      </c>
      <c r="BJ244" s="18" t="s">
        <v>81</v>
      </c>
      <c r="BK244" s="234">
        <f>ROUND(I244*H244,2)</f>
        <v>61490</v>
      </c>
      <c r="BL244" s="18" t="s">
        <v>116</v>
      </c>
      <c r="BM244" s="233" t="s">
        <v>5601</v>
      </c>
    </row>
    <row r="245" s="2" customFormat="1" ht="16.5" customHeight="1">
      <c r="A245" s="33"/>
      <c r="B245" s="34"/>
      <c r="C245" s="222" t="s">
        <v>1645</v>
      </c>
      <c r="D245" s="222" t="s">
        <v>280</v>
      </c>
      <c r="E245" s="223" t="s">
        <v>5602</v>
      </c>
      <c r="F245" s="224" t="s">
        <v>2574</v>
      </c>
      <c r="G245" s="225" t="s">
        <v>2491</v>
      </c>
      <c r="H245" s="226">
        <v>1</v>
      </c>
      <c r="I245" s="227">
        <v>52000</v>
      </c>
      <c r="J245" s="227">
        <f>ROUND(I245*H245,2)</f>
        <v>52000</v>
      </c>
      <c r="K245" s="228"/>
      <c r="L245" s="39"/>
      <c r="M245" s="229" t="s">
        <v>1</v>
      </c>
      <c r="N245" s="230" t="s">
        <v>39</v>
      </c>
      <c r="O245" s="231">
        <v>0</v>
      </c>
      <c r="P245" s="231">
        <f>O245*H245</f>
        <v>0</v>
      </c>
      <c r="Q245" s="231">
        <v>0</v>
      </c>
      <c r="R245" s="231">
        <f>Q245*H245</f>
        <v>0</v>
      </c>
      <c r="S245" s="231">
        <v>0</v>
      </c>
      <c r="T245" s="232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233" t="s">
        <v>116</v>
      </c>
      <c r="AT245" s="233" t="s">
        <v>280</v>
      </c>
      <c r="AU245" s="233" t="s">
        <v>83</v>
      </c>
      <c r="AY245" s="18" t="s">
        <v>278</v>
      </c>
      <c r="BE245" s="234">
        <f>IF(N245="základní",J245,0)</f>
        <v>52000</v>
      </c>
      <c r="BF245" s="234">
        <f>IF(N245="snížená",J245,0)</f>
        <v>0</v>
      </c>
      <c r="BG245" s="234">
        <f>IF(N245="zákl. přenesená",J245,0)</f>
        <v>0</v>
      </c>
      <c r="BH245" s="234">
        <f>IF(N245="sníž. přenesená",J245,0)</f>
        <v>0</v>
      </c>
      <c r="BI245" s="234">
        <f>IF(N245="nulová",J245,0)</f>
        <v>0</v>
      </c>
      <c r="BJ245" s="18" t="s">
        <v>81</v>
      </c>
      <c r="BK245" s="234">
        <f>ROUND(I245*H245,2)</f>
        <v>52000</v>
      </c>
      <c r="BL245" s="18" t="s">
        <v>116</v>
      </c>
      <c r="BM245" s="233" t="s">
        <v>5603</v>
      </c>
    </row>
    <row r="246" s="2" customFormat="1" ht="16.5" customHeight="1">
      <c r="A246" s="33"/>
      <c r="B246" s="34"/>
      <c r="C246" s="222" t="s">
        <v>1649</v>
      </c>
      <c r="D246" s="222" t="s">
        <v>280</v>
      </c>
      <c r="E246" s="223" t="s">
        <v>5604</v>
      </c>
      <c r="F246" s="224" t="s">
        <v>5549</v>
      </c>
      <c r="G246" s="225" t="s">
        <v>1673</v>
      </c>
      <c r="H246" s="226">
        <v>6</v>
      </c>
      <c r="I246" s="227">
        <v>2464</v>
      </c>
      <c r="J246" s="227">
        <f>ROUND(I246*H246,2)</f>
        <v>14784</v>
      </c>
      <c r="K246" s="228"/>
      <c r="L246" s="39"/>
      <c r="M246" s="229" t="s">
        <v>1</v>
      </c>
      <c r="N246" s="230" t="s">
        <v>39</v>
      </c>
      <c r="O246" s="231">
        <v>0</v>
      </c>
      <c r="P246" s="231">
        <f>O246*H246</f>
        <v>0</v>
      </c>
      <c r="Q246" s="231">
        <v>0</v>
      </c>
      <c r="R246" s="231">
        <f>Q246*H246</f>
        <v>0</v>
      </c>
      <c r="S246" s="231">
        <v>0</v>
      </c>
      <c r="T246" s="232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233" t="s">
        <v>116</v>
      </c>
      <c r="AT246" s="233" t="s">
        <v>280</v>
      </c>
      <c r="AU246" s="233" t="s">
        <v>83</v>
      </c>
      <c r="AY246" s="18" t="s">
        <v>278</v>
      </c>
      <c r="BE246" s="234">
        <f>IF(N246="základní",J246,0)</f>
        <v>14784</v>
      </c>
      <c r="BF246" s="234">
        <f>IF(N246="snížená",J246,0)</f>
        <v>0</v>
      </c>
      <c r="BG246" s="234">
        <f>IF(N246="zákl. přenesená",J246,0)</f>
        <v>0</v>
      </c>
      <c r="BH246" s="234">
        <f>IF(N246="sníž. přenesená",J246,0)</f>
        <v>0</v>
      </c>
      <c r="BI246" s="234">
        <f>IF(N246="nulová",J246,0)</f>
        <v>0</v>
      </c>
      <c r="BJ246" s="18" t="s">
        <v>81</v>
      </c>
      <c r="BK246" s="234">
        <f>ROUND(I246*H246,2)</f>
        <v>14784</v>
      </c>
      <c r="BL246" s="18" t="s">
        <v>116</v>
      </c>
      <c r="BM246" s="233" t="s">
        <v>5605</v>
      </c>
    </row>
    <row r="247" s="2" customFormat="1" ht="16.5" customHeight="1">
      <c r="A247" s="33"/>
      <c r="B247" s="34"/>
      <c r="C247" s="222" t="s">
        <v>1653</v>
      </c>
      <c r="D247" s="222" t="s">
        <v>280</v>
      </c>
      <c r="E247" s="223" t="s">
        <v>5606</v>
      </c>
      <c r="F247" s="224" t="s">
        <v>5555</v>
      </c>
      <c r="G247" s="225" t="s">
        <v>1673</v>
      </c>
      <c r="H247" s="226">
        <v>2</v>
      </c>
      <c r="I247" s="227">
        <v>8065</v>
      </c>
      <c r="J247" s="227">
        <f>ROUND(I247*H247,2)</f>
        <v>16130</v>
      </c>
      <c r="K247" s="228"/>
      <c r="L247" s="39"/>
      <c r="M247" s="229" t="s">
        <v>1</v>
      </c>
      <c r="N247" s="230" t="s">
        <v>39</v>
      </c>
      <c r="O247" s="231">
        <v>0</v>
      </c>
      <c r="P247" s="231">
        <f>O247*H247</f>
        <v>0</v>
      </c>
      <c r="Q247" s="231">
        <v>0</v>
      </c>
      <c r="R247" s="231">
        <f>Q247*H247</f>
        <v>0</v>
      </c>
      <c r="S247" s="231">
        <v>0</v>
      </c>
      <c r="T247" s="232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233" t="s">
        <v>116</v>
      </c>
      <c r="AT247" s="233" t="s">
        <v>280</v>
      </c>
      <c r="AU247" s="233" t="s">
        <v>83</v>
      </c>
      <c r="AY247" s="18" t="s">
        <v>278</v>
      </c>
      <c r="BE247" s="234">
        <f>IF(N247="základní",J247,0)</f>
        <v>16130</v>
      </c>
      <c r="BF247" s="234">
        <f>IF(N247="snížená",J247,0)</f>
        <v>0</v>
      </c>
      <c r="BG247" s="234">
        <f>IF(N247="zákl. přenesená",J247,0)</f>
        <v>0</v>
      </c>
      <c r="BH247" s="234">
        <f>IF(N247="sníž. přenesená",J247,0)</f>
        <v>0</v>
      </c>
      <c r="BI247" s="234">
        <f>IF(N247="nulová",J247,0)</f>
        <v>0</v>
      </c>
      <c r="BJ247" s="18" t="s">
        <v>81</v>
      </c>
      <c r="BK247" s="234">
        <f>ROUND(I247*H247,2)</f>
        <v>16130</v>
      </c>
      <c r="BL247" s="18" t="s">
        <v>116</v>
      </c>
      <c r="BM247" s="233" t="s">
        <v>5607</v>
      </c>
    </row>
    <row r="248" s="2" customFormat="1" ht="16.5" customHeight="1">
      <c r="A248" s="33"/>
      <c r="B248" s="34"/>
      <c r="C248" s="222" t="s">
        <v>1659</v>
      </c>
      <c r="D248" s="222" t="s">
        <v>280</v>
      </c>
      <c r="E248" s="223" t="s">
        <v>5608</v>
      </c>
      <c r="F248" s="224" t="s">
        <v>5558</v>
      </c>
      <c r="G248" s="225" t="s">
        <v>1673</v>
      </c>
      <c r="H248" s="226">
        <v>1</v>
      </c>
      <c r="I248" s="227">
        <v>8739</v>
      </c>
      <c r="J248" s="227">
        <f>ROUND(I248*H248,2)</f>
        <v>8739</v>
      </c>
      <c r="K248" s="228"/>
      <c r="L248" s="39"/>
      <c r="M248" s="229" t="s">
        <v>1</v>
      </c>
      <c r="N248" s="230" t="s">
        <v>39</v>
      </c>
      <c r="O248" s="231">
        <v>0</v>
      </c>
      <c r="P248" s="231">
        <f>O248*H248</f>
        <v>0</v>
      </c>
      <c r="Q248" s="231">
        <v>0</v>
      </c>
      <c r="R248" s="231">
        <f>Q248*H248</f>
        <v>0</v>
      </c>
      <c r="S248" s="231">
        <v>0</v>
      </c>
      <c r="T248" s="232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233" t="s">
        <v>116</v>
      </c>
      <c r="AT248" s="233" t="s">
        <v>280</v>
      </c>
      <c r="AU248" s="233" t="s">
        <v>83</v>
      </c>
      <c r="AY248" s="18" t="s">
        <v>278</v>
      </c>
      <c r="BE248" s="234">
        <f>IF(N248="základní",J248,0)</f>
        <v>8739</v>
      </c>
      <c r="BF248" s="234">
        <f>IF(N248="snížená",J248,0)</f>
        <v>0</v>
      </c>
      <c r="BG248" s="234">
        <f>IF(N248="zákl. přenesená",J248,0)</f>
        <v>0</v>
      </c>
      <c r="BH248" s="234">
        <f>IF(N248="sníž. přenesená",J248,0)</f>
        <v>0</v>
      </c>
      <c r="BI248" s="234">
        <f>IF(N248="nulová",J248,0)</f>
        <v>0</v>
      </c>
      <c r="BJ248" s="18" t="s">
        <v>81</v>
      </c>
      <c r="BK248" s="234">
        <f>ROUND(I248*H248,2)</f>
        <v>8739</v>
      </c>
      <c r="BL248" s="18" t="s">
        <v>116</v>
      </c>
      <c r="BM248" s="233" t="s">
        <v>5609</v>
      </c>
    </row>
    <row r="249" s="2" customFormat="1" ht="16.5" customHeight="1">
      <c r="A249" s="33"/>
      <c r="B249" s="34"/>
      <c r="C249" s="222" t="s">
        <v>1664</v>
      </c>
      <c r="D249" s="222" t="s">
        <v>280</v>
      </c>
      <c r="E249" s="223" t="s">
        <v>5610</v>
      </c>
      <c r="F249" s="224" t="s">
        <v>2690</v>
      </c>
      <c r="G249" s="225" t="s">
        <v>1673</v>
      </c>
      <c r="H249" s="226">
        <v>4</v>
      </c>
      <c r="I249" s="227">
        <v>6354</v>
      </c>
      <c r="J249" s="227">
        <f>ROUND(I249*H249,2)</f>
        <v>25416</v>
      </c>
      <c r="K249" s="228"/>
      <c r="L249" s="39"/>
      <c r="M249" s="229" t="s">
        <v>1</v>
      </c>
      <c r="N249" s="230" t="s">
        <v>39</v>
      </c>
      <c r="O249" s="231">
        <v>0</v>
      </c>
      <c r="P249" s="231">
        <f>O249*H249</f>
        <v>0</v>
      </c>
      <c r="Q249" s="231">
        <v>0</v>
      </c>
      <c r="R249" s="231">
        <f>Q249*H249</f>
        <v>0</v>
      </c>
      <c r="S249" s="231">
        <v>0</v>
      </c>
      <c r="T249" s="232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233" t="s">
        <v>116</v>
      </c>
      <c r="AT249" s="233" t="s">
        <v>280</v>
      </c>
      <c r="AU249" s="233" t="s">
        <v>83</v>
      </c>
      <c r="AY249" s="18" t="s">
        <v>278</v>
      </c>
      <c r="BE249" s="234">
        <f>IF(N249="základní",J249,0)</f>
        <v>25416</v>
      </c>
      <c r="BF249" s="234">
        <f>IF(N249="snížená",J249,0)</f>
        <v>0</v>
      </c>
      <c r="BG249" s="234">
        <f>IF(N249="zákl. přenesená",J249,0)</f>
        <v>0</v>
      </c>
      <c r="BH249" s="234">
        <f>IF(N249="sníž. přenesená",J249,0)</f>
        <v>0</v>
      </c>
      <c r="BI249" s="234">
        <f>IF(N249="nulová",J249,0)</f>
        <v>0</v>
      </c>
      <c r="BJ249" s="18" t="s">
        <v>81</v>
      </c>
      <c r="BK249" s="234">
        <f>ROUND(I249*H249,2)</f>
        <v>25416</v>
      </c>
      <c r="BL249" s="18" t="s">
        <v>116</v>
      </c>
      <c r="BM249" s="233" t="s">
        <v>5611</v>
      </c>
    </row>
    <row r="250" s="2" customFormat="1" ht="16.5" customHeight="1">
      <c r="A250" s="33"/>
      <c r="B250" s="34"/>
      <c r="C250" s="222" t="s">
        <v>1670</v>
      </c>
      <c r="D250" s="222" t="s">
        <v>280</v>
      </c>
      <c r="E250" s="223" t="s">
        <v>5612</v>
      </c>
      <c r="F250" s="224" t="s">
        <v>2693</v>
      </c>
      <c r="G250" s="225" t="s">
        <v>1673</v>
      </c>
      <c r="H250" s="226">
        <v>15</v>
      </c>
      <c r="I250" s="227">
        <v>6354</v>
      </c>
      <c r="J250" s="227">
        <f>ROUND(I250*H250,2)</f>
        <v>95310</v>
      </c>
      <c r="K250" s="228"/>
      <c r="L250" s="39"/>
      <c r="M250" s="229" t="s">
        <v>1</v>
      </c>
      <c r="N250" s="230" t="s">
        <v>39</v>
      </c>
      <c r="O250" s="231">
        <v>0</v>
      </c>
      <c r="P250" s="231">
        <f>O250*H250</f>
        <v>0</v>
      </c>
      <c r="Q250" s="231">
        <v>0</v>
      </c>
      <c r="R250" s="231">
        <f>Q250*H250</f>
        <v>0</v>
      </c>
      <c r="S250" s="231">
        <v>0</v>
      </c>
      <c r="T250" s="232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233" t="s">
        <v>116</v>
      </c>
      <c r="AT250" s="233" t="s">
        <v>280</v>
      </c>
      <c r="AU250" s="233" t="s">
        <v>83</v>
      </c>
      <c r="AY250" s="18" t="s">
        <v>278</v>
      </c>
      <c r="BE250" s="234">
        <f>IF(N250="základní",J250,0)</f>
        <v>95310</v>
      </c>
      <c r="BF250" s="234">
        <f>IF(N250="snížená",J250,0)</f>
        <v>0</v>
      </c>
      <c r="BG250" s="234">
        <f>IF(N250="zákl. přenesená",J250,0)</f>
        <v>0</v>
      </c>
      <c r="BH250" s="234">
        <f>IF(N250="sníž. přenesená",J250,0)</f>
        <v>0</v>
      </c>
      <c r="BI250" s="234">
        <f>IF(N250="nulová",J250,0)</f>
        <v>0</v>
      </c>
      <c r="BJ250" s="18" t="s">
        <v>81</v>
      </c>
      <c r="BK250" s="234">
        <f>ROUND(I250*H250,2)</f>
        <v>95310</v>
      </c>
      <c r="BL250" s="18" t="s">
        <v>116</v>
      </c>
      <c r="BM250" s="233" t="s">
        <v>5613</v>
      </c>
    </row>
    <row r="251" s="2" customFormat="1" ht="16.5" customHeight="1">
      <c r="A251" s="33"/>
      <c r="B251" s="34"/>
      <c r="C251" s="222" t="s">
        <v>1676</v>
      </c>
      <c r="D251" s="222" t="s">
        <v>280</v>
      </c>
      <c r="E251" s="223" t="s">
        <v>5614</v>
      </c>
      <c r="F251" s="224" t="s">
        <v>2696</v>
      </c>
      <c r="G251" s="225" t="s">
        <v>1673</v>
      </c>
      <c r="H251" s="226">
        <v>4</v>
      </c>
      <c r="I251" s="227">
        <v>669</v>
      </c>
      <c r="J251" s="227">
        <f>ROUND(I251*H251,2)</f>
        <v>2676</v>
      </c>
      <c r="K251" s="228"/>
      <c r="L251" s="39"/>
      <c r="M251" s="229" t="s">
        <v>1</v>
      </c>
      <c r="N251" s="230" t="s">
        <v>39</v>
      </c>
      <c r="O251" s="231">
        <v>0</v>
      </c>
      <c r="P251" s="231">
        <f>O251*H251</f>
        <v>0</v>
      </c>
      <c r="Q251" s="231">
        <v>0</v>
      </c>
      <c r="R251" s="231">
        <f>Q251*H251</f>
        <v>0</v>
      </c>
      <c r="S251" s="231">
        <v>0</v>
      </c>
      <c r="T251" s="232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233" t="s">
        <v>116</v>
      </c>
      <c r="AT251" s="233" t="s">
        <v>280</v>
      </c>
      <c r="AU251" s="233" t="s">
        <v>83</v>
      </c>
      <c r="AY251" s="18" t="s">
        <v>278</v>
      </c>
      <c r="BE251" s="234">
        <f>IF(N251="základní",J251,0)</f>
        <v>2676</v>
      </c>
      <c r="BF251" s="234">
        <f>IF(N251="snížená",J251,0)</f>
        <v>0</v>
      </c>
      <c r="BG251" s="234">
        <f>IF(N251="zákl. přenesená",J251,0)</f>
        <v>0</v>
      </c>
      <c r="BH251" s="234">
        <f>IF(N251="sníž. přenesená",J251,0)</f>
        <v>0</v>
      </c>
      <c r="BI251" s="234">
        <f>IF(N251="nulová",J251,0)</f>
        <v>0</v>
      </c>
      <c r="BJ251" s="18" t="s">
        <v>81</v>
      </c>
      <c r="BK251" s="234">
        <f>ROUND(I251*H251,2)</f>
        <v>2676</v>
      </c>
      <c r="BL251" s="18" t="s">
        <v>116</v>
      </c>
      <c r="BM251" s="233" t="s">
        <v>5615</v>
      </c>
    </row>
    <row r="252" s="2" customFormat="1" ht="16.5" customHeight="1">
      <c r="A252" s="33"/>
      <c r="B252" s="34"/>
      <c r="C252" s="222" t="s">
        <v>1681</v>
      </c>
      <c r="D252" s="222" t="s">
        <v>280</v>
      </c>
      <c r="E252" s="223" t="s">
        <v>5616</v>
      </c>
      <c r="F252" s="224" t="s">
        <v>2699</v>
      </c>
      <c r="G252" s="225" t="s">
        <v>1673</v>
      </c>
      <c r="H252" s="226">
        <v>15</v>
      </c>
      <c r="I252" s="227">
        <v>1914</v>
      </c>
      <c r="J252" s="227">
        <f>ROUND(I252*H252,2)</f>
        <v>28710</v>
      </c>
      <c r="K252" s="228"/>
      <c r="L252" s="39"/>
      <c r="M252" s="229" t="s">
        <v>1</v>
      </c>
      <c r="N252" s="230" t="s">
        <v>39</v>
      </c>
      <c r="O252" s="231">
        <v>0</v>
      </c>
      <c r="P252" s="231">
        <f>O252*H252</f>
        <v>0</v>
      </c>
      <c r="Q252" s="231">
        <v>0</v>
      </c>
      <c r="R252" s="231">
        <f>Q252*H252</f>
        <v>0</v>
      </c>
      <c r="S252" s="231">
        <v>0</v>
      </c>
      <c r="T252" s="232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233" t="s">
        <v>116</v>
      </c>
      <c r="AT252" s="233" t="s">
        <v>280</v>
      </c>
      <c r="AU252" s="233" t="s">
        <v>83</v>
      </c>
      <c r="AY252" s="18" t="s">
        <v>278</v>
      </c>
      <c r="BE252" s="234">
        <f>IF(N252="základní",J252,0)</f>
        <v>28710</v>
      </c>
      <c r="BF252" s="234">
        <f>IF(N252="snížená",J252,0)</f>
        <v>0</v>
      </c>
      <c r="BG252" s="234">
        <f>IF(N252="zákl. přenesená",J252,0)</f>
        <v>0</v>
      </c>
      <c r="BH252" s="234">
        <f>IF(N252="sníž. přenesená",J252,0)</f>
        <v>0</v>
      </c>
      <c r="BI252" s="234">
        <f>IF(N252="nulová",J252,0)</f>
        <v>0</v>
      </c>
      <c r="BJ252" s="18" t="s">
        <v>81</v>
      </c>
      <c r="BK252" s="234">
        <f>ROUND(I252*H252,2)</f>
        <v>28710</v>
      </c>
      <c r="BL252" s="18" t="s">
        <v>116</v>
      </c>
      <c r="BM252" s="233" t="s">
        <v>5617</v>
      </c>
    </row>
    <row r="253" s="2" customFormat="1" ht="16.5" customHeight="1">
      <c r="A253" s="33"/>
      <c r="B253" s="34"/>
      <c r="C253" s="222" t="s">
        <v>1697</v>
      </c>
      <c r="D253" s="222" t="s">
        <v>280</v>
      </c>
      <c r="E253" s="223" t="s">
        <v>5618</v>
      </c>
      <c r="F253" s="224" t="s">
        <v>2880</v>
      </c>
      <c r="G253" s="225" t="s">
        <v>1673</v>
      </c>
      <c r="H253" s="226">
        <v>1</v>
      </c>
      <c r="I253" s="227">
        <v>2489</v>
      </c>
      <c r="J253" s="227">
        <f>ROUND(I253*H253,2)</f>
        <v>2489</v>
      </c>
      <c r="K253" s="228"/>
      <c r="L253" s="39"/>
      <c r="M253" s="229" t="s">
        <v>1</v>
      </c>
      <c r="N253" s="230" t="s">
        <v>39</v>
      </c>
      <c r="O253" s="231">
        <v>0</v>
      </c>
      <c r="P253" s="231">
        <f>O253*H253</f>
        <v>0</v>
      </c>
      <c r="Q253" s="231">
        <v>0</v>
      </c>
      <c r="R253" s="231">
        <f>Q253*H253</f>
        <v>0</v>
      </c>
      <c r="S253" s="231">
        <v>0</v>
      </c>
      <c r="T253" s="232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233" t="s">
        <v>116</v>
      </c>
      <c r="AT253" s="233" t="s">
        <v>280</v>
      </c>
      <c r="AU253" s="233" t="s">
        <v>83</v>
      </c>
      <c r="AY253" s="18" t="s">
        <v>278</v>
      </c>
      <c r="BE253" s="234">
        <f>IF(N253="základní",J253,0)</f>
        <v>2489</v>
      </c>
      <c r="BF253" s="234">
        <f>IF(N253="snížená",J253,0)</f>
        <v>0</v>
      </c>
      <c r="BG253" s="234">
        <f>IF(N253="zákl. přenesená",J253,0)</f>
        <v>0</v>
      </c>
      <c r="BH253" s="234">
        <f>IF(N253="sníž. přenesená",J253,0)</f>
        <v>0</v>
      </c>
      <c r="BI253" s="234">
        <f>IF(N253="nulová",J253,0)</f>
        <v>0</v>
      </c>
      <c r="BJ253" s="18" t="s">
        <v>81</v>
      </c>
      <c r="BK253" s="234">
        <f>ROUND(I253*H253,2)</f>
        <v>2489</v>
      </c>
      <c r="BL253" s="18" t="s">
        <v>116</v>
      </c>
      <c r="BM253" s="233" t="s">
        <v>5619</v>
      </c>
    </row>
    <row r="254" s="2" customFormat="1" ht="24.15" customHeight="1">
      <c r="A254" s="33"/>
      <c r="B254" s="34"/>
      <c r="C254" s="222" t="s">
        <v>1702</v>
      </c>
      <c r="D254" s="222" t="s">
        <v>280</v>
      </c>
      <c r="E254" s="223" t="s">
        <v>5620</v>
      </c>
      <c r="F254" s="224" t="s">
        <v>2952</v>
      </c>
      <c r="G254" s="225" t="s">
        <v>1673</v>
      </c>
      <c r="H254" s="226">
        <v>4</v>
      </c>
      <c r="I254" s="227">
        <v>1464</v>
      </c>
      <c r="J254" s="227">
        <f>ROUND(I254*H254,2)</f>
        <v>5856</v>
      </c>
      <c r="K254" s="228"/>
      <c r="L254" s="39"/>
      <c r="M254" s="229" t="s">
        <v>1</v>
      </c>
      <c r="N254" s="230" t="s">
        <v>39</v>
      </c>
      <c r="O254" s="231">
        <v>0</v>
      </c>
      <c r="P254" s="231">
        <f>O254*H254</f>
        <v>0</v>
      </c>
      <c r="Q254" s="231">
        <v>0</v>
      </c>
      <c r="R254" s="231">
        <f>Q254*H254</f>
        <v>0</v>
      </c>
      <c r="S254" s="231">
        <v>0</v>
      </c>
      <c r="T254" s="232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233" t="s">
        <v>116</v>
      </c>
      <c r="AT254" s="233" t="s">
        <v>280</v>
      </c>
      <c r="AU254" s="233" t="s">
        <v>83</v>
      </c>
      <c r="AY254" s="18" t="s">
        <v>278</v>
      </c>
      <c r="BE254" s="234">
        <f>IF(N254="základní",J254,0)</f>
        <v>5856</v>
      </c>
      <c r="BF254" s="234">
        <f>IF(N254="snížená",J254,0)</f>
        <v>0</v>
      </c>
      <c r="BG254" s="234">
        <f>IF(N254="zákl. přenesená",J254,0)</f>
        <v>0</v>
      </c>
      <c r="BH254" s="234">
        <f>IF(N254="sníž. přenesená",J254,0)</f>
        <v>0</v>
      </c>
      <c r="BI254" s="234">
        <f>IF(N254="nulová",J254,0)</f>
        <v>0</v>
      </c>
      <c r="BJ254" s="18" t="s">
        <v>81</v>
      </c>
      <c r="BK254" s="234">
        <f>ROUND(I254*H254,2)</f>
        <v>5856</v>
      </c>
      <c r="BL254" s="18" t="s">
        <v>116</v>
      </c>
      <c r="BM254" s="233" t="s">
        <v>5621</v>
      </c>
    </row>
    <row r="255" s="2" customFormat="1" ht="24.15" customHeight="1">
      <c r="A255" s="33"/>
      <c r="B255" s="34"/>
      <c r="C255" s="222" t="s">
        <v>1706</v>
      </c>
      <c r="D255" s="222" t="s">
        <v>280</v>
      </c>
      <c r="E255" s="223" t="s">
        <v>5622</v>
      </c>
      <c r="F255" s="224" t="s">
        <v>2589</v>
      </c>
      <c r="G255" s="225" t="s">
        <v>1673</v>
      </c>
      <c r="H255" s="226">
        <v>13</v>
      </c>
      <c r="I255" s="227">
        <v>1731</v>
      </c>
      <c r="J255" s="227">
        <f>ROUND(I255*H255,2)</f>
        <v>22503</v>
      </c>
      <c r="K255" s="228"/>
      <c r="L255" s="39"/>
      <c r="M255" s="229" t="s">
        <v>1</v>
      </c>
      <c r="N255" s="230" t="s">
        <v>39</v>
      </c>
      <c r="O255" s="231">
        <v>0</v>
      </c>
      <c r="P255" s="231">
        <f>O255*H255</f>
        <v>0</v>
      </c>
      <c r="Q255" s="231">
        <v>0</v>
      </c>
      <c r="R255" s="231">
        <f>Q255*H255</f>
        <v>0</v>
      </c>
      <c r="S255" s="231">
        <v>0</v>
      </c>
      <c r="T255" s="232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233" t="s">
        <v>116</v>
      </c>
      <c r="AT255" s="233" t="s">
        <v>280</v>
      </c>
      <c r="AU255" s="233" t="s">
        <v>83</v>
      </c>
      <c r="AY255" s="18" t="s">
        <v>278</v>
      </c>
      <c r="BE255" s="234">
        <f>IF(N255="základní",J255,0)</f>
        <v>22503</v>
      </c>
      <c r="BF255" s="234">
        <f>IF(N255="snížená",J255,0)</f>
        <v>0</v>
      </c>
      <c r="BG255" s="234">
        <f>IF(N255="zákl. přenesená",J255,0)</f>
        <v>0</v>
      </c>
      <c r="BH255" s="234">
        <f>IF(N255="sníž. přenesená",J255,0)</f>
        <v>0</v>
      </c>
      <c r="BI255" s="234">
        <f>IF(N255="nulová",J255,0)</f>
        <v>0</v>
      </c>
      <c r="BJ255" s="18" t="s">
        <v>81</v>
      </c>
      <c r="BK255" s="234">
        <f>ROUND(I255*H255,2)</f>
        <v>22503</v>
      </c>
      <c r="BL255" s="18" t="s">
        <v>116</v>
      </c>
      <c r="BM255" s="233" t="s">
        <v>5623</v>
      </c>
    </row>
    <row r="256" s="2" customFormat="1" ht="16.5" customHeight="1">
      <c r="A256" s="33"/>
      <c r="B256" s="34"/>
      <c r="C256" s="222" t="s">
        <v>1712</v>
      </c>
      <c r="D256" s="222" t="s">
        <v>280</v>
      </c>
      <c r="E256" s="223" t="s">
        <v>5624</v>
      </c>
      <c r="F256" s="224" t="s">
        <v>5437</v>
      </c>
      <c r="G256" s="225" t="s">
        <v>1673</v>
      </c>
      <c r="H256" s="226">
        <v>5</v>
      </c>
      <c r="I256" s="227">
        <v>203</v>
      </c>
      <c r="J256" s="227">
        <f>ROUND(I256*H256,2)</f>
        <v>1015</v>
      </c>
      <c r="K256" s="228"/>
      <c r="L256" s="39"/>
      <c r="M256" s="229" t="s">
        <v>1</v>
      </c>
      <c r="N256" s="230" t="s">
        <v>39</v>
      </c>
      <c r="O256" s="231">
        <v>0</v>
      </c>
      <c r="P256" s="231">
        <f>O256*H256</f>
        <v>0</v>
      </c>
      <c r="Q256" s="231">
        <v>0</v>
      </c>
      <c r="R256" s="231">
        <f>Q256*H256</f>
        <v>0</v>
      </c>
      <c r="S256" s="231">
        <v>0</v>
      </c>
      <c r="T256" s="232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233" t="s">
        <v>116</v>
      </c>
      <c r="AT256" s="233" t="s">
        <v>280</v>
      </c>
      <c r="AU256" s="233" t="s">
        <v>83</v>
      </c>
      <c r="AY256" s="18" t="s">
        <v>278</v>
      </c>
      <c r="BE256" s="234">
        <f>IF(N256="základní",J256,0)</f>
        <v>1015</v>
      </c>
      <c r="BF256" s="234">
        <f>IF(N256="snížená",J256,0)</f>
        <v>0</v>
      </c>
      <c r="BG256" s="234">
        <f>IF(N256="zákl. přenesená",J256,0)</f>
        <v>0</v>
      </c>
      <c r="BH256" s="234">
        <f>IF(N256="sníž. přenesená",J256,0)</f>
        <v>0</v>
      </c>
      <c r="BI256" s="234">
        <f>IF(N256="nulová",J256,0)</f>
        <v>0</v>
      </c>
      <c r="BJ256" s="18" t="s">
        <v>81</v>
      </c>
      <c r="BK256" s="234">
        <f>ROUND(I256*H256,2)</f>
        <v>1015</v>
      </c>
      <c r="BL256" s="18" t="s">
        <v>116</v>
      </c>
      <c r="BM256" s="233" t="s">
        <v>5625</v>
      </c>
    </row>
    <row r="257" s="2" customFormat="1" ht="16.5" customHeight="1">
      <c r="A257" s="33"/>
      <c r="B257" s="34"/>
      <c r="C257" s="222" t="s">
        <v>1716</v>
      </c>
      <c r="D257" s="222" t="s">
        <v>280</v>
      </c>
      <c r="E257" s="223" t="s">
        <v>5626</v>
      </c>
      <c r="F257" s="224" t="s">
        <v>2592</v>
      </c>
      <c r="G257" s="225" t="s">
        <v>1673</v>
      </c>
      <c r="H257" s="226">
        <v>4</v>
      </c>
      <c r="I257" s="227">
        <v>252</v>
      </c>
      <c r="J257" s="227">
        <f>ROUND(I257*H257,2)</f>
        <v>1008</v>
      </c>
      <c r="K257" s="228"/>
      <c r="L257" s="39"/>
      <c r="M257" s="229" t="s">
        <v>1</v>
      </c>
      <c r="N257" s="230" t="s">
        <v>39</v>
      </c>
      <c r="O257" s="231">
        <v>0</v>
      </c>
      <c r="P257" s="231">
        <f>O257*H257</f>
        <v>0</v>
      </c>
      <c r="Q257" s="231">
        <v>0</v>
      </c>
      <c r="R257" s="231">
        <f>Q257*H257</f>
        <v>0</v>
      </c>
      <c r="S257" s="231">
        <v>0</v>
      </c>
      <c r="T257" s="232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233" t="s">
        <v>116</v>
      </c>
      <c r="AT257" s="233" t="s">
        <v>280</v>
      </c>
      <c r="AU257" s="233" t="s">
        <v>83</v>
      </c>
      <c r="AY257" s="18" t="s">
        <v>278</v>
      </c>
      <c r="BE257" s="234">
        <f>IF(N257="základní",J257,0)</f>
        <v>1008</v>
      </c>
      <c r="BF257" s="234">
        <f>IF(N257="snížená",J257,0)</f>
        <v>0</v>
      </c>
      <c r="BG257" s="234">
        <f>IF(N257="zákl. přenesená",J257,0)</f>
        <v>0</v>
      </c>
      <c r="BH257" s="234">
        <f>IF(N257="sníž. přenesená",J257,0)</f>
        <v>0</v>
      </c>
      <c r="BI257" s="234">
        <f>IF(N257="nulová",J257,0)</f>
        <v>0</v>
      </c>
      <c r="BJ257" s="18" t="s">
        <v>81</v>
      </c>
      <c r="BK257" s="234">
        <f>ROUND(I257*H257,2)</f>
        <v>1008</v>
      </c>
      <c r="BL257" s="18" t="s">
        <v>116</v>
      </c>
      <c r="BM257" s="233" t="s">
        <v>5627</v>
      </c>
    </row>
    <row r="258" s="2" customFormat="1" ht="16.5" customHeight="1">
      <c r="A258" s="33"/>
      <c r="B258" s="34"/>
      <c r="C258" s="222" t="s">
        <v>1720</v>
      </c>
      <c r="D258" s="222" t="s">
        <v>280</v>
      </c>
      <c r="E258" s="223" t="s">
        <v>5628</v>
      </c>
      <c r="F258" s="224" t="s">
        <v>2673</v>
      </c>
      <c r="G258" s="225" t="s">
        <v>1673</v>
      </c>
      <c r="H258" s="226">
        <v>2</v>
      </c>
      <c r="I258" s="227">
        <v>381</v>
      </c>
      <c r="J258" s="227">
        <f>ROUND(I258*H258,2)</f>
        <v>762</v>
      </c>
      <c r="K258" s="228"/>
      <c r="L258" s="39"/>
      <c r="M258" s="229" t="s">
        <v>1</v>
      </c>
      <c r="N258" s="230" t="s">
        <v>39</v>
      </c>
      <c r="O258" s="231">
        <v>0</v>
      </c>
      <c r="P258" s="231">
        <f>O258*H258</f>
        <v>0</v>
      </c>
      <c r="Q258" s="231">
        <v>0</v>
      </c>
      <c r="R258" s="231">
        <f>Q258*H258</f>
        <v>0</v>
      </c>
      <c r="S258" s="231">
        <v>0</v>
      </c>
      <c r="T258" s="232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233" t="s">
        <v>116</v>
      </c>
      <c r="AT258" s="233" t="s">
        <v>280</v>
      </c>
      <c r="AU258" s="233" t="s">
        <v>83</v>
      </c>
      <c r="AY258" s="18" t="s">
        <v>278</v>
      </c>
      <c r="BE258" s="234">
        <f>IF(N258="základní",J258,0)</f>
        <v>762</v>
      </c>
      <c r="BF258" s="234">
        <f>IF(N258="snížená",J258,0)</f>
        <v>0</v>
      </c>
      <c r="BG258" s="234">
        <f>IF(N258="zákl. přenesená",J258,0)</f>
        <v>0</v>
      </c>
      <c r="BH258" s="234">
        <f>IF(N258="sníž. přenesená",J258,0)</f>
        <v>0</v>
      </c>
      <c r="BI258" s="234">
        <f>IF(N258="nulová",J258,0)</f>
        <v>0</v>
      </c>
      <c r="BJ258" s="18" t="s">
        <v>81</v>
      </c>
      <c r="BK258" s="234">
        <f>ROUND(I258*H258,2)</f>
        <v>762</v>
      </c>
      <c r="BL258" s="18" t="s">
        <v>116</v>
      </c>
      <c r="BM258" s="233" t="s">
        <v>5629</v>
      </c>
    </row>
    <row r="259" s="2" customFormat="1" ht="21.75" customHeight="1">
      <c r="A259" s="33"/>
      <c r="B259" s="34"/>
      <c r="C259" s="222" t="s">
        <v>1724</v>
      </c>
      <c r="D259" s="222" t="s">
        <v>280</v>
      </c>
      <c r="E259" s="223" t="s">
        <v>5630</v>
      </c>
      <c r="F259" s="224" t="s">
        <v>5575</v>
      </c>
      <c r="G259" s="225" t="s">
        <v>1673</v>
      </c>
      <c r="H259" s="226">
        <v>1</v>
      </c>
      <c r="I259" s="227">
        <v>2613</v>
      </c>
      <c r="J259" s="227">
        <f>ROUND(I259*H259,2)</f>
        <v>2613</v>
      </c>
      <c r="K259" s="228"/>
      <c r="L259" s="39"/>
      <c r="M259" s="229" t="s">
        <v>1</v>
      </c>
      <c r="N259" s="230" t="s">
        <v>39</v>
      </c>
      <c r="O259" s="231">
        <v>0</v>
      </c>
      <c r="P259" s="231">
        <f>O259*H259</f>
        <v>0</v>
      </c>
      <c r="Q259" s="231">
        <v>0</v>
      </c>
      <c r="R259" s="231">
        <f>Q259*H259</f>
        <v>0</v>
      </c>
      <c r="S259" s="231">
        <v>0</v>
      </c>
      <c r="T259" s="232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233" t="s">
        <v>116</v>
      </c>
      <c r="AT259" s="233" t="s">
        <v>280</v>
      </c>
      <c r="AU259" s="233" t="s">
        <v>83</v>
      </c>
      <c r="AY259" s="18" t="s">
        <v>278</v>
      </c>
      <c r="BE259" s="234">
        <f>IF(N259="základní",J259,0)</f>
        <v>2613</v>
      </c>
      <c r="BF259" s="234">
        <f>IF(N259="snížená",J259,0)</f>
        <v>0</v>
      </c>
      <c r="BG259" s="234">
        <f>IF(N259="zákl. přenesená",J259,0)</f>
        <v>0</v>
      </c>
      <c r="BH259" s="234">
        <f>IF(N259="sníž. přenesená",J259,0)</f>
        <v>0</v>
      </c>
      <c r="BI259" s="234">
        <f>IF(N259="nulová",J259,0)</f>
        <v>0</v>
      </c>
      <c r="BJ259" s="18" t="s">
        <v>81</v>
      </c>
      <c r="BK259" s="234">
        <f>ROUND(I259*H259,2)</f>
        <v>2613</v>
      </c>
      <c r="BL259" s="18" t="s">
        <v>116</v>
      </c>
      <c r="BM259" s="233" t="s">
        <v>5631</v>
      </c>
    </row>
    <row r="260" s="2" customFormat="1" ht="24.15" customHeight="1">
      <c r="A260" s="33"/>
      <c r="B260" s="34"/>
      <c r="C260" s="222" t="s">
        <v>1729</v>
      </c>
      <c r="D260" s="222" t="s">
        <v>280</v>
      </c>
      <c r="E260" s="223" t="s">
        <v>2594</v>
      </c>
      <c r="F260" s="224" t="s">
        <v>2595</v>
      </c>
      <c r="G260" s="225" t="s">
        <v>2491</v>
      </c>
      <c r="H260" s="226">
        <v>1</v>
      </c>
      <c r="I260" s="227">
        <v>18982</v>
      </c>
      <c r="J260" s="227">
        <f>ROUND(I260*H260,2)</f>
        <v>18982</v>
      </c>
      <c r="K260" s="228"/>
      <c r="L260" s="39"/>
      <c r="M260" s="229" t="s">
        <v>1</v>
      </c>
      <c r="N260" s="230" t="s">
        <v>39</v>
      </c>
      <c r="O260" s="231">
        <v>0</v>
      </c>
      <c r="P260" s="231">
        <f>O260*H260</f>
        <v>0</v>
      </c>
      <c r="Q260" s="231">
        <v>0</v>
      </c>
      <c r="R260" s="231">
        <f>Q260*H260</f>
        <v>0</v>
      </c>
      <c r="S260" s="231">
        <v>0</v>
      </c>
      <c r="T260" s="232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233" t="s">
        <v>116</v>
      </c>
      <c r="AT260" s="233" t="s">
        <v>280</v>
      </c>
      <c r="AU260" s="233" t="s">
        <v>83</v>
      </c>
      <c r="AY260" s="18" t="s">
        <v>278</v>
      </c>
      <c r="BE260" s="234">
        <f>IF(N260="základní",J260,0)</f>
        <v>18982</v>
      </c>
      <c r="BF260" s="234">
        <f>IF(N260="snížená",J260,0)</f>
        <v>0</v>
      </c>
      <c r="BG260" s="234">
        <f>IF(N260="zákl. přenesená",J260,0)</f>
        <v>0</v>
      </c>
      <c r="BH260" s="234">
        <f>IF(N260="sníž. přenesená",J260,0)</f>
        <v>0</v>
      </c>
      <c r="BI260" s="234">
        <f>IF(N260="nulová",J260,0)</f>
        <v>0</v>
      </c>
      <c r="BJ260" s="18" t="s">
        <v>81</v>
      </c>
      <c r="BK260" s="234">
        <f>ROUND(I260*H260,2)</f>
        <v>18982</v>
      </c>
      <c r="BL260" s="18" t="s">
        <v>116</v>
      </c>
      <c r="BM260" s="233" t="s">
        <v>5632</v>
      </c>
    </row>
    <row r="261" s="12" customFormat="1" ht="22.8" customHeight="1">
      <c r="A261" s="12"/>
      <c r="B261" s="207"/>
      <c r="C261" s="208"/>
      <c r="D261" s="209" t="s">
        <v>73</v>
      </c>
      <c r="E261" s="220" t="s">
        <v>2851</v>
      </c>
      <c r="F261" s="220" t="s">
        <v>5633</v>
      </c>
      <c r="G261" s="208"/>
      <c r="H261" s="208"/>
      <c r="I261" s="208"/>
      <c r="J261" s="221">
        <f>BK261</f>
        <v>1695224</v>
      </c>
      <c r="K261" s="208"/>
      <c r="L261" s="212"/>
      <c r="M261" s="213"/>
      <c r="N261" s="214"/>
      <c r="O261" s="214"/>
      <c r="P261" s="215">
        <f>SUM(P262:P306)</f>
        <v>0</v>
      </c>
      <c r="Q261" s="214"/>
      <c r="R261" s="215">
        <f>SUM(R262:R306)</f>
        <v>0</v>
      </c>
      <c r="S261" s="214"/>
      <c r="T261" s="216">
        <f>SUM(T262:T306)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7" t="s">
        <v>81</v>
      </c>
      <c r="AT261" s="218" t="s">
        <v>73</v>
      </c>
      <c r="AU261" s="218" t="s">
        <v>81</v>
      </c>
      <c r="AY261" s="217" t="s">
        <v>278</v>
      </c>
      <c r="BK261" s="219">
        <f>SUM(BK262:BK306)</f>
        <v>1695224</v>
      </c>
    </row>
    <row r="262" s="2" customFormat="1" ht="66.75" customHeight="1">
      <c r="A262" s="33"/>
      <c r="B262" s="34"/>
      <c r="C262" s="222" t="s">
        <v>1733</v>
      </c>
      <c r="D262" s="222" t="s">
        <v>280</v>
      </c>
      <c r="E262" s="223" t="s">
        <v>5634</v>
      </c>
      <c r="F262" s="224" t="s">
        <v>5635</v>
      </c>
      <c r="G262" s="225" t="s">
        <v>1673</v>
      </c>
      <c r="H262" s="226">
        <v>1</v>
      </c>
      <c r="I262" s="227">
        <v>366057</v>
      </c>
      <c r="J262" s="227">
        <f>ROUND(I262*H262,2)</f>
        <v>366057</v>
      </c>
      <c r="K262" s="228"/>
      <c r="L262" s="39"/>
      <c r="M262" s="229" t="s">
        <v>1</v>
      </c>
      <c r="N262" s="230" t="s">
        <v>39</v>
      </c>
      <c r="O262" s="231">
        <v>0</v>
      </c>
      <c r="P262" s="231">
        <f>O262*H262</f>
        <v>0</v>
      </c>
      <c r="Q262" s="231">
        <v>0</v>
      </c>
      <c r="R262" s="231">
        <f>Q262*H262</f>
        <v>0</v>
      </c>
      <c r="S262" s="231">
        <v>0</v>
      </c>
      <c r="T262" s="232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233" t="s">
        <v>116</v>
      </c>
      <c r="AT262" s="233" t="s">
        <v>280</v>
      </c>
      <c r="AU262" s="233" t="s">
        <v>83</v>
      </c>
      <c r="AY262" s="18" t="s">
        <v>278</v>
      </c>
      <c r="BE262" s="234">
        <f>IF(N262="základní",J262,0)</f>
        <v>366057</v>
      </c>
      <c r="BF262" s="234">
        <f>IF(N262="snížená",J262,0)</f>
        <v>0</v>
      </c>
      <c r="BG262" s="234">
        <f>IF(N262="zákl. přenesená",J262,0)</f>
        <v>0</v>
      </c>
      <c r="BH262" s="234">
        <f>IF(N262="sníž. přenesená",J262,0)</f>
        <v>0</v>
      </c>
      <c r="BI262" s="234">
        <f>IF(N262="nulová",J262,0)</f>
        <v>0</v>
      </c>
      <c r="BJ262" s="18" t="s">
        <v>81</v>
      </c>
      <c r="BK262" s="234">
        <f>ROUND(I262*H262,2)</f>
        <v>366057</v>
      </c>
      <c r="BL262" s="18" t="s">
        <v>116</v>
      </c>
      <c r="BM262" s="233" t="s">
        <v>5636</v>
      </c>
    </row>
    <row r="263" s="2" customFormat="1" ht="33" customHeight="1">
      <c r="A263" s="33"/>
      <c r="B263" s="34"/>
      <c r="C263" s="222" t="s">
        <v>1738</v>
      </c>
      <c r="D263" s="222" t="s">
        <v>280</v>
      </c>
      <c r="E263" s="223" t="s">
        <v>5637</v>
      </c>
      <c r="F263" s="224" t="s">
        <v>5542</v>
      </c>
      <c r="G263" s="225" t="s">
        <v>1673</v>
      </c>
      <c r="H263" s="226">
        <v>1</v>
      </c>
      <c r="I263" s="227">
        <v>119893</v>
      </c>
      <c r="J263" s="227">
        <f>ROUND(I263*H263,2)</f>
        <v>119893</v>
      </c>
      <c r="K263" s="228"/>
      <c r="L263" s="39"/>
      <c r="M263" s="229" t="s">
        <v>1</v>
      </c>
      <c r="N263" s="230" t="s">
        <v>39</v>
      </c>
      <c r="O263" s="231">
        <v>0</v>
      </c>
      <c r="P263" s="231">
        <f>O263*H263</f>
        <v>0</v>
      </c>
      <c r="Q263" s="231">
        <v>0</v>
      </c>
      <c r="R263" s="231">
        <f>Q263*H263</f>
        <v>0</v>
      </c>
      <c r="S263" s="231">
        <v>0</v>
      </c>
      <c r="T263" s="232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233" t="s">
        <v>116</v>
      </c>
      <c r="AT263" s="233" t="s">
        <v>280</v>
      </c>
      <c r="AU263" s="233" t="s">
        <v>83</v>
      </c>
      <c r="AY263" s="18" t="s">
        <v>278</v>
      </c>
      <c r="BE263" s="234">
        <f>IF(N263="základní",J263,0)</f>
        <v>119893</v>
      </c>
      <c r="BF263" s="234">
        <f>IF(N263="snížená",J263,0)</f>
        <v>0</v>
      </c>
      <c r="BG263" s="234">
        <f>IF(N263="zákl. přenesená",J263,0)</f>
        <v>0</v>
      </c>
      <c r="BH263" s="234">
        <f>IF(N263="sníž. přenesená",J263,0)</f>
        <v>0</v>
      </c>
      <c r="BI263" s="234">
        <f>IF(N263="nulová",J263,0)</f>
        <v>0</v>
      </c>
      <c r="BJ263" s="18" t="s">
        <v>81</v>
      </c>
      <c r="BK263" s="234">
        <f>ROUND(I263*H263,2)</f>
        <v>119893</v>
      </c>
      <c r="BL263" s="18" t="s">
        <v>116</v>
      </c>
      <c r="BM263" s="233" t="s">
        <v>5638</v>
      </c>
    </row>
    <row r="264" s="2" customFormat="1" ht="24.15" customHeight="1">
      <c r="A264" s="33"/>
      <c r="B264" s="34"/>
      <c r="C264" s="222" t="s">
        <v>1742</v>
      </c>
      <c r="D264" s="222" t="s">
        <v>280</v>
      </c>
      <c r="E264" s="223" t="s">
        <v>5639</v>
      </c>
      <c r="F264" s="224" t="s">
        <v>2487</v>
      </c>
      <c r="G264" s="225" t="s">
        <v>1694</v>
      </c>
      <c r="H264" s="226">
        <v>10</v>
      </c>
      <c r="I264" s="227">
        <v>4878</v>
      </c>
      <c r="J264" s="227">
        <f>ROUND(I264*H264,2)</f>
        <v>48780</v>
      </c>
      <c r="K264" s="228"/>
      <c r="L264" s="39"/>
      <c r="M264" s="229" t="s">
        <v>1</v>
      </c>
      <c r="N264" s="230" t="s">
        <v>39</v>
      </c>
      <c r="O264" s="231">
        <v>0</v>
      </c>
      <c r="P264" s="231">
        <f>O264*H264</f>
        <v>0</v>
      </c>
      <c r="Q264" s="231">
        <v>0</v>
      </c>
      <c r="R264" s="231">
        <f>Q264*H264</f>
        <v>0</v>
      </c>
      <c r="S264" s="231">
        <v>0</v>
      </c>
      <c r="T264" s="232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233" t="s">
        <v>116</v>
      </c>
      <c r="AT264" s="233" t="s">
        <v>280</v>
      </c>
      <c r="AU264" s="233" t="s">
        <v>83</v>
      </c>
      <c r="AY264" s="18" t="s">
        <v>278</v>
      </c>
      <c r="BE264" s="234">
        <f>IF(N264="základní",J264,0)</f>
        <v>48780</v>
      </c>
      <c r="BF264" s="234">
        <f>IF(N264="snížená",J264,0)</f>
        <v>0</v>
      </c>
      <c r="BG264" s="234">
        <f>IF(N264="zákl. přenesená",J264,0)</f>
        <v>0</v>
      </c>
      <c r="BH264" s="234">
        <f>IF(N264="sníž. přenesená",J264,0)</f>
        <v>0</v>
      </c>
      <c r="BI264" s="234">
        <f>IF(N264="nulová",J264,0)</f>
        <v>0</v>
      </c>
      <c r="BJ264" s="18" t="s">
        <v>81</v>
      </c>
      <c r="BK264" s="234">
        <f>ROUND(I264*H264,2)</f>
        <v>48780</v>
      </c>
      <c r="BL264" s="18" t="s">
        <v>116</v>
      </c>
      <c r="BM264" s="233" t="s">
        <v>5640</v>
      </c>
    </row>
    <row r="265" s="2" customFormat="1" ht="16.5" customHeight="1">
      <c r="A265" s="33"/>
      <c r="B265" s="34"/>
      <c r="C265" s="222" t="s">
        <v>1746</v>
      </c>
      <c r="D265" s="222" t="s">
        <v>280</v>
      </c>
      <c r="E265" s="223" t="s">
        <v>5641</v>
      </c>
      <c r="F265" s="224" t="s">
        <v>2490</v>
      </c>
      <c r="G265" s="225" t="s">
        <v>2491</v>
      </c>
      <c r="H265" s="226">
        <v>1</v>
      </c>
      <c r="I265" s="227">
        <v>9146</v>
      </c>
      <c r="J265" s="227">
        <f>ROUND(I265*H265,2)</f>
        <v>9146</v>
      </c>
      <c r="K265" s="228"/>
      <c r="L265" s="39"/>
      <c r="M265" s="229" t="s">
        <v>1</v>
      </c>
      <c r="N265" s="230" t="s">
        <v>39</v>
      </c>
      <c r="O265" s="231">
        <v>0</v>
      </c>
      <c r="P265" s="231">
        <f>O265*H265</f>
        <v>0</v>
      </c>
      <c r="Q265" s="231">
        <v>0</v>
      </c>
      <c r="R265" s="231">
        <f>Q265*H265</f>
        <v>0</v>
      </c>
      <c r="S265" s="231">
        <v>0</v>
      </c>
      <c r="T265" s="232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233" t="s">
        <v>116</v>
      </c>
      <c r="AT265" s="233" t="s">
        <v>280</v>
      </c>
      <c r="AU265" s="233" t="s">
        <v>83</v>
      </c>
      <c r="AY265" s="18" t="s">
        <v>278</v>
      </c>
      <c r="BE265" s="234">
        <f>IF(N265="základní",J265,0)</f>
        <v>9146</v>
      </c>
      <c r="BF265" s="234">
        <f>IF(N265="snížená",J265,0)</f>
        <v>0</v>
      </c>
      <c r="BG265" s="234">
        <f>IF(N265="zákl. přenesená",J265,0)</f>
        <v>0</v>
      </c>
      <c r="BH265" s="234">
        <f>IF(N265="sníž. přenesená",J265,0)</f>
        <v>0</v>
      </c>
      <c r="BI265" s="234">
        <f>IF(N265="nulová",J265,0)</f>
        <v>0</v>
      </c>
      <c r="BJ265" s="18" t="s">
        <v>81</v>
      </c>
      <c r="BK265" s="234">
        <f>ROUND(I265*H265,2)</f>
        <v>9146</v>
      </c>
      <c r="BL265" s="18" t="s">
        <v>116</v>
      </c>
      <c r="BM265" s="233" t="s">
        <v>5642</v>
      </c>
    </row>
    <row r="266" s="2" customFormat="1" ht="16.5" customHeight="1">
      <c r="A266" s="33"/>
      <c r="B266" s="34"/>
      <c r="C266" s="222" t="s">
        <v>1750</v>
      </c>
      <c r="D266" s="222" t="s">
        <v>280</v>
      </c>
      <c r="E266" s="223" t="s">
        <v>5643</v>
      </c>
      <c r="F266" s="224" t="s">
        <v>5549</v>
      </c>
      <c r="G266" s="225" t="s">
        <v>1673</v>
      </c>
      <c r="H266" s="226">
        <v>6</v>
      </c>
      <c r="I266" s="227">
        <v>2464</v>
      </c>
      <c r="J266" s="227">
        <f>ROUND(I266*H266,2)</f>
        <v>14784</v>
      </c>
      <c r="K266" s="228"/>
      <c r="L266" s="39"/>
      <c r="M266" s="229" t="s">
        <v>1</v>
      </c>
      <c r="N266" s="230" t="s">
        <v>39</v>
      </c>
      <c r="O266" s="231">
        <v>0</v>
      </c>
      <c r="P266" s="231">
        <f>O266*H266</f>
        <v>0</v>
      </c>
      <c r="Q266" s="231">
        <v>0</v>
      </c>
      <c r="R266" s="231">
        <f>Q266*H266</f>
        <v>0</v>
      </c>
      <c r="S266" s="231">
        <v>0</v>
      </c>
      <c r="T266" s="232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233" t="s">
        <v>116</v>
      </c>
      <c r="AT266" s="233" t="s">
        <v>280</v>
      </c>
      <c r="AU266" s="233" t="s">
        <v>83</v>
      </c>
      <c r="AY266" s="18" t="s">
        <v>278</v>
      </c>
      <c r="BE266" s="234">
        <f>IF(N266="základní",J266,0)</f>
        <v>14784</v>
      </c>
      <c r="BF266" s="234">
        <f>IF(N266="snížená",J266,0)</f>
        <v>0</v>
      </c>
      <c r="BG266" s="234">
        <f>IF(N266="zákl. přenesená",J266,0)</f>
        <v>0</v>
      </c>
      <c r="BH266" s="234">
        <f>IF(N266="sníž. přenesená",J266,0)</f>
        <v>0</v>
      </c>
      <c r="BI266" s="234">
        <f>IF(N266="nulová",J266,0)</f>
        <v>0</v>
      </c>
      <c r="BJ266" s="18" t="s">
        <v>81</v>
      </c>
      <c r="BK266" s="234">
        <f>ROUND(I266*H266,2)</f>
        <v>14784</v>
      </c>
      <c r="BL266" s="18" t="s">
        <v>116</v>
      </c>
      <c r="BM266" s="233" t="s">
        <v>5644</v>
      </c>
    </row>
    <row r="267" s="2" customFormat="1" ht="16.5" customHeight="1">
      <c r="A267" s="33"/>
      <c r="B267" s="34"/>
      <c r="C267" s="222" t="s">
        <v>1754</v>
      </c>
      <c r="D267" s="222" t="s">
        <v>280</v>
      </c>
      <c r="E267" s="223" t="s">
        <v>5645</v>
      </c>
      <c r="F267" s="224" t="s">
        <v>5552</v>
      </c>
      <c r="G267" s="225" t="s">
        <v>1673</v>
      </c>
      <c r="H267" s="226">
        <v>3</v>
      </c>
      <c r="I267" s="227">
        <v>3856</v>
      </c>
      <c r="J267" s="227">
        <f>ROUND(I267*H267,2)</f>
        <v>11568</v>
      </c>
      <c r="K267" s="228"/>
      <c r="L267" s="39"/>
      <c r="M267" s="229" t="s">
        <v>1</v>
      </c>
      <c r="N267" s="230" t="s">
        <v>39</v>
      </c>
      <c r="O267" s="231">
        <v>0</v>
      </c>
      <c r="P267" s="231">
        <f>O267*H267</f>
        <v>0</v>
      </c>
      <c r="Q267" s="231">
        <v>0</v>
      </c>
      <c r="R267" s="231">
        <f>Q267*H267</f>
        <v>0</v>
      </c>
      <c r="S267" s="231">
        <v>0</v>
      </c>
      <c r="T267" s="232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233" t="s">
        <v>116</v>
      </c>
      <c r="AT267" s="233" t="s">
        <v>280</v>
      </c>
      <c r="AU267" s="233" t="s">
        <v>83</v>
      </c>
      <c r="AY267" s="18" t="s">
        <v>278</v>
      </c>
      <c r="BE267" s="234">
        <f>IF(N267="základní",J267,0)</f>
        <v>11568</v>
      </c>
      <c r="BF267" s="234">
        <f>IF(N267="snížená",J267,0)</f>
        <v>0</v>
      </c>
      <c r="BG267" s="234">
        <f>IF(N267="zákl. přenesená",J267,0)</f>
        <v>0</v>
      </c>
      <c r="BH267" s="234">
        <f>IF(N267="sníž. přenesená",J267,0)</f>
        <v>0</v>
      </c>
      <c r="BI267" s="234">
        <f>IF(N267="nulová",J267,0)</f>
        <v>0</v>
      </c>
      <c r="BJ267" s="18" t="s">
        <v>81</v>
      </c>
      <c r="BK267" s="234">
        <f>ROUND(I267*H267,2)</f>
        <v>11568</v>
      </c>
      <c r="BL267" s="18" t="s">
        <v>116</v>
      </c>
      <c r="BM267" s="233" t="s">
        <v>5646</v>
      </c>
    </row>
    <row r="268" s="2" customFormat="1" ht="16.5" customHeight="1">
      <c r="A268" s="33"/>
      <c r="B268" s="34"/>
      <c r="C268" s="222" t="s">
        <v>1758</v>
      </c>
      <c r="D268" s="222" t="s">
        <v>280</v>
      </c>
      <c r="E268" s="223" t="s">
        <v>5647</v>
      </c>
      <c r="F268" s="224" t="s">
        <v>2751</v>
      </c>
      <c r="G268" s="225" t="s">
        <v>1673</v>
      </c>
      <c r="H268" s="226">
        <v>1</v>
      </c>
      <c r="I268" s="227">
        <v>7665</v>
      </c>
      <c r="J268" s="227">
        <f>ROUND(I268*H268,2)</f>
        <v>7665</v>
      </c>
      <c r="K268" s="228"/>
      <c r="L268" s="39"/>
      <c r="M268" s="229" t="s">
        <v>1</v>
      </c>
      <c r="N268" s="230" t="s">
        <v>39</v>
      </c>
      <c r="O268" s="231">
        <v>0</v>
      </c>
      <c r="P268" s="231">
        <f>O268*H268</f>
        <v>0</v>
      </c>
      <c r="Q268" s="231">
        <v>0</v>
      </c>
      <c r="R268" s="231">
        <f>Q268*H268</f>
        <v>0</v>
      </c>
      <c r="S268" s="231">
        <v>0</v>
      </c>
      <c r="T268" s="232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233" t="s">
        <v>116</v>
      </c>
      <c r="AT268" s="233" t="s">
        <v>280</v>
      </c>
      <c r="AU268" s="233" t="s">
        <v>83</v>
      </c>
      <c r="AY268" s="18" t="s">
        <v>278</v>
      </c>
      <c r="BE268" s="234">
        <f>IF(N268="základní",J268,0)</f>
        <v>7665</v>
      </c>
      <c r="BF268" s="234">
        <f>IF(N268="snížená",J268,0)</f>
        <v>0</v>
      </c>
      <c r="BG268" s="234">
        <f>IF(N268="zákl. přenesená",J268,0)</f>
        <v>0</v>
      </c>
      <c r="BH268" s="234">
        <f>IF(N268="sníž. přenesená",J268,0)</f>
        <v>0</v>
      </c>
      <c r="BI268" s="234">
        <f>IF(N268="nulová",J268,0)</f>
        <v>0</v>
      </c>
      <c r="BJ268" s="18" t="s">
        <v>81</v>
      </c>
      <c r="BK268" s="234">
        <f>ROUND(I268*H268,2)</f>
        <v>7665</v>
      </c>
      <c r="BL268" s="18" t="s">
        <v>116</v>
      </c>
      <c r="BM268" s="233" t="s">
        <v>5648</v>
      </c>
    </row>
    <row r="269" s="2" customFormat="1" ht="16.5" customHeight="1">
      <c r="A269" s="33"/>
      <c r="B269" s="34"/>
      <c r="C269" s="222" t="s">
        <v>1762</v>
      </c>
      <c r="D269" s="222" t="s">
        <v>280</v>
      </c>
      <c r="E269" s="223" t="s">
        <v>5649</v>
      </c>
      <c r="F269" s="224" t="s">
        <v>2867</v>
      </c>
      <c r="G269" s="225" t="s">
        <v>1673</v>
      </c>
      <c r="H269" s="226">
        <v>1</v>
      </c>
      <c r="I269" s="227">
        <v>8199</v>
      </c>
      <c r="J269" s="227">
        <f>ROUND(I269*H269,2)</f>
        <v>8199</v>
      </c>
      <c r="K269" s="228"/>
      <c r="L269" s="39"/>
      <c r="M269" s="229" t="s">
        <v>1</v>
      </c>
      <c r="N269" s="230" t="s">
        <v>39</v>
      </c>
      <c r="O269" s="231">
        <v>0</v>
      </c>
      <c r="P269" s="231">
        <f>O269*H269</f>
        <v>0</v>
      </c>
      <c r="Q269" s="231">
        <v>0</v>
      </c>
      <c r="R269" s="231">
        <f>Q269*H269</f>
        <v>0</v>
      </c>
      <c r="S269" s="231">
        <v>0</v>
      </c>
      <c r="T269" s="232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233" t="s">
        <v>116</v>
      </c>
      <c r="AT269" s="233" t="s">
        <v>280</v>
      </c>
      <c r="AU269" s="233" t="s">
        <v>83</v>
      </c>
      <c r="AY269" s="18" t="s">
        <v>278</v>
      </c>
      <c r="BE269" s="234">
        <f>IF(N269="základní",J269,0)</f>
        <v>8199</v>
      </c>
      <c r="BF269" s="234">
        <f>IF(N269="snížená",J269,0)</f>
        <v>0</v>
      </c>
      <c r="BG269" s="234">
        <f>IF(N269="zákl. přenesená",J269,0)</f>
        <v>0</v>
      </c>
      <c r="BH269" s="234">
        <f>IF(N269="sníž. přenesená",J269,0)</f>
        <v>0</v>
      </c>
      <c r="BI269" s="234">
        <f>IF(N269="nulová",J269,0)</f>
        <v>0</v>
      </c>
      <c r="BJ269" s="18" t="s">
        <v>81</v>
      </c>
      <c r="BK269" s="234">
        <f>ROUND(I269*H269,2)</f>
        <v>8199</v>
      </c>
      <c r="BL269" s="18" t="s">
        <v>116</v>
      </c>
      <c r="BM269" s="233" t="s">
        <v>5650</v>
      </c>
    </row>
    <row r="270" s="2" customFormat="1" ht="16.5" customHeight="1">
      <c r="A270" s="33"/>
      <c r="B270" s="34"/>
      <c r="C270" s="222" t="s">
        <v>1766</v>
      </c>
      <c r="D270" s="222" t="s">
        <v>280</v>
      </c>
      <c r="E270" s="223" t="s">
        <v>5651</v>
      </c>
      <c r="F270" s="224" t="s">
        <v>5558</v>
      </c>
      <c r="G270" s="225" t="s">
        <v>1673</v>
      </c>
      <c r="H270" s="226">
        <v>1</v>
      </c>
      <c r="I270" s="227">
        <v>8739</v>
      </c>
      <c r="J270" s="227">
        <f>ROUND(I270*H270,2)</f>
        <v>8739</v>
      </c>
      <c r="K270" s="228"/>
      <c r="L270" s="39"/>
      <c r="M270" s="229" t="s">
        <v>1</v>
      </c>
      <c r="N270" s="230" t="s">
        <v>39</v>
      </c>
      <c r="O270" s="231">
        <v>0</v>
      </c>
      <c r="P270" s="231">
        <f>O270*H270</f>
        <v>0</v>
      </c>
      <c r="Q270" s="231">
        <v>0</v>
      </c>
      <c r="R270" s="231">
        <f>Q270*H270</f>
        <v>0</v>
      </c>
      <c r="S270" s="231">
        <v>0</v>
      </c>
      <c r="T270" s="232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233" t="s">
        <v>116</v>
      </c>
      <c r="AT270" s="233" t="s">
        <v>280</v>
      </c>
      <c r="AU270" s="233" t="s">
        <v>83</v>
      </c>
      <c r="AY270" s="18" t="s">
        <v>278</v>
      </c>
      <c r="BE270" s="234">
        <f>IF(N270="základní",J270,0)</f>
        <v>8739</v>
      </c>
      <c r="BF270" s="234">
        <f>IF(N270="snížená",J270,0)</f>
        <v>0</v>
      </c>
      <c r="BG270" s="234">
        <f>IF(N270="zákl. přenesená",J270,0)</f>
        <v>0</v>
      </c>
      <c r="BH270" s="234">
        <f>IF(N270="sníž. přenesená",J270,0)</f>
        <v>0</v>
      </c>
      <c r="BI270" s="234">
        <f>IF(N270="nulová",J270,0)</f>
        <v>0</v>
      </c>
      <c r="BJ270" s="18" t="s">
        <v>81</v>
      </c>
      <c r="BK270" s="234">
        <f>ROUND(I270*H270,2)</f>
        <v>8739</v>
      </c>
      <c r="BL270" s="18" t="s">
        <v>116</v>
      </c>
      <c r="BM270" s="233" t="s">
        <v>5652</v>
      </c>
    </row>
    <row r="271" s="2" customFormat="1" ht="16.5" customHeight="1">
      <c r="A271" s="33"/>
      <c r="B271" s="34"/>
      <c r="C271" s="222" t="s">
        <v>1770</v>
      </c>
      <c r="D271" s="222" t="s">
        <v>280</v>
      </c>
      <c r="E271" s="223" t="s">
        <v>5653</v>
      </c>
      <c r="F271" s="224" t="s">
        <v>2690</v>
      </c>
      <c r="G271" s="225" t="s">
        <v>1673</v>
      </c>
      <c r="H271" s="226">
        <v>10</v>
      </c>
      <c r="I271" s="227">
        <v>6354</v>
      </c>
      <c r="J271" s="227">
        <f>ROUND(I271*H271,2)</f>
        <v>63540</v>
      </c>
      <c r="K271" s="228"/>
      <c r="L271" s="39"/>
      <c r="M271" s="229" t="s">
        <v>1</v>
      </c>
      <c r="N271" s="230" t="s">
        <v>39</v>
      </c>
      <c r="O271" s="231">
        <v>0</v>
      </c>
      <c r="P271" s="231">
        <f>O271*H271</f>
        <v>0</v>
      </c>
      <c r="Q271" s="231">
        <v>0</v>
      </c>
      <c r="R271" s="231">
        <f>Q271*H271</f>
        <v>0</v>
      </c>
      <c r="S271" s="231">
        <v>0</v>
      </c>
      <c r="T271" s="232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233" t="s">
        <v>116</v>
      </c>
      <c r="AT271" s="233" t="s">
        <v>280</v>
      </c>
      <c r="AU271" s="233" t="s">
        <v>83</v>
      </c>
      <c r="AY271" s="18" t="s">
        <v>278</v>
      </c>
      <c r="BE271" s="234">
        <f>IF(N271="základní",J271,0)</f>
        <v>63540</v>
      </c>
      <c r="BF271" s="234">
        <f>IF(N271="snížená",J271,0)</f>
        <v>0</v>
      </c>
      <c r="BG271" s="234">
        <f>IF(N271="zákl. přenesená",J271,0)</f>
        <v>0</v>
      </c>
      <c r="BH271" s="234">
        <f>IF(N271="sníž. přenesená",J271,0)</f>
        <v>0</v>
      </c>
      <c r="BI271" s="234">
        <f>IF(N271="nulová",J271,0)</f>
        <v>0</v>
      </c>
      <c r="BJ271" s="18" t="s">
        <v>81</v>
      </c>
      <c r="BK271" s="234">
        <f>ROUND(I271*H271,2)</f>
        <v>63540</v>
      </c>
      <c r="BL271" s="18" t="s">
        <v>116</v>
      </c>
      <c r="BM271" s="233" t="s">
        <v>5654</v>
      </c>
    </row>
    <row r="272" s="2" customFormat="1" ht="16.5" customHeight="1">
      <c r="A272" s="33"/>
      <c r="B272" s="34"/>
      <c r="C272" s="222" t="s">
        <v>1774</v>
      </c>
      <c r="D272" s="222" t="s">
        <v>280</v>
      </c>
      <c r="E272" s="223" t="s">
        <v>5655</v>
      </c>
      <c r="F272" s="224" t="s">
        <v>2693</v>
      </c>
      <c r="G272" s="225" t="s">
        <v>1673</v>
      </c>
      <c r="H272" s="226">
        <v>15</v>
      </c>
      <c r="I272" s="227">
        <v>6354</v>
      </c>
      <c r="J272" s="227">
        <f>ROUND(I272*H272,2)</f>
        <v>95310</v>
      </c>
      <c r="K272" s="228"/>
      <c r="L272" s="39"/>
      <c r="M272" s="229" t="s">
        <v>1</v>
      </c>
      <c r="N272" s="230" t="s">
        <v>39</v>
      </c>
      <c r="O272" s="231">
        <v>0</v>
      </c>
      <c r="P272" s="231">
        <f>O272*H272</f>
        <v>0</v>
      </c>
      <c r="Q272" s="231">
        <v>0</v>
      </c>
      <c r="R272" s="231">
        <f>Q272*H272</f>
        <v>0</v>
      </c>
      <c r="S272" s="231">
        <v>0</v>
      </c>
      <c r="T272" s="232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233" t="s">
        <v>116</v>
      </c>
      <c r="AT272" s="233" t="s">
        <v>280</v>
      </c>
      <c r="AU272" s="233" t="s">
        <v>83</v>
      </c>
      <c r="AY272" s="18" t="s">
        <v>278</v>
      </c>
      <c r="BE272" s="234">
        <f>IF(N272="základní",J272,0)</f>
        <v>95310</v>
      </c>
      <c r="BF272" s="234">
        <f>IF(N272="snížená",J272,0)</f>
        <v>0</v>
      </c>
      <c r="BG272" s="234">
        <f>IF(N272="zákl. přenesená",J272,0)</f>
        <v>0</v>
      </c>
      <c r="BH272" s="234">
        <f>IF(N272="sníž. přenesená",J272,0)</f>
        <v>0</v>
      </c>
      <c r="BI272" s="234">
        <f>IF(N272="nulová",J272,0)</f>
        <v>0</v>
      </c>
      <c r="BJ272" s="18" t="s">
        <v>81</v>
      </c>
      <c r="BK272" s="234">
        <f>ROUND(I272*H272,2)</f>
        <v>95310</v>
      </c>
      <c r="BL272" s="18" t="s">
        <v>116</v>
      </c>
      <c r="BM272" s="233" t="s">
        <v>5656</v>
      </c>
    </row>
    <row r="273" s="2" customFormat="1" ht="16.5" customHeight="1">
      <c r="A273" s="33"/>
      <c r="B273" s="34"/>
      <c r="C273" s="222" t="s">
        <v>1779</v>
      </c>
      <c r="D273" s="222" t="s">
        <v>280</v>
      </c>
      <c r="E273" s="223" t="s">
        <v>5657</v>
      </c>
      <c r="F273" s="224" t="s">
        <v>5387</v>
      </c>
      <c r="G273" s="225" t="s">
        <v>1673</v>
      </c>
      <c r="H273" s="226">
        <v>10</v>
      </c>
      <c r="I273" s="227">
        <v>669</v>
      </c>
      <c r="J273" s="227">
        <f>ROUND(I273*H273,2)</f>
        <v>6690</v>
      </c>
      <c r="K273" s="228"/>
      <c r="L273" s="39"/>
      <c r="M273" s="229" t="s">
        <v>1</v>
      </c>
      <c r="N273" s="230" t="s">
        <v>39</v>
      </c>
      <c r="O273" s="231">
        <v>0</v>
      </c>
      <c r="P273" s="231">
        <f>O273*H273</f>
        <v>0</v>
      </c>
      <c r="Q273" s="231">
        <v>0</v>
      </c>
      <c r="R273" s="231">
        <f>Q273*H273</f>
        <v>0</v>
      </c>
      <c r="S273" s="231">
        <v>0</v>
      </c>
      <c r="T273" s="232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233" t="s">
        <v>116</v>
      </c>
      <c r="AT273" s="233" t="s">
        <v>280</v>
      </c>
      <c r="AU273" s="233" t="s">
        <v>83</v>
      </c>
      <c r="AY273" s="18" t="s">
        <v>278</v>
      </c>
      <c r="BE273" s="234">
        <f>IF(N273="základní",J273,0)</f>
        <v>6690</v>
      </c>
      <c r="BF273" s="234">
        <f>IF(N273="snížená",J273,0)</f>
        <v>0</v>
      </c>
      <c r="BG273" s="234">
        <f>IF(N273="zákl. přenesená",J273,0)</f>
        <v>0</v>
      </c>
      <c r="BH273" s="234">
        <f>IF(N273="sníž. přenesená",J273,0)</f>
        <v>0</v>
      </c>
      <c r="BI273" s="234">
        <f>IF(N273="nulová",J273,0)</f>
        <v>0</v>
      </c>
      <c r="BJ273" s="18" t="s">
        <v>81</v>
      </c>
      <c r="BK273" s="234">
        <f>ROUND(I273*H273,2)</f>
        <v>6690</v>
      </c>
      <c r="BL273" s="18" t="s">
        <v>116</v>
      </c>
      <c r="BM273" s="233" t="s">
        <v>5658</v>
      </c>
    </row>
    <row r="274" s="2" customFormat="1" ht="16.5" customHeight="1">
      <c r="A274" s="33"/>
      <c r="B274" s="34"/>
      <c r="C274" s="222" t="s">
        <v>1784</v>
      </c>
      <c r="D274" s="222" t="s">
        <v>280</v>
      </c>
      <c r="E274" s="223" t="s">
        <v>5659</v>
      </c>
      <c r="F274" s="224" t="s">
        <v>5387</v>
      </c>
      <c r="G274" s="225" t="s">
        <v>1673</v>
      </c>
      <c r="H274" s="226">
        <v>15</v>
      </c>
      <c r="I274" s="227">
        <v>669</v>
      </c>
      <c r="J274" s="227">
        <f>ROUND(I274*H274,2)</f>
        <v>10035</v>
      </c>
      <c r="K274" s="228"/>
      <c r="L274" s="39"/>
      <c r="M274" s="229" t="s">
        <v>1</v>
      </c>
      <c r="N274" s="230" t="s">
        <v>39</v>
      </c>
      <c r="O274" s="231">
        <v>0</v>
      </c>
      <c r="P274" s="231">
        <f>O274*H274</f>
        <v>0</v>
      </c>
      <c r="Q274" s="231">
        <v>0</v>
      </c>
      <c r="R274" s="231">
        <f>Q274*H274</f>
        <v>0</v>
      </c>
      <c r="S274" s="231">
        <v>0</v>
      </c>
      <c r="T274" s="232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233" t="s">
        <v>116</v>
      </c>
      <c r="AT274" s="233" t="s">
        <v>280</v>
      </c>
      <c r="AU274" s="233" t="s">
        <v>83</v>
      </c>
      <c r="AY274" s="18" t="s">
        <v>278</v>
      </c>
      <c r="BE274" s="234">
        <f>IF(N274="základní",J274,0)</f>
        <v>10035</v>
      </c>
      <c r="BF274" s="234">
        <f>IF(N274="snížená",J274,0)</f>
        <v>0</v>
      </c>
      <c r="BG274" s="234">
        <f>IF(N274="zákl. přenesená",J274,0)</f>
        <v>0</v>
      </c>
      <c r="BH274" s="234">
        <f>IF(N274="sníž. přenesená",J274,0)</f>
        <v>0</v>
      </c>
      <c r="BI274" s="234">
        <f>IF(N274="nulová",J274,0)</f>
        <v>0</v>
      </c>
      <c r="BJ274" s="18" t="s">
        <v>81</v>
      </c>
      <c r="BK274" s="234">
        <f>ROUND(I274*H274,2)</f>
        <v>10035</v>
      </c>
      <c r="BL274" s="18" t="s">
        <v>116</v>
      </c>
      <c r="BM274" s="233" t="s">
        <v>5660</v>
      </c>
    </row>
    <row r="275" s="2" customFormat="1" ht="24.15" customHeight="1">
      <c r="A275" s="33"/>
      <c r="B275" s="34"/>
      <c r="C275" s="222" t="s">
        <v>1789</v>
      </c>
      <c r="D275" s="222" t="s">
        <v>280</v>
      </c>
      <c r="E275" s="223" t="s">
        <v>5661</v>
      </c>
      <c r="F275" s="224" t="s">
        <v>2712</v>
      </c>
      <c r="G275" s="225" t="s">
        <v>1673</v>
      </c>
      <c r="H275" s="226">
        <v>9</v>
      </c>
      <c r="I275" s="227">
        <v>1864</v>
      </c>
      <c r="J275" s="227">
        <f>ROUND(I275*H275,2)</f>
        <v>16776</v>
      </c>
      <c r="K275" s="228"/>
      <c r="L275" s="39"/>
      <c r="M275" s="229" t="s">
        <v>1</v>
      </c>
      <c r="N275" s="230" t="s">
        <v>39</v>
      </c>
      <c r="O275" s="231">
        <v>0</v>
      </c>
      <c r="P275" s="231">
        <f>O275*H275</f>
        <v>0</v>
      </c>
      <c r="Q275" s="231">
        <v>0</v>
      </c>
      <c r="R275" s="231">
        <f>Q275*H275</f>
        <v>0</v>
      </c>
      <c r="S275" s="231">
        <v>0</v>
      </c>
      <c r="T275" s="232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233" t="s">
        <v>116</v>
      </c>
      <c r="AT275" s="233" t="s">
        <v>280</v>
      </c>
      <c r="AU275" s="233" t="s">
        <v>83</v>
      </c>
      <c r="AY275" s="18" t="s">
        <v>278</v>
      </c>
      <c r="BE275" s="234">
        <f>IF(N275="základní",J275,0)</f>
        <v>16776</v>
      </c>
      <c r="BF275" s="234">
        <f>IF(N275="snížená",J275,0)</f>
        <v>0</v>
      </c>
      <c r="BG275" s="234">
        <f>IF(N275="zákl. přenesená",J275,0)</f>
        <v>0</v>
      </c>
      <c r="BH275" s="234">
        <f>IF(N275="sníž. přenesená",J275,0)</f>
        <v>0</v>
      </c>
      <c r="BI275" s="234">
        <f>IF(N275="nulová",J275,0)</f>
        <v>0</v>
      </c>
      <c r="BJ275" s="18" t="s">
        <v>81</v>
      </c>
      <c r="BK275" s="234">
        <f>ROUND(I275*H275,2)</f>
        <v>16776</v>
      </c>
      <c r="BL275" s="18" t="s">
        <v>116</v>
      </c>
      <c r="BM275" s="233" t="s">
        <v>5662</v>
      </c>
    </row>
    <row r="276" s="2" customFormat="1" ht="24.15" customHeight="1">
      <c r="A276" s="33"/>
      <c r="B276" s="34"/>
      <c r="C276" s="222" t="s">
        <v>1793</v>
      </c>
      <c r="D276" s="222" t="s">
        <v>280</v>
      </c>
      <c r="E276" s="223" t="s">
        <v>5663</v>
      </c>
      <c r="F276" s="224" t="s">
        <v>2503</v>
      </c>
      <c r="G276" s="225" t="s">
        <v>1673</v>
      </c>
      <c r="H276" s="226">
        <v>15</v>
      </c>
      <c r="I276" s="227">
        <v>2163</v>
      </c>
      <c r="J276" s="227">
        <f>ROUND(I276*H276,2)</f>
        <v>32445</v>
      </c>
      <c r="K276" s="228"/>
      <c r="L276" s="39"/>
      <c r="M276" s="229" t="s">
        <v>1</v>
      </c>
      <c r="N276" s="230" t="s">
        <v>39</v>
      </c>
      <c r="O276" s="231">
        <v>0</v>
      </c>
      <c r="P276" s="231">
        <f>O276*H276</f>
        <v>0</v>
      </c>
      <c r="Q276" s="231">
        <v>0</v>
      </c>
      <c r="R276" s="231">
        <f>Q276*H276</f>
        <v>0</v>
      </c>
      <c r="S276" s="231">
        <v>0</v>
      </c>
      <c r="T276" s="232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233" t="s">
        <v>116</v>
      </c>
      <c r="AT276" s="233" t="s">
        <v>280</v>
      </c>
      <c r="AU276" s="233" t="s">
        <v>83</v>
      </c>
      <c r="AY276" s="18" t="s">
        <v>278</v>
      </c>
      <c r="BE276" s="234">
        <f>IF(N276="základní",J276,0)</f>
        <v>32445</v>
      </c>
      <c r="BF276" s="234">
        <f>IF(N276="snížená",J276,0)</f>
        <v>0</v>
      </c>
      <c r="BG276" s="234">
        <f>IF(N276="zákl. přenesená",J276,0)</f>
        <v>0</v>
      </c>
      <c r="BH276" s="234">
        <f>IF(N276="sníž. přenesená",J276,0)</f>
        <v>0</v>
      </c>
      <c r="BI276" s="234">
        <f>IF(N276="nulová",J276,0)</f>
        <v>0</v>
      </c>
      <c r="BJ276" s="18" t="s">
        <v>81</v>
      </c>
      <c r="BK276" s="234">
        <f>ROUND(I276*H276,2)</f>
        <v>32445</v>
      </c>
      <c r="BL276" s="18" t="s">
        <v>116</v>
      </c>
      <c r="BM276" s="233" t="s">
        <v>5664</v>
      </c>
    </row>
    <row r="277" s="2" customFormat="1" ht="21.75" customHeight="1">
      <c r="A277" s="33"/>
      <c r="B277" s="34"/>
      <c r="C277" s="222" t="s">
        <v>1798</v>
      </c>
      <c r="D277" s="222" t="s">
        <v>280</v>
      </c>
      <c r="E277" s="223" t="s">
        <v>5665</v>
      </c>
      <c r="F277" s="224" t="s">
        <v>5666</v>
      </c>
      <c r="G277" s="225" t="s">
        <v>1673</v>
      </c>
      <c r="H277" s="226">
        <v>1</v>
      </c>
      <c r="I277" s="227">
        <v>2165</v>
      </c>
      <c r="J277" s="227">
        <f>ROUND(I277*H277,2)</f>
        <v>2165</v>
      </c>
      <c r="K277" s="228"/>
      <c r="L277" s="39"/>
      <c r="M277" s="229" t="s">
        <v>1</v>
      </c>
      <c r="N277" s="230" t="s">
        <v>39</v>
      </c>
      <c r="O277" s="231">
        <v>0</v>
      </c>
      <c r="P277" s="231">
        <f>O277*H277</f>
        <v>0</v>
      </c>
      <c r="Q277" s="231">
        <v>0</v>
      </c>
      <c r="R277" s="231">
        <f>Q277*H277</f>
        <v>0</v>
      </c>
      <c r="S277" s="231">
        <v>0</v>
      </c>
      <c r="T277" s="232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233" t="s">
        <v>116</v>
      </c>
      <c r="AT277" s="233" t="s">
        <v>280</v>
      </c>
      <c r="AU277" s="233" t="s">
        <v>83</v>
      </c>
      <c r="AY277" s="18" t="s">
        <v>278</v>
      </c>
      <c r="BE277" s="234">
        <f>IF(N277="základní",J277,0)</f>
        <v>2165</v>
      </c>
      <c r="BF277" s="234">
        <f>IF(N277="snížená",J277,0)</f>
        <v>0</v>
      </c>
      <c r="BG277" s="234">
        <f>IF(N277="zákl. přenesená",J277,0)</f>
        <v>0</v>
      </c>
      <c r="BH277" s="234">
        <f>IF(N277="sníž. přenesená",J277,0)</f>
        <v>0</v>
      </c>
      <c r="BI277" s="234">
        <f>IF(N277="nulová",J277,0)</f>
        <v>0</v>
      </c>
      <c r="BJ277" s="18" t="s">
        <v>81</v>
      </c>
      <c r="BK277" s="234">
        <f>ROUND(I277*H277,2)</f>
        <v>2165</v>
      </c>
      <c r="BL277" s="18" t="s">
        <v>116</v>
      </c>
      <c r="BM277" s="233" t="s">
        <v>5667</v>
      </c>
    </row>
    <row r="278" s="2" customFormat="1" ht="37.8" customHeight="1">
      <c r="A278" s="33"/>
      <c r="B278" s="34"/>
      <c r="C278" s="222" t="s">
        <v>1802</v>
      </c>
      <c r="D278" s="222" t="s">
        <v>280</v>
      </c>
      <c r="E278" s="223" t="s">
        <v>5668</v>
      </c>
      <c r="F278" s="224" t="s">
        <v>2539</v>
      </c>
      <c r="G278" s="225" t="s">
        <v>2540</v>
      </c>
      <c r="H278" s="226">
        <v>134</v>
      </c>
      <c r="I278" s="227">
        <v>809</v>
      </c>
      <c r="J278" s="227">
        <f>ROUND(I278*H278,2)</f>
        <v>108406</v>
      </c>
      <c r="K278" s="228"/>
      <c r="L278" s="39"/>
      <c r="M278" s="229" t="s">
        <v>1</v>
      </c>
      <c r="N278" s="230" t="s">
        <v>39</v>
      </c>
      <c r="O278" s="231">
        <v>0</v>
      </c>
      <c r="P278" s="231">
        <f>O278*H278</f>
        <v>0</v>
      </c>
      <c r="Q278" s="231">
        <v>0</v>
      </c>
      <c r="R278" s="231">
        <f>Q278*H278</f>
        <v>0</v>
      </c>
      <c r="S278" s="231">
        <v>0</v>
      </c>
      <c r="T278" s="232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233" t="s">
        <v>116</v>
      </c>
      <c r="AT278" s="233" t="s">
        <v>280</v>
      </c>
      <c r="AU278" s="233" t="s">
        <v>83</v>
      </c>
      <c r="AY278" s="18" t="s">
        <v>278</v>
      </c>
      <c r="BE278" s="234">
        <f>IF(N278="základní",J278,0)</f>
        <v>108406</v>
      </c>
      <c r="BF278" s="234">
        <f>IF(N278="snížená",J278,0)</f>
        <v>0</v>
      </c>
      <c r="BG278" s="234">
        <f>IF(N278="zákl. přenesená",J278,0)</f>
        <v>0</v>
      </c>
      <c r="BH278" s="234">
        <f>IF(N278="sníž. přenesená",J278,0)</f>
        <v>0</v>
      </c>
      <c r="BI278" s="234">
        <f>IF(N278="nulová",J278,0)</f>
        <v>0</v>
      </c>
      <c r="BJ278" s="18" t="s">
        <v>81</v>
      </c>
      <c r="BK278" s="234">
        <f>ROUND(I278*H278,2)</f>
        <v>108406</v>
      </c>
      <c r="BL278" s="18" t="s">
        <v>116</v>
      </c>
      <c r="BM278" s="233" t="s">
        <v>5669</v>
      </c>
    </row>
    <row r="279" s="2" customFormat="1" ht="37.8" customHeight="1">
      <c r="A279" s="33"/>
      <c r="B279" s="34"/>
      <c r="C279" s="222" t="s">
        <v>1807</v>
      </c>
      <c r="D279" s="222" t="s">
        <v>280</v>
      </c>
      <c r="E279" s="223" t="s">
        <v>5670</v>
      </c>
      <c r="F279" s="224" t="s">
        <v>2543</v>
      </c>
      <c r="G279" s="225" t="s">
        <v>2540</v>
      </c>
      <c r="H279" s="226">
        <v>57</v>
      </c>
      <c r="I279" s="227">
        <v>1037</v>
      </c>
      <c r="J279" s="227">
        <f>ROUND(I279*H279,2)</f>
        <v>59109</v>
      </c>
      <c r="K279" s="228"/>
      <c r="L279" s="39"/>
      <c r="M279" s="229" t="s">
        <v>1</v>
      </c>
      <c r="N279" s="230" t="s">
        <v>39</v>
      </c>
      <c r="O279" s="231">
        <v>0</v>
      </c>
      <c r="P279" s="231">
        <f>O279*H279</f>
        <v>0</v>
      </c>
      <c r="Q279" s="231">
        <v>0</v>
      </c>
      <c r="R279" s="231">
        <f>Q279*H279</f>
        <v>0</v>
      </c>
      <c r="S279" s="231">
        <v>0</v>
      </c>
      <c r="T279" s="232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233" t="s">
        <v>116</v>
      </c>
      <c r="AT279" s="233" t="s">
        <v>280</v>
      </c>
      <c r="AU279" s="233" t="s">
        <v>83</v>
      </c>
      <c r="AY279" s="18" t="s">
        <v>278</v>
      </c>
      <c r="BE279" s="234">
        <f>IF(N279="základní",J279,0)</f>
        <v>59109</v>
      </c>
      <c r="BF279" s="234">
        <f>IF(N279="snížená",J279,0)</f>
        <v>0</v>
      </c>
      <c r="BG279" s="234">
        <f>IF(N279="zákl. přenesená",J279,0)</f>
        <v>0</v>
      </c>
      <c r="BH279" s="234">
        <f>IF(N279="sníž. přenesená",J279,0)</f>
        <v>0</v>
      </c>
      <c r="BI279" s="234">
        <f>IF(N279="nulová",J279,0)</f>
        <v>0</v>
      </c>
      <c r="BJ279" s="18" t="s">
        <v>81</v>
      </c>
      <c r="BK279" s="234">
        <f>ROUND(I279*H279,2)</f>
        <v>59109</v>
      </c>
      <c r="BL279" s="18" t="s">
        <v>116</v>
      </c>
      <c r="BM279" s="233" t="s">
        <v>5671</v>
      </c>
    </row>
    <row r="280" s="2" customFormat="1" ht="24.15" customHeight="1">
      <c r="A280" s="33"/>
      <c r="B280" s="34"/>
      <c r="C280" s="222" t="s">
        <v>1811</v>
      </c>
      <c r="D280" s="222" t="s">
        <v>280</v>
      </c>
      <c r="E280" s="223" t="s">
        <v>5672</v>
      </c>
      <c r="F280" s="224" t="s">
        <v>5673</v>
      </c>
      <c r="G280" s="225" t="s">
        <v>2547</v>
      </c>
      <c r="H280" s="226">
        <v>4</v>
      </c>
      <c r="I280" s="227">
        <v>564</v>
      </c>
      <c r="J280" s="227">
        <f>ROUND(I280*H280,2)</f>
        <v>2256</v>
      </c>
      <c r="K280" s="228"/>
      <c r="L280" s="39"/>
      <c r="M280" s="229" t="s">
        <v>1</v>
      </c>
      <c r="N280" s="230" t="s">
        <v>39</v>
      </c>
      <c r="O280" s="231">
        <v>0</v>
      </c>
      <c r="P280" s="231">
        <f>O280*H280</f>
        <v>0</v>
      </c>
      <c r="Q280" s="231">
        <v>0</v>
      </c>
      <c r="R280" s="231">
        <f>Q280*H280</f>
        <v>0</v>
      </c>
      <c r="S280" s="231">
        <v>0</v>
      </c>
      <c r="T280" s="232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233" t="s">
        <v>116</v>
      </c>
      <c r="AT280" s="233" t="s">
        <v>280</v>
      </c>
      <c r="AU280" s="233" t="s">
        <v>83</v>
      </c>
      <c r="AY280" s="18" t="s">
        <v>278</v>
      </c>
      <c r="BE280" s="234">
        <f>IF(N280="základní",J280,0)</f>
        <v>2256</v>
      </c>
      <c r="BF280" s="234">
        <f>IF(N280="snížená",J280,0)</f>
        <v>0</v>
      </c>
      <c r="BG280" s="234">
        <f>IF(N280="zákl. přenesená",J280,0)</f>
        <v>0</v>
      </c>
      <c r="BH280" s="234">
        <f>IF(N280="sníž. přenesená",J280,0)</f>
        <v>0</v>
      </c>
      <c r="BI280" s="234">
        <f>IF(N280="nulová",J280,0)</f>
        <v>0</v>
      </c>
      <c r="BJ280" s="18" t="s">
        <v>81</v>
      </c>
      <c r="BK280" s="234">
        <f>ROUND(I280*H280,2)</f>
        <v>2256</v>
      </c>
      <c r="BL280" s="18" t="s">
        <v>116</v>
      </c>
      <c r="BM280" s="233" t="s">
        <v>5674</v>
      </c>
    </row>
    <row r="281" s="2" customFormat="1" ht="24.15" customHeight="1">
      <c r="A281" s="33"/>
      <c r="B281" s="34"/>
      <c r="C281" s="222" t="s">
        <v>1815</v>
      </c>
      <c r="D281" s="222" t="s">
        <v>280</v>
      </c>
      <c r="E281" s="223" t="s">
        <v>5675</v>
      </c>
      <c r="F281" s="224" t="s">
        <v>2919</v>
      </c>
      <c r="G281" s="225" t="s">
        <v>2547</v>
      </c>
      <c r="H281" s="226">
        <v>87</v>
      </c>
      <c r="I281" s="227">
        <v>600</v>
      </c>
      <c r="J281" s="227">
        <f>ROUND(I281*H281,2)</f>
        <v>52200</v>
      </c>
      <c r="K281" s="228"/>
      <c r="L281" s="39"/>
      <c r="M281" s="229" t="s">
        <v>1</v>
      </c>
      <c r="N281" s="230" t="s">
        <v>39</v>
      </c>
      <c r="O281" s="231">
        <v>0</v>
      </c>
      <c r="P281" s="231">
        <f>O281*H281</f>
        <v>0</v>
      </c>
      <c r="Q281" s="231">
        <v>0</v>
      </c>
      <c r="R281" s="231">
        <f>Q281*H281</f>
        <v>0</v>
      </c>
      <c r="S281" s="231">
        <v>0</v>
      </c>
      <c r="T281" s="232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233" t="s">
        <v>116</v>
      </c>
      <c r="AT281" s="233" t="s">
        <v>280</v>
      </c>
      <c r="AU281" s="233" t="s">
        <v>83</v>
      </c>
      <c r="AY281" s="18" t="s">
        <v>278</v>
      </c>
      <c r="BE281" s="234">
        <f>IF(N281="základní",J281,0)</f>
        <v>52200</v>
      </c>
      <c r="BF281" s="234">
        <f>IF(N281="snížená",J281,0)</f>
        <v>0</v>
      </c>
      <c r="BG281" s="234">
        <f>IF(N281="zákl. přenesená",J281,0)</f>
        <v>0</v>
      </c>
      <c r="BH281" s="234">
        <f>IF(N281="sníž. přenesená",J281,0)</f>
        <v>0</v>
      </c>
      <c r="BI281" s="234">
        <f>IF(N281="nulová",J281,0)</f>
        <v>0</v>
      </c>
      <c r="BJ281" s="18" t="s">
        <v>81</v>
      </c>
      <c r="BK281" s="234">
        <f>ROUND(I281*H281,2)</f>
        <v>52200</v>
      </c>
      <c r="BL281" s="18" t="s">
        <v>116</v>
      </c>
      <c r="BM281" s="233" t="s">
        <v>5676</v>
      </c>
    </row>
    <row r="282" s="2" customFormat="1" ht="24.15" customHeight="1">
      <c r="A282" s="33"/>
      <c r="B282" s="34"/>
      <c r="C282" s="222" t="s">
        <v>1819</v>
      </c>
      <c r="D282" s="222" t="s">
        <v>280</v>
      </c>
      <c r="E282" s="223" t="s">
        <v>5677</v>
      </c>
      <c r="F282" s="224" t="s">
        <v>5678</v>
      </c>
      <c r="G282" s="225" t="s">
        <v>2547</v>
      </c>
      <c r="H282" s="226">
        <v>172</v>
      </c>
      <c r="I282" s="227">
        <v>784</v>
      </c>
      <c r="J282" s="227">
        <f>ROUND(I282*H282,2)</f>
        <v>134848</v>
      </c>
      <c r="K282" s="228"/>
      <c r="L282" s="39"/>
      <c r="M282" s="229" t="s">
        <v>1</v>
      </c>
      <c r="N282" s="230" t="s">
        <v>39</v>
      </c>
      <c r="O282" s="231">
        <v>0</v>
      </c>
      <c r="P282" s="231">
        <f>O282*H282</f>
        <v>0</v>
      </c>
      <c r="Q282" s="231">
        <v>0</v>
      </c>
      <c r="R282" s="231">
        <f>Q282*H282</f>
        <v>0</v>
      </c>
      <c r="S282" s="231">
        <v>0</v>
      </c>
      <c r="T282" s="232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233" t="s">
        <v>116</v>
      </c>
      <c r="AT282" s="233" t="s">
        <v>280</v>
      </c>
      <c r="AU282" s="233" t="s">
        <v>83</v>
      </c>
      <c r="AY282" s="18" t="s">
        <v>278</v>
      </c>
      <c r="BE282" s="234">
        <f>IF(N282="základní",J282,0)</f>
        <v>134848</v>
      </c>
      <c r="BF282" s="234">
        <f>IF(N282="snížená",J282,0)</f>
        <v>0</v>
      </c>
      <c r="BG282" s="234">
        <f>IF(N282="zákl. přenesená",J282,0)</f>
        <v>0</v>
      </c>
      <c r="BH282" s="234">
        <f>IF(N282="sníž. přenesená",J282,0)</f>
        <v>0</v>
      </c>
      <c r="BI282" s="234">
        <f>IF(N282="nulová",J282,0)</f>
        <v>0</v>
      </c>
      <c r="BJ282" s="18" t="s">
        <v>81</v>
      </c>
      <c r="BK282" s="234">
        <f>ROUND(I282*H282,2)</f>
        <v>134848</v>
      </c>
      <c r="BL282" s="18" t="s">
        <v>116</v>
      </c>
      <c r="BM282" s="233" t="s">
        <v>5679</v>
      </c>
    </row>
    <row r="283" s="2" customFormat="1" ht="16.5" customHeight="1">
      <c r="A283" s="33"/>
      <c r="B283" s="34"/>
      <c r="C283" s="222" t="s">
        <v>1823</v>
      </c>
      <c r="D283" s="222" t="s">
        <v>280</v>
      </c>
      <c r="E283" s="223" t="s">
        <v>5680</v>
      </c>
      <c r="F283" s="224" t="s">
        <v>5402</v>
      </c>
      <c r="G283" s="225" t="s">
        <v>2547</v>
      </c>
      <c r="H283" s="226">
        <v>4</v>
      </c>
      <c r="I283" s="227">
        <v>274</v>
      </c>
      <c r="J283" s="227">
        <f>ROUND(I283*H283,2)</f>
        <v>1096</v>
      </c>
      <c r="K283" s="228"/>
      <c r="L283" s="39"/>
      <c r="M283" s="229" t="s">
        <v>1</v>
      </c>
      <c r="N283" s="230" t="s">
        <v>39</v>
      </c>
      <c r="O283" s="231">
        <v>0</v>
      </c>
      <c r="P283" s="231">
        <f>O283*H283</f>
        <v>0</v>
      </c>
      <c r="Q283" s="231">
        <v>0</v>
      </c>
      <c r="R283" s="231">
        <f>Q283*H283</f>
        <v>0</v>
      </c>
      <c r="S283" s="231">
        <v>0</v>
      </c>
      <c r="T283" s="232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233" t="s">
        <v>116</v>
      </c>
      <c r="AT283" s="233" t="s">
        <v>280</v>
      </c>
      <c r="AU283" s="233" t="s">
        <v>83</v>
      </c>
      <c r="AY283" s="18" t="s">
        <v>278</v>
      </c>
      <c r="BE283" s="234">
        <f>IF(N283="základní",J283,0)</f>
        <v>1096</v>
      </c>
      <c r="BF283" s="234">
        <f>IF(N283="snížená",J283,0)</f>
        <v>0</v>
      </c>
      <c r="BG283" s="234">
        <f>IF(N283="zákl. přenesená",J283,0)</f>
        <v>0</v>
      </c>
      <c r="BH283" s="234">
        <f>IF(N283="sníž. přenesená",J283,0)</f>
        <v>0</v>
      </c>
      <c r="BI283" s="234">
        <f>IF(N283="nulová",J283,0)</f>
        <v>0</v>
      </c>
      <c r="BJ283" s="18" t="s">
        <v>81</v>
      </c>
      <c r="BK283" s="234">
        <f>ROUND(I283*H283,2)</f>
        <v>1096</v>
      </c>
      <c r="BL283" s="18" t="s">
        <v>116</v>
      </c>
      <c r="BM283" s="233" t="s">
        <v>5681</v>
      </c>
    </row>
    <row r="284" s="2" customFormat="1" ht="16.5" customHeight="1">
      <c r="A284" s="33"/>
      <c r="B284" s="34"/>
      <c r="C284" s="222" t="s">
        <v>1828</v>
      </c>
      <c r="D284" s="222" t="s">
        <v>280</v>
      </c>
      <c r="E284" s="223" t="s">
        <v>5682</v>
      </c>
      <c r="F284" s="224" t="s">
        <v>2559</v>
      </c>
      <c r="G284" s="225" t="s">
        <v>2547</v>
      </c>
      <c r="H284" s="226">
        <v>13</v>
      </c>
      <c r="I284" s="227">
        <v>314</v>
      </c>
      <c r="J284" s="227">
        <f>ROUND(I284*H284,2)</f>
        <v>4082</v>
      </c>
      <c r="K284" s="228"/>
      <c r="L284" s="39"/>
      <c r="M284" s="229" t="s">
        <v>1</v>
      </c>
      <c r="N284" s="230" t="s">
        <v>39</v>
      </c>
      <c r="O284" s="231">
        <v>0</v>
      </c>
      <c r="P284" s="231">
        <f>O284*H284</f>
        <v>0</v>
      </c>
      <c r="Q284" s="231">
        <v>0</v>
      </c>
      <c r="R284" s="231">
        <f>Q284*H284</f>
        <v>0</v>
      </c>
      <c r="S284" s="231">
        <v>0</v>
      </c>
      <c r="T284" s="232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233" t="s">
        <v>116</v>
      </c>
      <c r="AT284" s="233" t="s">
        <v>280</v>
      </c>
      <c r="AU284" s="233" t="s">
        <v>83</v>
      </c>
      <c r="AY284" s="18" t="s">
        <v>278</v>
      </c>
      <c r="BE284" s="234">
        <f>IF(N284="základní",J284,0)</f>
        <v>4082</v>
      </c>
      <c r="BF284" s="234">
        <f>IF(N284="snížená",J284,0)</f>
        <v>0</v>
      </c>
      <c r="BG284" s="234">
        <f>IF(N284="zákl. přenesená",J284,0)</f>
        <v>0</v>
      </c>
      <c r="BH284" s="234">
        <f>IF(N284="sníž. přenesená",J284,0)</f>
        <v>0</v>
      </c>
      <c r="BI284" s="234">
        <f>IF(N284="nulová",J284,0)</f>
        <v>0</v>
      </c>
      <c r="BJ284" s="18" t="s">
        <v>81</v>
      </c>
      <c r="BK284" s="234">
        <f>ROUND(I284*H284,2)</f>
        <v>4082</v>
      </c>
      <c r="BL284" s="18" t="s">
        <v>116</v>
      </c>
      <c r="BM284" s="233" t="s">
        <v>5683</v>
      </c>
    </row>
    <row r="285" s="2" customFormat="1" ht="16.5" customHeight="1">
      <c r="A285" s="33"/>
      <c r="B285" s="34"/>
      <c r="C285" s="222" t="s">
        <v>1832</v>
      </c>
      <c r="D285" s="222" t="s">
        <v>280</v>
      </c>
      <c r="E285" s="223" t="s">
        <v>5684</v>
      </c>
      <c r="F285" s="224" t="s">
        <v>2562</v>
      </c>
      <c r="G285" s="225" t="s">
        <v>2547</v>
      </c>
      <c r="H285" s="226">
        <v>18</v>
      </c>
      <c r="I285" s="227">
        <v>387</v>
      </c>
      <c r="J285" s="227">
        <f>ROUND(I285*H285,2)</f>
        <v>6966</v>
      </c>
      <c r="K285" s="228"/>
      <c r="L285" s="39"/>
      <c r="M285" s="229" t="s">
        <v>1</v>
      </c>
      <c r="N285" s="230" t="s">
        <v>39</v>
      </c>
      <c r="O285" s="231">
        <v>0</v>
      </c>
      <c r="P285" s="231">
        <f>O285*H285</f>
        <v>0</v>
      </c>
      <c r="Q285" s="231">
        <v>0</v>
      </c>
      <c r="R285" s="231">
        <f>Q285*H285</f>
        <v>0</v>
      </c>
      <c r="S285" s="231">
        <v>0</v>
      </c>
      <c r="T285" s="232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233" t="s">
        <v>116</v>
      </c>
      <c r="AT285" s="233" t="s">
        <v>280</v>
      </c>
      <c r="AU285" s="233" t="s">
        <v>83</v>
      </c>
      <c r="AY285" s="18" t="s">
        <v>278</v>
      </c>
      <c r="BE285" s="234">
        <f>IF(N285="základní",J285,0)</f>
        <v>6966</v>
      </c>
      <c r="BF285" s="234">
        <f>IF(N285="snížená",J285,0)</f>
        <v>0</v>
      </c>
      <c r="BG285" s="234">
        <f>IF(N285="zákl. přenesená",J285,0)</f>
        <v>0</v>
      </c>
      <c r="BH285" s="234">
        <f>IF(N285="sníž. přenesená",J285,0)</f>
        <v>0</v>
      </c>
      <c r="BI285" s="234">
        <f>IF(N285="nulová",J285,0)</f>
        <v>0</v>
      </c>
      <c r="BJ285" s="18" t="s">
        <v>81</v>
      </c>
      <c r="BK285" s="234">
        <f>ROUND(I285*H285,2)</f>
        <v>6966</v>
      </c>
      <c r="BL285" s="18" t="s">
        <v>116</v>
      </c>
      <c r="BM285" s="233" t="s">
        <v>5685</v>
      </c>
    </row>
    <row r="286" s="2" customFormat="1" ht="24.15" customHeight="1">
      <c r="A286" s="33"/>
      <c r="B286" s="34"/>
      <c r="C286" s="222" t="s">
        <v>1837</v>
      </c>
      <c r="D286" s="222" t="s">
        <v>280</v>
      </c>
      <c r="E286" s="223" t="s">
        <v>5686</v>
      </c>
      <c r="F286" s="224" t="s">
        <v>2565</v>
      </c>
      <c r="G286" s="225" t="s">
        <v>2540</v>
      </c>
      <c r="H286" s="226">
        <v>90</v>
      </c>
      <c r="I286" s="227">
        <v>663</v>
      </c>
      <c r="J286" s="227">
        <f>ROUND(I286*H286,2)</f>
        <v>59670</v>
      </c>
      <c r="K286" s="228"/>
      <c r="L286" s="39"/>
      <c r="M286" s="229" t="s">
        <v>1</v>
      </c>
      <c r="N286" s="230" t="s">
        <v>39</v>
      </c>
      <c r="O286" s="231">
        <v>0</v>
      </c>
      <c r="P286" s="231">
        <f>O286*H286</f>
        <v>0</v>
      </c>
      <c r="Q286" s="231">
        <v>0</v>
      </c>
      <c r="R286" s="231">
        <f>Q286*H286</f>
        <v>0</v>
      </c>
      <c r="S286" s="231">
        <v>0</v>
      </c>
      <c r="T286" s="232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233" t="s">
        <v>116</v>
      </c>
      <c r="AT286" s="233" t="s">
        <v>280</v>
      </c>
      <c r="AU286" s="233" t="s">
        <v>83</v>
      </c>
      <c r="AY286" s="18" t="s">
        <v>278</v>
      </c>
      <c r="BE286" s="234">
        <f>IF(N286="základní",J286,0)</f>
        <v>59670</v>
      </c>
      <c r="BF286" s="234">
        <f>IF(N286="snížená",J286,0)</f>
        <v>0</v>
      </c>
      <c r="BG286" s="234">
        <f>IF(N286="zákl. přenesená",J286,0)</f>
        <v>0</v>
      </c>
      <c r="BH286" s="234">
        <f>IF(N286="sníž. přenesená",J286,0)</f>
        <v>0</v>
      </c>
      <c r="BI286" s="234">
        <f>IF(N286="nulová",J286,0)</f>
        <v>0</v>
      </c>
      <c r="BJ286" s="18" t="s">
        <v>81</v>
      </c>
      <c r="BK286" s="234">
        <f>ROUND(I286*H286,2)</f>
        <v>59670</v>
      </c>
      <c r="BL286" s="18" t="s">
        <v>116</v>
      </c>
      <c r="BM286" s="233" t="s">
        <v>5687</v>
      </c>
    </row>
    <row r="287" s="2" customFormat="1" ht="21.75" customHeight="1">
      <c r="A287" s="33"/>
      <c r="B287" s="34"/>
      <c r="C287" s="222" t="s">
        <v>1841</v>
      </c>
      <c r="D287" s="222" t="s">
        <v>280</v>
      </c>
      <c r="E287" s="223" t="s">
        <v>5688</v>
      </c>
      <c r="F287" s="224" t="s">
        <v>2568</v>
      </c>
      <c r="G287" s="225" t="s">
        <v>2540</v>
      </c>
      <c r="H287" s="226">
        <v>88</v>
      </c>
      <c r="I287" s="227">
        <v>629</v>
      </c>
      <c r="J287" s="227">
        <f>ROUND(I287*H287,2)</f>
        <v>55352</v>
      </c>
      <c r="K287" s="228"/>
      <c r="L287" s="39"/>
      <c r="M287" s="229" t="s">
        <v>1</v>
      </c>
      <c r="N287" s="230" t="s">
        <v>39</v>
      </c>
      <c r="O287" s="231">
        <v>0</v>
      </c>
      <c r="P287" s="231">
        <f>O287*H287</f>
        <v>0</v>
      </c>
      <c r="Q287" s="231">
        <v>0</v>
      </c>
      <c r="R287" s="231">
        <f>Q287*H287</f>
        <v>0</v>
      </c>
      <c r="S287" s="231">
        <v>0</v>
      </c>
      <c r="T287" s="232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233" t="s">
        <v>116</v>
      </c>
      <c r="AT287" s="233" t="s">
        <v>280</v>
      </c>
      <c r="AU287" s="233" t="s">
        <v>83</v>
      </c>
      <c r="AY287" s="18" t="s">
        <v>278</v>
      </c>
      <c r="BE287" s="234">
        <f>IF(N287="základní",J287,0)</f>
        <v>55352</v>
      </c>
      <c r="BF287" s="234">
        <f>IF(N287="snížená",J287,0)</f>
        <v>0</v>
      </c>
      <c r="BG287" s="234">
        <f>IF(N287="zákl. přenesená",J287,0)</f>
        <v>0</v>
      </c>
      <c r="BH287" s="234">
        <f>IF(N287="sníž. přenesená",J287,0)</f>
        <v>0</v>
      </c>
      <c r="BI287" s="234">
        <f>IF(N287="nulová",J287,0)</f>
        <v>0</v>
      </c>
      <c r="BJ287" s="18" t="s">
        <v>81</v>
      </c>
      <c r="BK287" s="234">
        <f>ROUND(I287*H287,2)</f>
        <v>55352</v>
      </c>
      <c r="BL287" s="18" t="s">
        <v>116</v>
      </c>
      <c r="BM287" s="233" t="s">
        <v>5689</v>
      </c>
    </row>
    <row r="288" s="2" customFormat="1" ht="21.75" customHeight="1">
      <c r="A288" s="33"/>
      <c r="B288" s="34"/>
      <c r="C288" s="222" t="s">
        <v>1844</v>
      </c>
      <c r="D288" s="222" t="s">
        <v>280</v>
      </c>
      <c r="E288" s="223" t="s">
        <v>5690</v>
      </c>
      <c r="F288" s="224" t="s">
        <v>2571</v>
      </c>
      <c r="G288" s="225" t="s">
        <v>2540</v>
      </c>
      <c r="H288" s="226">
        <v>91</v>
      </c>
      <c r="I288" s="227">
        <v>559</v>
      </c>
      <c r="J288" s="227">
        <f>ROUND(I288*H288,2)</f>
        <v>50869</v>
      </c>
      <c r="K288" s="228"/>
      <c r="L288" s="39"/>
      <c r="M288" s="229" t="s">
        <v>1</v>
      </c>
      <c r="N288" s="230" t="s">
        <v>39</v>
      </c>
      <c r="O288" s="231">
        <v>0</v>
      </c>
      <c r="P288" s="231">
        <f>O288*H288</f>
        <v>0</v>
      </c>
      <c r="Q288" s="231">
        <v>0</v>
      </c>
      <c r="R288" s="231">
        <f>Q288*H288</f>
        <v>0</v>
      </c>
      <c r="S288" s="231">
        <v>0</v>
      </c>
      <c r="T288" s="232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233" t="s">
        <v>116</v>
      </c>
      <c r="AT288" s="233" t="s">
        <v>280</v>
      </c>
      <c r="AU288" s="233" t="s">
        <v>83</v>
      </c>
      <c r="AY288" s="18" t="s">
        <v>278</v>
      </c>
      <c r="BE288" s="234">
        <f>IF(N288="základní",J288,0)</f>
        <v>50869</v>
      </c>
      <c r="BF288" s="234">
        <f>IF(N288="snížená",J288,0)</f>
        <v>0</v>
      </c>
      <c r="BG288" s="234">
        <f>IF(N288="zákl. přenesená",J288,0)</f>
        <v>0</v>
      </c>
      <c r="BH288" s="234">
        <f>IF(N288="sníž. přenesená",J288,0)</f>
        <v>0</v>
      </c>
      <c r="BI288" s="234">
        <f>IF(N288="nulová",J288,0)</f>
        <v>0</v>
      </c>
      <c r="BJ288" s="18" t="s">
        <v>81</v>
      </c>
      <c r="BK288" s="234">
        <f>ROUND(I288*H288,2)</f>
        <v>50869</v>
      </c>
      <c r="BL288" s="18" t="s">
        <v>116</v>
      </c>
      <c r="BM288" s="233" t="s">
        <v>5691</v>
      </c>
    </row>
    <row r="289" s="2" customFormat="1" ht="16.5" customHeight="1">
      <c r="A289" s="33"/>
      <c r="B289" s="34"/>
      <c r="C289" s="222" t="s">
        <v>1848</v>
      </c>
      <c r="D289" s="222" t="s">
        <v>280</v>
      </c>
      <c r="E289" s="223" t="s">
        <v>5692</v>
      </c>
      <c r="F289" s="224" t="s">
        <v>2574</v>
      </c>
      <c r="G289" s="225" t="s">
        <v>2491</v>
      </c>
      <c r="H289" s="226">
        <v>1</v>
      </c>
      <c r="I289" s="227">
        <v>52000</v>
      </c>
      <c r="J289" s="227">
        <f>ROUND(I289*H289,2)</f>
        <v>52000</v>
      </c>
      <c r="K289" s="228"/>
      <c r="L289" s="39"/>
      <c r="M289" s="229" t="s">
        <v>1</v>
      </c>
      <c r="N289" s="230" t="s">
        <v>39</v>
      </c>
      <c r="O289" s="231">
        <v>0</v>
      </c>
      <c r="P289" s="231">
        <f>O289*H289</f>
        <v>0</v>
      </c>
      <c r="Q289" s="231">
        <v>0</v>
      </c>
      <c r="R289" s="231">
        <f>Q289*H289</f>
        <v>0</v>
      </c>
      <c r="S289" s="231">
        <v>0</v>
      </c>
      <c r="T289" s="232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233" t="s">
        <v>116</v>
      </c>
      <c r="AT289" s="233" t="s">
        <v>280</v>
      </c>
      <c r="AU289" s="233" t="s">
        <v>83</v>
      </c>
      <c r="AY289" s="18" t="s">
        <v>278</v>
      </c>
      <c r="BE289" s="234">
        <f>IF(N289="základní",J289,0)</f>
        <v>52000</v>
      </c>
      <c r="BF289" s="234">
        <f>IF(N289="snížená",J289,0)</f>
        <v>0</v>
      </c>
      <c r="BG289" s="234">
        <f>IF(N289="zákl. přenesená",J289,0)</f>
        <v>0</v>
      </c>
      <c r="BH289" s="234">
        <f>IF(N289="sníž. přenesená",J289,0)</f>
        <v>0</v>
      </c>
      <c r="BI289" s="234">
        <f>IF(N289="nulová",J289,0)</f>
        <v>0</v>
      </c>
      <c r="BJ289" s="18" t="s">
        <v>81</v>
      </c>
      <c r="BK289" s="234">
        <f>ROUND(I289*H289,2)</f>
        <v>52000</v>
      </c>
      <c r="BL289" s="18" t="s">
        <v>116</v>
      </c>
      <c r="BM289" s="233" t="s">
        <v>5693</v>
      </c>
    </row>
    <row r="290" s="2" customFormat="1" ht="16.5" customHeight="1">
      <c r="A290" s="33"/>
      <c r="B290" s="34"/>
      <c r="C290" s="222" t="s">
        <v>1854</v>
      </c>
      <c r="D290" s="222" t="s">
        <v>280</v>
      </c>
      <c r="E290" s="223" t="s">
        <v>5694</v>
      </c>
      <c r="F290" s="224" t="s">
        <v>5549</v>
      </c>
      <c r="G290" s="225" t="s">
        <v>1673</v>
      </c>
      <c r="H290" s="226">
        <v>6</v>
      </c>
      <c r="I290" s="227">
        <v>2464</v>
      </c>
      <c r="J290" s="227">
        <f>ROUND(I290*H290,2)</f>
        <v>14784</v>
      </c>
      <c r="K290" s="228"/>
      <c r="L290" s="39"/>
      <c r="M290" s="229" t="s">
        <v>1</v>
      </c>
      <c r="N290" s="230" t="s">
        <v>39</v>
      </c>
      <c r="O290" s="231">
        <v>0</v>
      </c>
      <c r="P290" s="231">
        <f>O290*H290</f>
        <v>0</v>
      </c>
      <c r="Q290" s="231">
        <v>0</v>
      </c>
      <c r="R290" s="231">
        <f>Q290*H290</f>
        <v>0</v>
      </c>
      <c r="S290" s="231">
        <v>0</v>
      </c>
      <c r="T290" s="232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233" t="s">
        <v>116</v>
      </c>
      <c r="AT290" s="233" t="s">
        <v>280</v>
      </c>
      <c r="AU290" s="233" t="s">
        <v>83</v>
      </c>
      <c r="AY290" s="18" t="s">
        <v>278</v>
      </c>
      <c r="BE290" s="234">
        <f>IF(N290="základní",J290,0)</f>
        <v>14784</v>
      </c>
      <c r="BF290" s="234">
        <f>IF(N290="snížená",J290,0)</f>
        <v>0</v>
      </c>
      <c r="BG290" s="234">
        <f>IF(N290="zákl. přenesená",J290,0)</f>
        <v>0</v>
      </c>
      <c r="BH290" s="234">
        <f>IF(N290="sníž. přenesená",J290,0)</f>
        <v>0</v>
      </c>
      <c r="BI290" s="234">
        <f>IF(N290="nulová",J290,0)</f>
        <v>0</v>
      </c>
      <c r="BJ290" s="18" t="s">
        <v>81</v>
      </c>
      <c r="BK290" s="234">
        <f>ROUND(I290*H290,2)</f>
        <v>14784</v>
      </c>
      <c r="BL290" s="18" t="s">
        <v>116</v>
      </c>
      <c r="BM290" s="233" t="s">
        <v>5695</v>
      </c>
    </row>
    <row r="291" s="2" customFormat="1" ht="16.5" customHeight="1">
      <c r="A291" s="33"/>
      <c r="B291" s="34"/>
      <c r="C291" s="222" t="s">
        <v>1858</v>
      </c>
      <c r="D291" s="222" t="s">
        <v>280</v>
      </c>
      <c r="E291" s="223" t="s">
        <v>5696</v>
      </c>
      <c r="F291" s="224" t="s">
        <v>5552</v>
      </c>
      <c r="G291" s="225" t="s">
        <v>1673</v>
      </c>
      <c r="H291" s="226">
        <v>3</v>
      </c>
      <c r="I291" s="227">
        <v>3856</v>
      </c>
      <c r="J291" s="227">
        <f>ROUND(I291*H291,2)</f>
        <v>11568</v>
      </c>
      <c r="K291" s="228"/>
      <c r="L291" s="39"/>
      <c r="M291" s="229" t="s">
        <v>1</v>
      </c>
      <c r="N291" s="230" t="s">
        <v>39</v>
      </c>
      <c r="O291" s="231">
        <v>0</v>
      </c>
      <c r="P291" s="231">
        <f>O291*H291</f>
        <v>0</v>
      </c>
      <c r="Q291" s="231">
        <v>0</v>
      </c>
      <c r="R291" s="231">
        <f>Q291*H291</f>
        <v>0</v>
      </c>
      <c r="S291" s="231">
        <v>0</v>
      </c>
      <c r="T291" s="232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233" t="s">
        <v>116</v>
      </c>
      <c r="AT291" s="233" t="s">
        <v>280</v>
      </c>
      <c r="AU291" s="233" t="s">
        <v>83</v>
      </c>
      <c r="AY291" s="18" t="s">
        <v>278</v>
      </c>
      <c r="BE291" s="234">
        <f>IF(N291="základní",J291,0)</f>
        <v>11568</v>
      </c>
      <c r="BF291" s="234">
        <f>IF(N291="snížená",J291,0)</f>
        <v>0</v>
      </c>
      <c r="BG291" s="234">
        <f>IF(N291="zákl. přenesená",J291,0)</f>
        <v>0</v>
      </c>
      <c r="BH291" s="234">
        <f>IF(N291="sníž. přenesená",J291,0)</f>
        <v>0</v>
      </c>
      <c r="BI291" s="234">
        <f>IF(N291="nulová",J291,0)</f>
        <v>0</v>
      </c>
      <c r="BJ291" s="18" t="s">
        <v>81</v>
      </c>
      <c r="BK291" s="234">
        <f>ROUND(I291*H291,2)</f>
        <v>11568</v>
      </c>
      <c r="BL291" s="18" t="s">
        <v>116</v>
      </c>
      <c r="BM291" s="233" t="s">
        <v>5697</v>
      </c>
    </row>
    <row r="292" s="2" customFormat="1" ht="16.5" customHeight="1">
      <c r="A292" s="33"/>
      <c r="B292" s="34"/>
      <c r="C292" s="222" t="s">
        <v>1862</v>
      </c>
      <c r="D292" s="222" t="s">
        <v>280</v>
      </c>
      <c r="E292" s="223" t="s">
        <v>5698</v>
      </c>
      <c r="F292" s="224" t="s">
        <v>2751</v>
      </c>
      <c r="G292" s="225" t="s">
        <v>1673</v>
      </c>
      <c r="H292" s="226">
        <v>1</v>
      </c>
      <c r="I292" s="227">
        <v>7665</v>
      </c>
      <c r="J292" s="227">
        <f>ROUND(I292*H292,2)</f>
        <v>7665</v>
      </c>
      <c r="K292" s="228"/>
      <c r="L292" s="39"/>
      <c r="M292" s="229" t="s">
        <v>1</v>
      </c>
      <c r="N292" s="230" t="s">
        <v>39</v>
      </c>
      <c r="O292" s="231">
        <v>0</v>
      </c>
      <c r="P292" s="231">
        <f>O292*H292</f>
        <v>0</v>
      </c>
      <c r="Q292" s="231">
        <v>0</v>
      </c>
      <c r="R292" s="231">
        <f>Q292*H292</f>
        <v>0</v>
      </c>
      <c r="S292" s="231">
        <v>0</v>
      </c>
      <c r="T292" s="232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233" t="s">
        <v>116</v>
      </c>
      <c r="AT292" s="233" t="s">
        <v>280</v>
      </c>
      <c r="AU292" s="233" t="s">
        <v>83</v>
      </c>
      <c r="AY292" s="18" t="s">
        <v>278</v>
      </c>
      <c r="BE292" s="234">
        <f>IF(N292="základní",J292,0)</f>
        <v>7665</v>
      </c>
      <c r="BF292" s="234">
        <f>IF(N292="snížená",J292,0)</f>
        <v>0</v>
      </c>
      <c r="BG292" s="234">
        <f>IF(N292="zákl. přenesená",J292,0)</f>
        <v>0</v>
      </c>
      <c r="BH292" s="234">
        <f>IF(N292="sníž. přenesená",J292,0)</f>
        <v>0</v>
      </c>
      <c r="BI292" s="234">
        <f>IF(N292="nulová",J292,0)</f>
        <v>0</v>
      </c>
      <c r="BJ292" s="18" t="s">
        <v>81</v>
      </c>
      <c r="BK292" s="234">
        <f>ROUND(I292*H292,2)</f>
        <v>7665</v>
      </c>
      <c r="BL292" s="18" t="s">
        <v>116</v>
      </c>
      <c r="BM292" s="233" t="s">
        <v>5699</v>
      </c>
    </row>
    <row r="293" s="2" customFormat="1" ht="16.5" customHeight="1">
      <c r="A293" s="33"/>
      <c r="B293" s="34"/>
      <c r="C293" s="222" t="s">
        <v>1889</v>
      </c>
      <c r="D293" s="222" t="s">
        <v>280</v>
      </c>
      <c r="E293" s="223" t="s">
        <v>5700</v>
      </c>
      <c r="F293" s="224" t="s">
        <v>2867</v>
      </c>
      <c r="G293" s="225" t="s">
        <v>1673</v>
      </c>
      <c r="H293" s="226">
        <v>1</v>
      </c>
      <c r="I293" s="227">
        <v>8199</v>
      </c>
      <c r="J293" s="227">
        <f>ROUND(I293*H293,2)</f>
        <v>8199</v>
      </c>
      <c r="K293" s="228"/>
      <c r="L293" s="39"/>
      <c r="M293" s="229" t="s">
        <v>1</v>
      </c>
      <c r="N293" s="230" t="s">
        <v>39</v>
      </c>
      <c r="O293" s="231">
        <v>0</v>
      </c>
      <c r="P293" s="231">
        <f>O293*H293</f>
        <v>0</v>
      </c>
      <c r="Q293" s="231">
        <v>0</v>
      </c>
      <c r="R293" s="231">
        <f>Q293*H293</f>
        <v>0</v>
      </c>
      <c r="S293" s="231">
        <v>0</v>
      </c>
      <c r="T293" s="232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233" t="s">
        <v>116</v>
      </c>
      <c r="AT293" s="233" t="s">
        <v>280</v>
      </c>
      <c r="AU293" s="233" t="s">
        <v>83</v>
      </c>
      <c r="AY293" s="18" t="s">
        <v>278</v>
      </c>
      <c r="BE293" s="234">
        <f>IF(N293="základní",J293,0)</f>
        <v>8199</v>
      </c>
      <c r="BF293" s="234">
        <f>IF(N293="snížená",J293,0)</f>
        <v>0</v>
      </c>
      <c r="BG293" s="234">
        <f>IF(N293="zákl. přenesená",J293,0)</f>
        <v>0</v>
      </c>
      <c r="BH293" s="234">
        <f>IF(N293="sníž. přenesená",J293,0)</f>
        <v>0</v>
      </c>
      <c r="BI293" s="234">
        <f>IF(N293="nulová",J293,0)</f>
        <v>0</v>
      </c>
      <c r="BJ293" s="18" t="s">
        <v>81</v>
      </c>
      <c r="BK293" s="234">
        <f>ROUND(I293*H293,2)</f>
        <v>8199</v>
      </c>
      <c r="BL293" s="18" t="s">
        <v>116</v>
      </c>
      <c r="BM293" s="233" t="s">
        <v>5701</v>
      </c>
    </row>
    <row r="294" s="2" customFormat="1" ht="16.5" customHeight="1">
      <c r="A294" s="33"/>
      <c r="B294" s="34"/>
      <c r="C294" s="222" t="s">
        <v>1893</v>
      </c>
      <c r="D294" s="222" t="s">
        <v>280</v>
      </c>
      <c r="E294" s="223" t="s">
        <v>5702</v>
      </c>
      <c r="F294" s="224" t="s">
        <v>5558</v>
      </c>
      <c r="G294" s="225" t="s">
        <v>1673</v>
      </c>
      <c r="H294" s="226">
        <v>1</v>
      </c>
      <c r="I294" s="227">
        <v>8739</v>
      </c>
      <c r="J294" s="227">
        <f>ROUND(I294*H294,2)</f>
        <v>8739</v>
      </c>
      <c r="K294" s="228"/>
      <c r="L294" s="39"/>
      <c r="M294" s="229" t="s">
        <v>1</v>
      </c>
      <c r="N294" s="230" t="s">
        <v>39</v>
      </c>
      <c r="O294" s="231">
        <v>0</v>
      </c>
      <c r="P294" s="231">
        <f>O294*H294</f>
        <v>0</v>
      </c>
      <c r="Q294" s="231">
        <v>0</v>
      </c>
      <c r="R294" s="231">
        <f>Q294*H294</f>
        <v>0</v>
      </c>
      <c r="S294" s="231">
        <v>0</v>
      </c>
      <c r="T294" s="232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233" t="s">
        <v>116</v>
      </c>
      <c r="AT294" s="233" t="s">
        <v>280</v>
      </c>
      <c r="AU294" s="233" t="s">
        <v>83</v>
      </c>
      <c r="AY294" s="18" t="s">
        <v>278</v>
      </c>
      <c r="BE294" s="234">
        <f>IF(N294="základní",J294,0)</f>
        <v>8739</v>
      </c>
      <c r="BF294" s="234">
        <f>IF(N294="snížená",J294,0)</f>
        <v>0</v>
      </c>
      <c r="BG294" s="234">
        <f>IF(N294="zákl. přenesená",J294,0)</f>
        <v>0</v>
      </c>
      <c r="BH294" s="234">
        <f>IF(N294="sníž. přenesená",J294,0)</f>
        <v>0</v>
      </c>
      <c r="BI294" s="234">
        <f>IF(N294="nulová",J294,0)</f>
        <v>0</v>
      </c>
      <c r="BJ294" s="18" t="s">
        <v>81</v>
      </c>
      <c r="BK294" s="234">
        <f>ROUND(I294*H294,2)</f>
        <v>8739</v>
      </c>
      <c r="BL294" s="18" t="s">
        <v>116</v>
      </c>
      <c r="BM294" s="233" t="s">
        <v>5703</v>
      </c>
    </row>
    <row r="295" s="2" customFormat="1" ht="16.5" customHeight="1">
      <c r="A295" s="33"/>
      <c r="B295" s="34"/>
      <c r="C295" s="222" t="s">
        <v>1897</v>
      </c>
      <c r="D295" s="222" t="s">
        <v>280</v>
      </c>
      <c r="E295" s="223" t="s">
        <v>5704</v>
      </c>
      <c r="F295" s="224" t="s">
        <v>2690</v>
      </c>
      <c r="G295" s="225" t="s">
        <v>1673</v>
      </c>
      <c r="H295" s="226">
        <v>8</v>
      </c>
      <c r="I295" s="227">
        <v>6354</v>
      </c>
      <c r="J295" s="227">
        <f>ROUND(I295*H295,2)</f>
        <v>50832</v>
      </c>
      <c r="K295" s="228"/>
      <c r="L295" s="39"/>
      <c r="M295" s="229" t="s">
        <v>1</v>
      </c>
      <c r="N295" s="230" t="s">
        <v>39</v>
      </c>
      <c r="O295" s="231">
        <v>0</v>
      </c>
      <c r="P295" s="231">
        <f>O295*H295</f>
        <v>0</v>
      </c>
      <c r="Q295" s="231">
        <v>0</v>
      </c>
      <c r="R295" s="231">
        <f>Q295*H295</f>
        <v>0</v>
      </c>
      <c r="S295" s="231">
        <v>0</v>
      </c>
      <c r="T295" s="232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233" t="s">
        <v>116</v>
      </c>
      <c r="AT295" s="233" t="s">
        <v>280</v>
      </c>
      <c r="AU295" s="233" t="s">
        <v>83</v>
      </c>
      <c r="AY295" s="18" t="s">
        <v>278</v>
      </c>
      <c r="BE295" s="234">
        <f>IF(N295="základní",J295,0)</f>
        <v>50832</v>
      </c>
      <c r="BF295" s="234">
        <f>IF(N295="snížená",J295,0)</f>
        <v>0</v>
      </c>
      <c r="BG295" s="234">
        <f>IF(N295="zákl. přenesená",J295,0)</f>
        <v>0</v>
      </c>
      <c r="BH295" s="234">
        <f>IF(N295="sníž. přenesená",J295,0)</f>
        <v>0</v>
      </c>
      <c r="BI295" s="234">
        <f>IF(N295="nulová",J295,0)</f>
        <v>0</v>
      </c>
      <c r="BJ295" s="18" t="s">
        <v>81</v>
      </c>
      <c r="BK295" s="234">
        <f>ROUND(I295*H295,2)</f>
        <v>50832</v>
      </c>
      <c r="BL295" s="18" t="s">
        <v>116</v>
      </c>
      <c r="BM295" s="233" t="s">
        <v>5705</v>
      </c>
    </row>
    <row r="296" s="2" customFormat="1" ht="16.5" customHeight="1">
      <c r="A296" s="33"/>
      <c r="B296" s="34"/>
      <c r="C296" s="222" t="s">
        <v>1905</v>
      </c>
      <c r="D296" s="222" t="s">
        <v>280</v>
      </c>
      <c r="E296" s="223" t="s">
        <v>5706</v>
      </c>
      <c r="F296" s="224" t="s">
        <v>2693</v>
      </c>
      <c r="G296" s="225" t="s">
        <v>1673</v>
      </c>
      <c r="H296" s="226">
        <v>13</v>
      </c>
      <c r="I296" s="227">
        <v>6354</v>
      </c>
      <c r="J296" s="227">
        <f>ROUND(I296*H296,2)</f>
        <v>82602</v>
      </c>
      <c r="K296" s="228"/>
      <c r="L296" s="39"/>
      <c r="M296" s="229" t="s">
        <v>1</v>
      </c>
      <c r="N296" s="230" t="s">
        <v>39</v>
      </c>
      <c r="O296" s="231">
        <v>0</v>
      </c>
      <c r="P296" s="231">
        <f>O296*H296</f>
        <v>0</v>
      </c>
      <c r="Q296" s="231">
        <v>0</v>
      </c>
      <c r="R296" s="231">
        <f>Q296*H296</f>
        <v>0</v>
      </c>
      <c r="S296" s="231">
        <v>0</v>
      </c>
      <c r="T296" s="232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233" t="s">
        <v>116</v>
      </c>
      <c r="AT296" s="233" t="s">
        <v>280</v>
      </c>
      <c r="AU296" s="233" t="s">
        <v>83</v>
      </c>
      <c r="AY296" s="18" t="s">
        <v>278</v>
      </c>
      <c r="BE296" s="234">
        <f>IF(N296="základní",J296,0)</f>
        <v>82602</v>
      </c>
      <c r="BF296" s="234">
        <f>IF(N296="snížená",J296,0)</f>
        <v>0</v>
      </c>
      <c r="BG296" s="234">
        <f>IF(N296="zákl. přenesená",J296,0)</f>
        <v>0</v>
      </c>
      <c r="BH296" s="234">
        <f>IF(N296="sníž. přenesená",J296,0)</f>
        <v>0</v>
      </c>
      <c r="BI296" s="234">
        <f>IF(N296="nulová",J296,0)</f>
        <v>0</v>
      </c>
      <c r="BJ296" s="18" t="s">
        <v>81</v>
      </c>
      <c r="BK296" s="234">
        <f>ROUND(I296*H296,2)</f>
        <v>82602</v>
      </c>
      <c r="BL296" s="18" t="s">
        <v>116</v>
      </c>
      <c r="BM296" s="233" t="s">
        <v>5707</v>
      </c>
    </row>
    <row r="297" s="2" customFormat="1" ht="16.5" customHeight="1">
      <c r="A297" s="33"/>
      <c r="B297" s="34"/>
      <c r="C297" s="222" t="s">
        <v>1909</v>
      </c>
      <c r="D297" s="222" t="s">
        <v>280</v>
      </c>
      <c r="E297" s="223" t="s">
        <v>5708</v>
      </c>
      <c r="F297" s="224" t="s">
        <v>2699</v>
      </c>
      <c r="G297" s="225" t="s">
        <v>1673</v>
      </c>
      <c r="H297" s="226">
        <v>8</v>
      </c>
      <c r="I297" s="227">
        <v>1914</v>
      </c>
      <c r="J297" s="227">
        <f>ROUND(I297*H297,2)</f>
        <v>15312</v>
      </c>
      <c r="K297" s="228"/>
      <c r="L297" s="39"/>
      <c r="M297" s="229" t="s">
        <v>1</v>
      </c>
      <c r="N297" s="230" t="s">
        <v>39</v>
      </c>
      <c r="O297" s="231">
        <v>0</v>
      </c>
      <c r="P297" s="231">
        <f>O297*H297</f>
        <v>0</v>
      </c>
      <c r="Q297" s="231">
        <v>0</v>
      </c>
      <c r="R297" s="231">
        <f>Q297*H297</f>
        <v>0</v>
      </c>
      <c r="S297" s="231">
        <v>0</v>
      </c>
      <c r="T297" s="232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233" t="s">
        <v>116</v>
      </c>
      <c r="AT297" s="233" t="s">
        <v>280</v>
      </c>
      <c r="AU297" s="233" t="s">
        <v>83</v>
      </c>
      <c r="AY297" s="18" t="s">
        <v>278</v>
      </c>
      <c r="BE297" s="234">
        <f>IF(N297="základní",J297,0)</f>
        <v>15312</v>
      </c>
      <c r="BF297" s="234">
        <f>IF(N297="snížená",J297,0)</f>
        <v>0</v>
      </c>
      <c r="BG297" s="234">
        <f>IF(N297="zákl. přenesená",J297,0)</f>
        <v>0</v>
      </c>
      <c r="BH297" s="234">
        <f>IF(N297="sníž. přenesená",J297,0)</f>
        <v>0</v>
      </c>
      <c r="BI297" s="234">
        <f>IF(N297="nulová",J297,0)</f>
        <v>0</v>
      </c>
      <c r="BJ297" s="18" t="s">
        <v>81</v>
      </c>
      <c r="BK297" s="234">
        <f>ROUND(I297*H297,2)</f>
        <v>15312</v>
      </c>
      <c r="BL297" s="18" t="s">
        <v>116</v>
      </c>
      <c r="BM297" s="233" t="s">
        <v>5709</v>
      </c>
    </row>
    <row r="298" s="2" customFormat="1" ht="16.5" customHeight="1">
      <c r="A298" s="33"/>
      <c r="B298" s="34"/>
      <c r="C298" s="222" t="s">
        <v>1913</v>
      </c>
      <c r="D298" s="222" t="s">
        <v>280</v>
      </c>
      <c r="E298" s="223" t="s">
        <v>5710</v>
      </c>
      <c r="F298" s="224" t="s">
        <v>2699</v>
      </c>
      <c r="G298" s="225" t="s">
        <v>1673</v>
      </c>
      <c r="H298" s="226">
        <v>13</v>
      </c>
      <c r="I298" s="227">
        <v>1914</v>
      </c>
      <c r="J298" s="227">
        <f>ROUND(I298*H298,2)</f>
        <v>24882</v>
      </c>
      <c r="K298" s="228"/>
      <c r="L298" s="39"/>
      <c r="M298" s="229" t="s">
        <v>1</v>
      </c>
      <c r="N298" s="230" t="s">
        <v>39</v>
      </c>
      <c r="O298" s="231">
        <v>0</v>
      </c>
      <c r="P298" s="231">
        <f>O298*H298</f>
        <v>0</v>
      </c>
      <c r="Q298" s="231">
        <v>0</v>
      </c>
      <c r="R298" s="231">
        <f>Q298*H298</f>
        <v>0</v>
      </c>
      <c r="S298" s="231">
        <v>0</v>
      </c>
      <c r="T298" s="232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233" t="s">
        <v>116</v>
      </c>
      <c r="AT298" s="233" t="s">
        <v>280</v>
      </c>
      <c r="AU298" s="233" t="s">
        <v>83</v>
      </c>
      <c r="AY298" s="18" t="s">
        <v>278</v>
      </c>
      <c r="BE298" s="234">
        <f>IF(N298="základní",J298,0)</f>
        <v>24882</v>
      </c>
      <c r="BF298" s="234">
        <f>IF(N298="snížená",J298,0)</f>
        <v>0</v>
      </c>
      <c r="BG298" s="234">
        <f>IF(N298="zákl. přenesená",J298,0)</f>
        <v>0</v>
      </c>
      <c r="BH298" s="234">
        <f>IF(N298="sníž. přenesená",J298,0)</f>
        <v>0</v>
      </c>
      <c r="BI298" s="234">
        <f>IF(N298="nulová",J298,0)</f>
        <v>0</v>
      </c>
      <c r="BJ298" s="18" t="s">
        <v>81</v>
      </c>
      <c r="BK298" s="234">
        <f>ROUND(I298*H298,2)</f>
        <v>24882</v>
      </c>
      <c r="BL298" s="18" t="s">
        <v>116</v>
      </c>
      <c r="BM298" s="233" t="s">
        <v>5711</v>
      </c>
    </row>
    <row r="299" s="2" customFormat="1" ht="24.15" customHeight="1">
      <c r="A299" s="33"/>
      <c r="B299" s="34"/>
      <c r="C299" s="222" t="s">
        <v>1917</v>
      </c>
      <c r="D299" s="222" t="s">
        <v>280</v>
      </c>
      <c r="E299" s="223" t="s">
        <v>5712</v>
      </c>
      <c r="F299" s="224" t="s">
        <v>2952</v>
      </c>
      <c r="G299" s="225" t="s">
        <v>1673</v>
      </c>
      <c r="H299" s="226">
        <v>6</v>
      </c>
      <c r="I299" s="227">
        <v>1464</v>
      </c>
      <c r="J299" s="227">
        <f>ROUND(I299*H299,2)</f>
        <v>8784</v>
      </c>
      <c r="K299" s="228"/>
      <c r="L299" s="39"/>
      <c r="M299" s="229" t="s">
        <v>1</v>
      </c>
      <c r="N299" s="230" t="s">
        <v>39</v>
      </c>
      <c r="O299" s="231">
        <v>0</v>
      </c>
      <c r="P299" s="231">
        <f>O299*H299</f>
        <v>0</v>
      </c>
      <c r="Q299" s="231">
        <v>0</v>
      </c>
      <c r="R299" s="231">
        <f>Q299*H299</f>
        <v>0</v>
      </c>
      <c r="S299" s="231">
        <v>0</v>
      </c>
      <c r="T299" s="232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233" t="s">
        <v>116</v>
      </c>
      <c r="AT299" s="233" t="s">
        <v>280</v>
      </c>
      <c r="AU299" s="233" t="s">
        <v>83</v>
      </c>
      <c r="AY299" s="18" t="s">
        <v>278</v>
      </c>
      <c r="BE299" s="234">
        <f>IF(N299="základní",J299,0)</f>
        <v>8784</v>
      </c>
      <c r="BF299" s="234">
        <f>IF(N299="snížená",J299,0)</f>
        <v>0</v>
      </c>
      <c r="BG299" s="234">
        <f>IF(N299="zákl. přenesená",J299,0)</f>
        <v>0</v>
      </c>
      <c r="BH299" s="234">
        <f>IF(N299="sníž. přenesená",J299,0)</f>
        <v>0</v>
      </c>
      <c r="BI299" s="234">
        <f>IF(N299="nulová",J299,0)</f>
        <v>0</v>
      </c>
      <c r="BJ299" s="18" t="s">
        <v>81</v>
      </c>
      <c r="BK299" s="234">
        <f>ROUND(I299*H299,2)</f>
        <v>8784</v>
      </c>
      <c r="BL299" s="18" t="s">
        <v>116</v>
      </c>
      <c r="BM299" s="233" t="s">
        <v>5713</v>
      </c>
    </row>
    <row r="300" s="2" customFormat="1" ht="24.15" customHeight="1">
      <c r="A300" s="33"/>
      <c r="B300" s="34"/>
      <c r="C300" s="222" t="s">
        <v>1921</v>
      </c>
      <c r="D300" s="222" t="s">
        <v>280</v>
      </c>
      <c r="E300" s="223" t="s">
        <v>5714</v>
      </c>
      <c r="F300" s="224" t="s">
        <v>2589</v>
      </c>
      <c r="G300" s="225" t="s">
        <v>1673</v>
      </c>
      <c r="H300" s="226">
        <v>9</v>
      </c>
      <c r="I300" s="227">
        <v>1731</v>
      </c>
      <c r="J300" s="227">
        <f>ROUND(I300*H300,2)</f>
        <v>15579</v>
      </c>
      <c r="K300" s="228"/>
      <c r="L300" s="39"/>
      <c r="M300" s="229" t="s">
        <v>1</v>
      </c>
      <c r="N300" s="230" t="s">
        <v>39</v>
      </c>
      <c r="O300" s="231">
        <v>0</v>
      </c>
      <c r="P300" s="231">
        <f>O300*H300</f>
        <v>0</v>
      </c>
      <c r="Q300" s="231">
        <v>0</v>
      </c>
      <c r="R300" s="231">
        <f>Q300*H300</f>
        <v>0</v>
      </c>
      <c r="S300" s="231">
        <v>0</v>
      </c>
      <c r="T300" s="232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233" t="s">
        <v>116</v>
      </c>
      <c r="AT300" s="233" t="s">
        <v>280</v>
      </c>
      <c r="AU300" s="233" t="s">
        <v>83</v>
      </c>
      <c r="AY300" s="18" t="s">
        <v>278</v>
      </c>
      <c r="BE300" s="234">
        <f>IF(N300="základní",J300,0)</f>
        <v>15579</v>
      </c>
      <c r="BF300" s="234">
        <f>IF(N300="snížená",J300,0)</f>
        <v>0</v>
      </c>
      <c r="BG300" s="234">
        <f>IF(N300="zákl. přenesená",J300,0)</f>
        <v>0</v>
      </c>
      <c r="BH300" s="234">
        <f>IF(N300="sníž. přenesená",J300,0)</f>
        <v>0</v>
      </c>
      <c r="BI300" s="234">
        <f>IF(N300="nulová",J300,0)</f>
        <v>0</v>
      </c>
      <c r="BJ300" s="18" t="s">
        <v>81</v>
      </c>
      <c r="BK300" s="234">
        <f>ROUND(I300*H300,2)</f>
        <v>15579</v>
      </c>
      <c r="BL300" s="18" t="s">
        <v>116</v>
      </c>
      <c r="BM300" s="233" t="s">
        <v>5715</v>
      </c>
    </row>
    <row r="301" s="2" customFormat="1" ht="16.5" customHeight="1">
      <c r="A301" s="33"/>
      <c r="B301" s="34"/>
      <c r="C301" s="222" t="s">
        <v>1925</v>
      </c>
      <c r="D301" s="222" t="s">
        <v>280</v>
      </c>
      <c r="E301" s="223" t="s">
        <v>5716</v>
      </c>
      <c r="F301" s="224" t="s">
        <v>5437</v>
      </c>
      <c r="G301" s="225" t="s">
        <v>1673</v>
      </c>
      <c r="H301" s="226">
        <v>5</v>
      </c>
      <c r="I301" s="227">
        <v>203</v>
      </c>
      <c r="J301" s="227">
        <f>ROUND(I301*H301,2)</f>
        <v>1015</v>
      </c>
      <c r="K301" s="228"/>
      <c r="L301" s="39"/>
      <c r="M301" s="229" t="s">
        <v>1</v>
      </c>
      <c r="N301" s="230" t="s">
        <v>39</v>
      </c>
      <c r="O301" s="231">
        <v>0</v>
      </c>
      <c r="P301" s="231">
        <f>O301*H301</f>
        <v>0</v>
      </c>
      <c r="Q301" s="231">
        <v>0</v>
      </c>
      <c r="R301" s="231">
        <f>Q301*H301</f>
        <v>0</v>
      </c>
      <c r="S301" s="231">
        <v>0</v>
      </c>
      <c r="T301" s="232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233" t="s">
        <v>116</v>
      </c>
      <c r="AT301" s="233" t="s">
        <v>280</v>
      </c>
      <c r="AU301" s="233" t="s">
        <v>83</v>
      </c>
      <c r="AY301" s="18" t="s">
        <v>278</v>
      </c>
      <c r="BE301" s="234">
        <f>IF(N301="základní",J301,0)</f>
        <v>1015</v>
      </c>
      <c r="BF301" s="234">
        <f>IF(N301="snížená",J301,0)</f>
        <v>0</v>
      </c>
      <c r="BG301" s="234">
        <f>IF(N301="zákl. přenesená",J301,0)</f>
        <v>0</v>
      </c>
      <c r="BH301" s="234">
        <f>IF(N301="sníž. přenesená",J301,0)</f>
        <v>0</v>
      </c>
      <c r="BI301" s="234">
        <f>IF(N301="nulová",J301,0)</f>
        <v>0</v>
      </c>
      <c r="BJ301" s="18" t="s">
        <v>81</v>
      </c>
      <c r="BK301" s="234">
        <f>ROUND(I301*H301,2)</f>
        <v>1015</v>
      </c>
      <c r="BL301" s="18" t="s">
        <v>116</v>
      </c>
      <c r="BM301" s="233" t="s">
        <v>5717</v>
      </c>
    </row>
    <row r="302" s="2" customFormat="1" ht="16.5" customHeight="1">
      <c r="A302" s="33"/>
      <c r="B302" s="34"/>
      <c r="C302" s="222" t="s">
        <v>1929</v>
      </c>
      <c r="D302" s="222" t="s">
        <v>280</v>
      </c>
      <c r="E302" s="223" t="s">
        <v>5718</v>
      </c>
      <c r="F302" s="224" t="s">
        <v>2592</v>
      </c>
      <c r="G302" s="225" t="s">
        <v>1673</v>
      </c>
      <c r="H302" s="226">
        <v>7</v>
      </c>
      <c r="I302" s="227">
        <v>252</v>
      </c>
      <c r="J302" s="227">
        <f>ROUND(I302*H302,2)</f>
        <v>1764</v>
      </c>
      <c r="K302" s="228"/>
      <c r="L302" s="39"/>
      <c r="M302" s="229" t="s">
        <v>1</v>
      </c>
      <c r="N302" s="230" t="s">
        <v>39</v>
      </c>
      <c r="O302" s="231">
        <v>0</v>
      </c>
      <c r="P302" s="231">
        <f>O302*H302</f>
        <v>0</v>
      </c>
      <c r="Q302" s="231">
        <v>0</v>
      </c>
      <c r="R302" s="231">
        <f>Q302*H302</f>
        <v>0</v>
      </c>
      <c r="S302" s="231">
        <v>0</v>
      </c>
      <c r="T302" s="232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233" t="s">
        <v>116</v>
      </c>
      <c r="AT302" s="233" t="s">
        <v>280</v>
      </c>
      <c r="AU302" s="233" t="s">
        <v>83</v>
      </c>
      <c r="AY302" s="18" t="s">
        <v>278</v>
      </c>
      <c r="BE302" s="234">
        <f>IF(N302="základní",J302,0)</f>
        <v>1764</v>
      </c>
      <c r="BF302" s="234">
        <f>IF(N302="snížená",J302,0)</f>
        <v>0</v>
      </c>
      <c r="BG302" s="234">
        <f>IF(N302="zákl. přenesená",J302,0)</f>
        <v>0</v>
      </c>
      <c r="BH302" s="234">
        <f>IF(N302="sníž. přenesená",J302,0)</f>
        <v>0</v>
      </c>
      <c r="BI302" s="234">
        <f>IF(N302="nulová",J302,0)</f>
        <v>0</v>
      </c>
      <c r="BJ302" s="18" t="s">
        <v>81</v>
      </c>
      <c r="BK302" s="234">
        <f>ROUND(I302*H302,2)</f>
        <v>1764</v>
      </c>
      <c r="BL302" s="18" t="s">
        <v>116</v>
      </c>
      <c r="BM302" s="233" t="s">
        <v>5719</v>
      </c>
    </row>
    <row r="303" s="2" customFormat="1" ht="16.5" customHeight="1">
      <c r="A303" s="33"/>
      <c r="B303" s="34"/>
      <c r="C303" s="222" t="s">
        <v>1933</v>
      </c>
      <c r="D303" s="222" t="s">
        <v>280</v>
      </c>
      <c r="E303" s="223" t="s">
        <v>5720</v>
      </c>
      <c r="F303" s="224" t="s">
        <v>2673</v>
      </c>
      <c r="G303" s="225" t="s">
        <v>1673</v>
      </c>
      <c r="H303" s="226">
        <v>4</v>
      </c>
      <c r="I303" s="227">
        <v>381</v>
      </c>
      <c r="J303" s="227">
        <f>ROUND(I303*H303,2)</f>
        <v>1524</v>
      </c>
      <c r="K303" s="228"/>
      <c r="L303" s="39"/>
      <c r="M303" s="229" t="s">
        <v>1</v>
      </c>
      <c r="N303" s="230" t="s">
        <v>39</v>
      </c>
      <c r="O303" s="231">
        <v>0</v>
      </c>
      <c r="P303" s="231">
        <f>O303*H303</f>
        <v>0</v>
      </c>
      <c r="Q303" s="231">
        <v>0</v>
      </c>
      <c r="R303" s="231">
        <f>Q303*H303</f>
        <v>0</v>
      </c>
      <c r="S303" s="231">
        <v>0</v>
      </c>
      <c r="T303" s="232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233" t="s">
        <v>116</v>
      </c>
      <c r="AT303" s="233" t="s">
        <v>280</v>
      </c>
      <c r="AU303" s="233" t="s">
        <v>83</v>
      </c>
      <c r="AY303" s="18" t="s">
        <v>278</v>
      </c>
      <c r="BE303" s="234">
        <f>IF(N303="základní",J303,0)</f>
        <v>1524</v>
      </c>
      <c r="BF303" s="234">
        <f>IF(N303="snížená",J303,0)</f>
        <v>0</v>
      </c>
      <c r="BG303" s="234">
        <f>IF(N303="zákl. přenesená",J303,0)</f>
        <v>0</v>
      </c>
      <c r="BH303" s="234">
        <f>IF(N303="sníž. přenesená",J303,0)</f>
        <v>0</v>
      </c>
      <c r="BI303" s="234">
        <f>IF(N303="nulová",J303,0)</f>
        <v>0</v>
      </c>
      <c r="BJ303" s="18" t="s">
        <v>81</v>
      </c>
      <c r="BK303" s="234">
        <f>ROUND(I303*H303,2)</f>
        <v>1524</v>
      </c>
      <c r="BL303" s="18" t="s">
        <v>116</v>
      </c>
      <c r="BM303" s="233" t="s">
        <v>5721</v>
      </c>
    </row>
    <row r="304" s="2" customFormat="1" ht="21.75" customHeight="1">
      <c r="A304" s="33"/>
      <c r="B304" s="34"/>
      <c r="C304" s="222" t="s">
        <v>1937</v>
      </c>
      <c r="D304" s="222" t="s">
        <v>280</v>
      </c>
      <c r="E304" s="223" t="s">
        <v>5722</v>
      </c>
      <c r="F304" s="224" t="s">
        <v>5666</v>
      </c>
      <c r="G304" s="225" t="s">
        <v>1673</v>
      </c>
      <c r="H304" s="226">
        <v>1</v>
      </c>
      <c r="I304" s="227">
        <v>2165</v>
      </c>
      <c r="J304" s="227">
        <f>ROUND(I304*H304,2)</f>
        <v>2165</v>
      </c>
      <c r="K304" s="228"/>
      <c r="L304" s="39"/>
      <c r="M304" s="229" t="s">
        <v>1</v>
      </c>
      <c r="N304" s="230" t="s">
        <v>39</v>
      </c>
      <c r="O304" s="231">
        <v>0</v>
      </c>
      <c r="P304" s="231">
        <f>O304*H304</f>
        <v>0</v>
      </c>
      <c r="Q304" s="231">
        <v>0</v>
      </c>
      <c r="R304" s="231">
        <f>Q304*H304</f>
        <v>0</v>
      </c>
      <c r="S304" s="231">
        <v>0</v>
      </c>
      <c r="T304" s="232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233" t="s">
        <v>116</v>
      </c>
      <c r="AT304" s="233" t="s">
        <v>280</v>
      </c>
      <c r="AU304" s="233" t="s">
        <v>83</v>
      </c>
      <c r="AY304" s="18" t="s">
        <v>278</v>
      </c>
      <c r="BE304" s="234">
        <f>IF(N304="základní",J304,0)</f>
        <v>2165</v>
      </c>
      <c r="BF304" s="234">
        <f>IF(N304="snížená",J304,0)</f>
        <v>0</v>
      </c>
      <c r="BG304" s="234">
        <f>IF(N304="zákl. přenesená",J304,0)</f>
        <v>0</v>
      </c>
      <c r="BH304" s="234">
        <f>IF(N304="sníž. přenesená",J304,0)</f>
        <v>0</v>
      </c>
      <c r="BI304" s="234">
        <f>IF(N304="nulová",J304,0)</f>
        <v>0</v>
      </c>
      <c r="BJ304" s="18" t="s">
        <v>81</v>
      </c>
      <c r="BK304" s="234">
        <f>ROUND(I304*H304,2)</f>
        <v>2165</v>
      </c>
      <c r="BL304" s="18" t="s">
        <v>116</v>
      </c>
      <c r="BM304" s="233" t="s">
        <v>5723</v>
      </c>
    </row>
    <row r="305" s="2" customFormat="1" ht="24.15" customHeight="1">
      <c r="A305" s="33"/>
      <c r="B305" s="34"/>
      <c r="C305" s="222" t="s">
        <v>1941</v>
      </c>
      <c r="D305" s="222" t="s">
        <v>280</v>
      </c>
      <c r="E305" s="223" t="s">
        <v>2594</v>
      </c>
      <c r="F305" s="224" t="s">
        <v>2595</v>
      </c>
      <c r="G305" s="225" t="s">
        <v>2491</v>
      </c>
      <c r="H305" s="226">
        <v>1</v>
      </c>
      <c r="I305" s="227">
        <v>18982</v>
      </c>
      <c r="J305" s="227">
        <f>ROUND(I305*H305,2)</f>
        <v>18982</v>
      </c>
      <c r="K305" s="228"/>
      <c r="L305" s="39"/>
      <c r="M305" s="229" t="s">
        <v>1</v>
      </c>
      <c r="N305" s="230" t="s">
        <v>39</v>
      </c>
      <c r="O305" s="231">
        <v>0</v>
      </c>
      <c r="P305" s="231">
        <f>O305*H305</f>
        <v>0</v>
      </c>
      <c r="Q305" s="231">
        <v>0</v>
      </c>
      <c r="R305" s="231">
        <f>Q305*H305</f>
        <v>0</v>
      </c>
      <c r="S305" s="231">
        <v>0</v>
      </c>
      <c r="T305" s="232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233" t="s">
        <v>116</v>
      </c>
      <c r="AT305" s="233" t="s">
        <v>280</v>
      </c>
      <c r="AU305" s="233" t="s">
        <v>83</v>
      </c>
      <c r="AY305" s="18" t="s">
        <v>278</v>
      </c>
      <c r="BE305" s="234">
        <f>IF(N305="základní",J305,0)</f>
        <v>18982</v>
      </c>
      <c r="BF305" s="234">
        <f>IF(N305="snížená",J305,0)</f>
        <v>0</v>
      </c>
      <c r="BG305" s="234">
        <f>IF(N305="zákl. přenesená",J305,0)</f>
        <v>0</v>
      </c>
      <c r="BH305" s="234">
        <f>IF(N305="sníž. přenesená",J305,0)</f>
        <v>0</v>
      </c>
      <c r="BI305" s="234">
        <f>IF(N305="nulová",J305,0)</f>
        <v>0</v>
      </c>
      <c r="BJ305" s="18" t="s">
        <v>81</v>
      </c>
      <c r="BK305" s="234">
        <f>ROUND(I305*H305,2)</f>
        <v>18982</v>
      </c>
      <c r="BL305" s="18" t="s">
        <v>116</v>
      </c>
      <c r="BM305" s="233" t="s">
        <v>5724</v>
      </c>
    </row>
    <row r="306" s="2" customFormat="1" ht="16.5" customHeight="1">
      <c r="A306" s="33"/>
      <c r="B306" s="34"/>
      <c r="C306" s="222" t="s">
        <v>1945</v>
      </c>
      <c r="D306" s="222" t="s">
        <v>280</v>
      </c>
      <c r="E306" s="223" t="s">
        <v>5534</v>
      </c>
      <c r="F306" s="224" t="s">
        <v>5535</v>
      </c>
      <c r="G306" s="225" t="s">
        <v>1673</v>
      </c>
      <c r="H306" s="226">
        <v>1</v>
      </c>
      <c r="I306" s="227">
        <v>12182</v>
      </c>
      <c r="J306" s="227">
        <f>ROUND(I306*H306,2)</f>
        <v>12182</v>
      </c>
      <c r="K306" s="228"/>
      <c r="L306" s="39"/>
      <c r="M306" s="229" t="s">
        <v>1</v>
      </c>
      <c r="N306" s="230" t="s">
        <v>39</v>
      </c>
      <c r="O306" s="231">
        <v>0</v>
      </c>
      <c r="P306" s="231">
        <f>O306*H306</f>
        <v>0</v>
      </c>
      <c r="Q306" s="231">
        <v>0</v>
      </c>
      <c r="R306" s="231">
        <f>Q306*H306</f>
        <v>0</v>
      </c>
      <c r="S306" s="231">
        <v>0</v>
      </c>
      <c r="T306" s="232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233" t="s">
        <v>116</v>
      </c>
      <c r="AT306" s="233" t="s">
        <v>280</v>
      </c>
      <c r="AU306" s="233" t="s">
        <v>83</v>
      </c>
      <c r="AY306" s="18" t="s">
        <v>278</v>
      </c>
      <c r="BE306" s="234">
        <f>IF(N306="základní",J306,0)</f>
        <v>12182</v>
      </c>
      <c r="BF306" s="234">
        <f>IF(N306="snížená",J306,0)</f>
        <v>0</v>
      </c>
      <c r="BG306" s="234">
        <f>IF(N306="zákl. přenesená",J306,0)</f>
        <v>0</v>
      </c>
      <c r="BH306" s="234">
        <f>IF(N306="sníž. přenesená",J306,0)</f>
        <v>0</v>
      </c>
      <c r="BI306" s="234">
        <f>IF(N306="nulová",J306,0)</f>
        <v>0</v>
      </c>
      <c r="BJ306" s="18" t="s">
        <v>81</v>
      </c>
      <c r="BK306" s="234">
        <f>ROUND(I306*H306,2)</f>
        <v>12182</v>
      </c>
      <c r="BL306" s="18" t="s">
        <v>116</v>
      </c>
      <c r="BM306" s="233" t="s">
        <v>5725</v>
      </c>
    </row>
    <row r="307" s="12" customFormat="1" ht="22.8" customHeight="1">
      <c r="A307" s="12"/>
      <c r="B307" s="207"/>
      <c r="C307" s="208"/>
      <c r="D307" s="209" t="s">
        <v>73</v>
      </c>
      <c r="E307" s="220" t="s">
        <v>2970</v>
      </c>
      <c r="F307" s="220" t="s">
        <v>5726</v>
      </c>
      <c r="G307" s="208"/>
      <c r="H307" s="208"/>
      <c r="I307" s="208"/>
      <c r="J307" s="221">
        <f>BK307</f>
        <v>46235</v>
      </c>
      <c r="K307" s="208"/>
      <c r="L307" s="212"/>
      <c r="M307" s="213"/>
      <c r="N307" s="214"/>
      <c r="O307" s="214"/>
      <c r="P307" s="215">
        <f>SUM(P308:P316)</f>
        <v>0</v>
      </c>
      <c r="Q307" s="214"/>
      <c r="R307" s="215">
        <f>SUM(R308:R316)</f>
        <v>0</v>
      </c>
      <c r="S307" s="214"/>
      <c r="T307" s="216">
        <f>SUM(T308:T316)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7" t="s">
        <v>81</v>
      </c>
      <c r="AT307" s="218" t="s">
        <v>73</v>
      </c>
      <c r="AU307" s="218" t="s">
        <v>81</v>
      </c>
      <c r="AY307" s="217" t="s">
        <v>278</v>
      </c>
      <c r="BK307" s="219">
        <f>SUM(BK308:BK316)</f>
        <v>46235</v>
      </c>
    </row>
    <row r="308" s="2" customFormat="1" ht="37.8" customHeight="1">
      <c r="A308" s="33"/>
      <c r="B308" s="34"/>
      <c r="C308" s="222" t="s">
        <v>1949</v>
      </c>
      <c r="D308" s="222" t="s">
        <v>280</v>
      </c>
      <c r="E308" s="223" t="s">
        <v>5727</v>
      </c>
      <c r="F308" s="224" t="s">
        <v>5728</v>
      </c>
      <c r="G308" s="225" t="s">
        <v>1673</v>
      </c>
      <c r="H308" s="226">
        <v>3</v>
      </c>
      <c r="I308" s="227">
        <v>7086</v>
      </c>
      <c r="J308" s="227">
        <f>ROUND(I308*H308,2)</f>
        <v>21258</v>
      </c>
      <c r="K308" s="228"/>
      <c r="L308" s="39"/>
      <c r="M308" s="229" t="s">
        <v>1</v>
      </c>
      <c r="N308" s="230" t="s">
        <v>39</v>
      </c>
      <c r="O308" s="231">
        <v>0</v>
      </c>
      <c r="P308" s="231">
        <f>O308*H308</f>
        <v>0</v>
      </c>
      <c r="Q308" s="231">
        <v>0</v>
      </c>
      <c r="R308" s="231">
        <f>Q308*H308</f>
        <v>0</v>
      </c>
      <c r="S308" s="231">
        <v>0</v>
      </c>
      <c r="T308" s="232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233" t="s">
        <v>116</v>
      </c>
      <c r="AT308" s="233" t="s">
        <v>280</v>
      </c>
      <c r="AU308" s="233" t="s">
        <v>83</v>
      </c>
      <c r="AY308" s="18" t="s">
        <v>278</v>
      </c>
      <c r="BE308" s="234">
        <f>IF(N308="základní",J308,0)</f>
        <v>21258</v>
      </c>
      <c r="BF308" s="234">
        <f>IF(N308="snížená",J308,0)</f>
        <v>0</v>
      </c>
      <c r="BG308" s="234">
        <f>IF(N308="zákl. přenesená",J308,0)</f>
        <v>0</v>
      </c>
      <c r="BH308" s="234">
        <f>IF(N308="sníž. přenesená",J308,0)</f>
        <v>0</v>
      </c>
      <c r="BI308" s="234">
        <f>IF(N308="nulová",J308,0)</f>
        <v>0</v>
      </c>
      <c r="BJ308" s="18" t="s">
        <v>81</v>
      </c>
      <c r="BK308" s="234">
        <f>ROUND(I308*H308,2)</f>
        <v>21258</v>
      </c>
      <c r="BL308" s="18" t="s">
        <v>116</v>
      </c>
      <c r="BM308" s="233" t="s">
        <v>5729</v>
      </c>
    </row>
    <row r="309" s="2" customFormat="1" ht="16.5" customHeight="1">
      <c r="A309" s="33"/>
      <c r="B309" s="34"/>
      <c r="C309" s="222" t="s">
        <v>1953</v>
      </c>
      <c r="D309" s="222" t="s">
        <v>280</v>
      </c>
      <c r="E309" s="223" t="s">
        <v>5730</v>
      </c>
      <c r="F309" s="224" t="s">
        <v>5437</v>
      </c>
      <c r="G309" s="225" t="s">
        <v>1673</v>
      </c>
      <c r="H309" s="226">
        <v>2</v>
      </c>
      <c r="I309" s="227">
        <v>203</v>
      </c>
      <c r="J309" s="227">
        <f>ROUND(I309*H309,2)</f>
        <v>406</v>
      </c>
      <c r="K309" s="228"/>
      <c r="L309" s="39"/>
      <c r="M309" s="229" t="s">
        <v>1</v>
      </c>
      <c r="N309" s="230" t="s">
        <v>39</v>
      </c>
      <c r="O309" s="231">
        <v>0</v>
      </c>
      <c r="P309" s="231">
        <f>O309*H309</f>
        <v>0</v>
      </c>
      <c r="Q309" s="231">
        <v>0</v>
      </c>
      <c r="R309" s="231">
        <f>Q309*H309</f>
        <v>0</v>
      </c>
      <c r="S309" s="231">
        <v>0</v>
      </c>
      <c r="T309" s="232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233" t="s">
        <v>116</v>
      </c>
      <c r="AT309" s="233" t="s">
        <v>280</v>
      </c>
      <c r="AU309" s="233" t="s">
        <v>83</v>
      </c>
      <c r="AY309" s="18" t="s">
        <v>278</v>
      </c>
      <c r="BE309" s="234">
        <f>IF(N309="základní",J309,0)</f>
        <v>406</v>
      </c>
      <c r="BF309" s="234">
        <f>IF(N309="snížená",J309,0)</f>
        <v>0</v>
      </c>
      <c r="BG309" s="234">
        <f>IF(N309="zákl. přenesená",J309,0)</f>
        <v>0</v>
      </c>
      <c r="BH309" s="234">
        <f>IF(N309="sníž. přenesená",J309,0)</f>
        <v>0</v>
      </c>
      <c r="BI309" s="234">
        <f>IF(N309="nulová",J309,0)</f>
        <v>0</v>
      </c>
      <c r="BJ309" s="18" t="s">
        <v>81</v>
      </c>
      <c r="BK309" s="234">
        <f>ROUND(I309*H309,2)</f>
        <v>406</v>
      </c>
      <c r="BL309" s="18" t="s">
        <v>116</v>
      </c>
      <c r="BM309" s="233" t="s">
        <v>5731</v>
      </c>
    </row>
    <row r="310" s="2" customFormat="1" ht="16.5" customHeight="1">
      <c r="A310" s="33"/>
      <c r="B310" s="34"/>
      <c r="C310" s="222" t="s">
        <v>1957</v>
      </c>
      <c r="D310" s="222" t="s">
        <v>280</v>
      </c>
      <c r="E310" s="223" t="s">
        <v>5732</v>
      </c>
      <c r="F310" s="224" t="s">
        <v>2592</v>
      </c>
      <c r="G310" s="225" t="s">
        <v>1673</v>
      </c>
      <c r="H310" s="226">
        <v>2</v>
      </c>
      <c r="I310" s="227">
        <v>252</v>
      </c>
      <c r="J310" s="227">
        <f>ROUND(I310*H310,2)</f>
        <v>504</v>
      </c>
      <c r="K310" s="228"/>
      <c r="L310" s="39"/>
      <c r="M310" s="229" t="s">
        <v>1</v>
      </c>
      <c r="N310" s="230" t="s">
        <v>39</v>
      </c>
      <c r="O310" s="231">
        <v>0</v>
      </c>
      <c r="P310" s="231">
        <f>O310*H310</f>
        <v>0</v>
      </c>
      <c r="Q310" s="231">
        <v>0</v>
      </c>
      <c r="R310" s="231">
        <f>Q310*H310</f>
        <v>0</v>
      </c>
      <c r="S310" s="231">
        <v>0</v>
      </c>
      <c r="T310" s="232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233" t="s">
        <v>116</v>
      </c>
      <c r="AT310" s="233" t="s">
        <v>280</v>
      </c>
      <c r="AU310" s="233" t="s">
        <v>83</v>
      </c>
      <c r="AY310" s="18" t="s">
        <v>278</v>
      </c>
      <c r="BE310" s="234">
        <f>IF(N310="základní",J310,0)</f>
        <v>504</v>
      </c>
      <c r="BF310" s="234">
        <f>IF(N310="snížená",J310,0)</f>
        <v>0</v>
      </c>
      <c r="BG310" s="234">
        <f>IF(N310="zákl. přenesená",J310,0)</f>
        <v>0</v>
      </c>
      <c r="BH310" s="234">
        <f>IF(N310="sníž. přenesená",J310,0)</f>
        <v>0</v>
      </c>
      <c r="BI310" s="234">
        <f>IF(N310="nulová",J310,0)</f>
        <v>0</v>
      </c>
      <c r="BJ310" s="18" t="s">
        <v>81</v>
      </c>
      <c r="BK310" s="234">
        <f>ROUND(I310*H310,2)</f>
        <v>504</v>
      </c>
      <c r="BL310" s="18" t="s">
        <v>116</v>
      </c>
      <c r="BM310" s="233" t="s">
        <v>5733</v>
      </c>
    </row>
    <row r="311" s="2" customFormat="1" ht="21.75" customHeight="1">
      <c r="A311" s="33"/>
      <c r="B311" s="34"/>
      <c r="C311" s="222" t="s">
        <v>1961</v>
      </c>
      <c r="D311" s="222" t="s">
        <v>280</v>
      </c>
      <c r="E311" s="223" t="s">
        <v>5734</v>
      </c>
      <c r="F311" s="224" t="s">
        <v>5735</v>
      </c>
      <c r="G311" s="225" t="s">
        <v>1673</v>
      </c>
      <c r="H311" s="226">
        <v>3</v>
      </c>
      <c r="I311" s="227">
        <v>795</v>
      </c>
      <c r="J311" s="227">
        <f>ROUND(I311*H311,2)</f>
        <v>2385</v>
      </c>
      <c r="K311" s="228"/>
      <c r="L311" s="39"/>
      <c r="M311" s="229" t="s">
        <v>1</v>
      </c>
      <c r="N311" s="230" t="s">
        <v>39</v>
      </c>
      <c r="O311" s="231">
        <v>0</v>
      </c>
      <c r="P311" s="231">
        <f>O311*H311</f>
        <v>0</v>
      </c>
      <c r="Q311" s="231">
        <v>0</v>
      </c>
      <c r="R311" s="231">
        <f>Q311*H311</f>
        <v>0</v>
      </c>
      <c r="S311" s="231">
        <v>0</v>
      </c>
      <c r="T311" s="232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233" t="s">
        <v>116</v>
      </c>
      <c r="AT311" s="233" t="s">
        <v>280</v>
      </c>
      <c r="AU311" s="233" t="s">
        <v>83</v>
      </c>
      <c r="AY311" s="18" t="s">
        <v>278</v>
      </c>
      <c r="BE311" s="234">
        <f>IF(N311="základní",J311,0)</f>
        <v>2385</v>
      </c>
      <c r="BF311" s="234">
        <f>IF(N311="snížená",J311,0)</f>
        <v>0</v>
      </c>
      <c r="BG311" s="234">
        <f>IF(N311="zákl. přenesená",J311,0)</f>
        <v>0</v>
      </c>
      <c r="BH311" s="234">
        <f>IF(N311="sníž. přenesená",J311,0)</f>
        <v>0</v>
      </c>
      <c r="BI311" s="234">
        <f>IF(N311="nulová",J311,0)</f>
        <v>0</v>
      </c>
      <c r="BJ311" s="18" t="s">
        <v>81</v>
      </c>
      <c r="BK311" s="234">
        <f>ROUND(I311*H311,2)</f>
        <v>2385</v>
      </c>
      <c r="BL311" s="18" t="s">
        <v>116</v>
      </c>
      <c r="BM311" s="233" t="s">
        <v>5736</v>
      </c>
    </row>
    <row r="312" s="2" customFormat="1" ht="24.15" customHeight="1">
      <c r="A312" s="33"/>
      <c r="B312" s="34"/>
      <c r="C312" s="222" t="s">
        <v>1965</v>
      </c>
      <c r="D312" s="222" t="s">
        <v>280</v>
      </c>
      <c r="E312" s="223" t="s">
        <v>5737</v>
      </c>
      <c r="F312" s="224" t="s">
        <v>5738</v>
      </c>
      <c r="G312" s="225" t="s">
        <v>2547</v>
      </c>
      <c r="H312" s="226">
        <v>4</v>
      </c>
      <c r="I312" s="227">
        <v>564</v>
      </c>
      <c r="J312" s="227">
        <f>ROUND(I312*H312,2)</f>
        <v>2256</v>
      </c>
      <c r="K312" s="228"/>
      <c r="L312" s="39"/>
      <c r="M312" s="229" t="s">
        <v>1</v>
      </c>
      <c r="N312" s="230" t="s">
        <v>39</v>
      </c>
      <c r="O312" s="231">
        <v>0</v>
      </c>
      <c r="P312" s="231">
        <f>O312*H312</f>
        <v>0</v>
      </c>
      <c r="Q312" s="231">
        <v>0</v>
      </c>
      <c r="R312" s="231">
        <f>Q312*H312</f>
        <v>0</v>
      </c>
      <c r="S312" s="231">
        <v>0</v>
      </c>
      <c r="T312" s="232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233" t="s">
        <v>116</v>
      </c>
      <c r="AT312" s="233" t="s">
        <v>280</v>
      </c>
      <c r="AU312" s="233" t="s">
        <v>83</v>
      </c>
      <c r="AY312" s="18" t="s">
        <v>278</v>
      </c>
      <c r="BE312" s="234">
        <f>IF(N312="základní",J312,0)</f>
        <v>2256</v>
      </c>
      <c r="BF312" s="234">
        <f>IF(N312="snížená",J312,0)</f>
        <v>0</v>
      </c>
      <c r="BG312" s="234">
        <f>IF(N312="zákl. přenesená",J312,0)</f>
        <v>0</v>
      </c>
      <c r="BH312" s="234">
        <f>IF(N312="sníž. přenesená",J312,0)</f>
        <v>0</v>
      </c>
      <c r="BI312" s="234">
        <f>IF(N312="nulová",J312,0)</f>
        <v>0</v>
      </c>
      <c r="BJ312" s="18" t="s">
        <v>81</v>
      </c>
      <c r="BK312" s="234">
        <f>ROUND(I312*H312,2)</f>
        <v>2256</v>
      </c>
      <c r="BL312" s="18" t="s">
        <v>116</v>
      </c>
      <c r="BM312" s="233" t="s">
        <v>5739</v>
      </c>
    </row>
    <row r="313" s="2" customFormat="1" ht="24.15" customHeight="1">
      <c r="A313" s="33"/>
      <c r="B313" s="34"/>
      <c r="C313" s="222" t="s">
        <v>1969</v>
      </c>
      <c r="D313" s="222" t="s">
        <v>280</v>
      </c>
      <c r="E313" s="223" t="s">
        <v>5740</v>
      </c>
      <c r="F313" s="224" t="s">
        <v>2717</v>
      </c>
      <c r="G313" s="225" t="s">
        <v>2547</v>
      </c>
      <c r="H313" s="226">
        <v>25</v>
      </c>
      <c r="I313" s="227">
        <v>600</v>
      </c>
      <c r="J313" s="227">
        <f>ROUND(I313*H313,2)</f>
        <v>15000</v>
      </c>
      <c r="K313" s="228"/>
      <c r="L313" s="39"/>
      <c r="M313" s="229" t="s">
        <v>1</v>
      </c>
      <c r="N313" s="230" t="s">
        <v>39</v>
      </c>
      <c r="O313" s="231">
        <v>0</v>
      </c>
      <c r="P313" s="231">
        <f>O313*H313</f>
        <v>0</v>
      </c>
      <c r="Q313" s="231">
        <v>0</v>
      </c>
      <c r="R313" s="231">
        <f>Q313*H313</f>
        <v>0</v>
      </c>
      <c r="S313" s="231">
        <v>0</v>
      </c>
      <c r="T313" s="232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233" t="s">
        <v>116</v>
      </c>
      <c r="AT313" s="233" t="s">
        <v>280</v>
      </c>
      <c r="AU313" s="233" t="s">
        <v>83</v>
      </c>
      <c r="AY313" s="18" t="s">
        <v>278</v>
      </c>
      <c r="BE313" s="234">
        <f>IF(N313="základní",J313,0)</f>
        <v>15000</v>
      </c>
      <c r="BF313" s="234">
        <f>IF(N313="snížená",J313,0)</f>
        <v>0</v>
      </c>
      <c r="BG313" s="234">
        <f>IF(N313="zákl. přenesená",J313,0)</f>
        <v>0</v>
      </c>
      <c r="BH313" s="234">
        <f>IF(N313="sníž. přenesená",J313,0)</f>
        <v>0</v>
      </c>
      <c r="BI313" s="234">
        <f>IF(N313="nulová",J313,0)</f>
        <v>0</v>
      </c>
      <c r="BJ313" s="18" t="s">
        <v>81</v>
      </c>
      <c r="BK313" s="234">
        <f>ROUND(I313*H313,2)</f>
        <v>15000</v>
      </c>
      <c r="BL313" s="18" t="s">
        <v>116</v>
      </c>
      <c r="BM313" s="233" t="s">
        <v>5741</v>
      </c>
    </row>
    <row r="314" s="2" customFormat="1" ht="16.5" customHeight="1">
      <c r="A314" s="33"/>
      <c r="B314" s="34"/>
      <c r="C314" s="222" t="s">
        <v>1973</v>
      </c>
      <c r="D314" s="222" t="s">
        <v>280</v>
      </c>
      <c r="E314" s="223" t="s">
        <v>5742</v>
      </c>
      <c r="F314" s="224" t="s">
        <v>5402</v>
      </c>
      <c r="G314" s="225" t="s">
        <v>2547</v>
      </c>
      <c r="H314" s="226">
        <v>2</v>
      </c>
      <c r="I314" s="227">
        <v>274</v>
      </c>
      <c r="J314" s="227">
        <f>ROUND(I314*H314,2)</f>
        <v>548</v>
      </c>
      <c r="K314" s="228"/>
      <c r="L314" s="39"/>
      <c r="M314" s="229" t="s">
        <v>1</v>
      </c>
      <c r="N314" s="230" t="s">
        <v>39</v>
      </c>
      <c r="O314" s="231">
        <v>0</v>
      </c>
      <c r="P314" s="231">
        <f>O314*H314</f>
        <v>0</v>
      </c>
      <c r="Q314" s="231">
        <v>0</v>
      </c>
      <c r="R314" s="231">
        <f>Q314*H314</f>
        <v>0</v>
      </c>
      <c r="S314" s="231">
        <v>0</v>
      </c>
      <c r="T314" s="232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233" t="s">
        <v>116</v>
      </c>
      <c r="AT314" s="233" t="s">
        <v>280</v>
      </c>
      <c r="AU314" s="233" t="s">
        <v>83</v>
      </c>
      <c r="AY314" s="18" t="s">
        <v>278</v>
      </c>
      <c r="BE314" s="234">
        <f>IF(N314="základní",J314,0)</f>
        <v>548</v>
      </c>
      <c r="BF314" s="234">
        <f>IF(N314="snížená",J314,0)</f>
        <v>0</v>
      </c>
      <c r="BG314" s="234">
        <f>IF(N314="zákl. přenesená",J314,0)</f>
        <v>0</v>
      </c>
      <c r="BH314" s="234">
        <f>IF(N314="sníž. přenesená",J314,0)</f>
        <v>0</v>
      </c>
      <c r="BI314" s="234">
        <f>IF(N314="nulová",J314,0)</f>
        <v>0</v>
      </c>
      <c r="BJ314" s="18" t="s">
        <v>81</v>
      </c>
      <c r="BK314" s="234">
        <f>ROUND(I314*H314,2)</f>
        <v>548</v>
      </c>
      <c r="BL314" s="18" t="s">
        <v>116</v>
      </c>
      <c r="BM314" s="233" t="s">
        <v>5743</v>
      </c>
    </row>
    <row r="315" s="2" customFormat="1" ht="16.5" customHeight="1">
      <c r="A315" s="33"/>
      <c r="B315" s="34"/>
      <c r="C315" s="222" t="s">
        <v>1977</v>
      </c>
      <c r="D315" s="222" t="s">
        <v>280</v>
      </c>
      <c r="E315" s="223" t="s">
        <v>5744</v>
      </c>
      <c r="F315" s="224" t="s">
        <v>2559</v>
      </c>
      <c r="G315" s="225" t="s">
        <v>2547</v>
      </c>
      <c r="H315" s="226">
        <v>2</v>
      </c>
      <c r="I315" s="227">
        <v>314</v>
      </c>
      <c r="J315" s="227">
        <f>ROUND(I315*H315,2)</f>
        <v>628</v>
      </c>
      <c r="K315" s="228"/>
      <c r="L315" s="39"/>
      <c r="M315" s="229" t="s">
        <v>1</v>
      </c>
      <c r="N315" s="230" t="s">
        <v>39</v>
      </c>
      <c r="O315" s="231">
        <v>0</v>
      </c>
      <c r="P315" s="231">
        <f>O315*H315</f>
        <v>0</v>
      </c>
      <c r="Q315" s="231">
        <v>0</v>
      </c>
      <c r="R315" s="231">
        <f>Q315*H315</f>
        <v>0</v>
      </c>
      <c r="S315" s="231">
        <v>0</v>
      </c>
      <c r="T315" s="232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233" t="s">
        <v>116</v>
      </c>
      <c r="AT315" s="233" t="s">
        <v>280</v>
      </c>
      <c r="AU315" s="233" t="s">
        <v>83</v>
      </c>
      <c r="AY315" s="18" t="s">
        <v>278</v>
      </c>
      <c r="BE315" s="234">
        <f>IF(N315="základní",J315,0)</f>
        <v>628</v>
      </c>
      <c r="BF315" s="234">
        <f>IF(N315="snížená",J315,0)</f>
        <v>0</v>
      </c>
      <c r="BG315" s="234">
        <f>IF(N315="zákl. přenesená",J315,0)</f>
        <v>0</v>
      </c>
      <c r="BH315" s="234">
        <f>IF(N315="sníž. přenesená",J315,0)</f>
        <v>0</v>
      </c>
      <c r="BI315" s="234">
        <f>IF(N315="nulová",J315,0)</f>
        <v>0</v>
      </c>
      <c r="BJ315" s="18" t="s">
        <v>81</v>
      </c>
      <c r="BK315" s="234">
        <f>ROUND(I315*H315,2)</f>
        <v>628</v>
      </c>
      <c r="BL315" s="18" t="s">
        <v>116</v>
      </c>
      <c r="BM315" s="233" t="s">
        <v>5745</v>
      </c>
    </row>
    <row r="316" s="2" customFormat="1" ht="16.5" customHeight="1">
      <c r="A316" s="33"/>
      <c r="B316" s="34"/>
      <c r="C316" s="222" t="s">
        <v>1981</v>
      </c>
      <c r="D316" s="222" t="s">
        <v>280</v>
      </c>
      <c r="E316" s="223" t="s">
        <v>5746</v>
      </c>
      <c r="F316" s="224" t="s">
        <v>2574</v>
      </c>
      <c r="G316" s="225" t="s">
        <v>2491</v>
      </c>
      <c r="H316" s="226">
        <v>1</v>
      </c>
      <c r="I316" s="227">
        <v>3250</v>
      </c>
      <c r="J316" s="227">
        <f>ROUND(I316*H316,2)</f>
        <v>3250</v>
      </c>
      <c r="K316" s="228"/>
      <c r="L316" s="39"/>
      <c r="M316" s="229" t="s">
        <v>1</v>
      </c>
      <c r="N316" s="230" t="s">
        <v>39</v>
      </c>
      <c r="O316" s="231">
        <v>0</v>
      </c>
      <c r="P316" s="231">
        <f>O316*H316</f>
        <v>0</v>
      </c>
      <c r="Q316" s="231">
        <v>0</v>
      </c>
      <c r="R316" s="231">
        <f>Q316*H316</f>
        <v>0</v>
      </c>
      <c r="S316" s="231">
        <v>0</v>
      </c>
      <c r="T316" s="232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233" t="s">
        <v>116</v>
      </c>
      <c r="AT316" s="233" t="s">
        <v>280</v>
      </c>
      <c r="AU316" s="233" t="s">
        <v>83</v>
      </c>
      <c r="AY316" s="18" t="s">
        <v>278</v>
      </c>
      <c r="BE316" s="234">
        <f>IF(N316="základní",J316,0)</f>
        <v>3250</v>
      </c>
      <c r="BF316" s="234">
        <f>IF(N316="snížená",J316,0)</f>
        <v>0</v>
      </c>
      <c r="BG316" s="234">
        <f>IF(N316="zákl. přenesená",J316,0)</f>
        <v>0</v>
      </c>
      <c r="BH316" s="234">
        <f>IF(N316="sníž. přenesená",J316,0)</f>
        <v>0</v>
      </c>
      <c r="BI316" s="234">
        <f>IF(N316="nulová",J316,0)</f>
        <v>0</v>
      </c>
      <c r="BJ316" s="18" t="s">
        <v>81</v>
      </c>
      <c r="BK316" s="234">
        <f>ROUND(I316*H316,2)</f>
        <v>3250</v>
      </c>
      <c r="BL316" s="18" t="s">
        <v>116</v>
      </c>
      <c r="BM316" s="233" t="s">
        <v>5747</v>
      </c>
    </row>
    <row r="317" s="12" customFormat="1" ht="22.8" customHeight="1">
      <c r="A317" s="12"/>
      <c r="B317" s="207"/>
      <c r="C317" s="208"/>
      <c r="D317" s="209" t="s">
        <v>73</v>
      </c>
      <c r="E317" s="220" t="s">
        <v>2991</v>
      </c>
      <c r="F317" s="220" t="s">
        <v>5748</v>
      </c>
      <c r="G317" s="208"/>
      <c r="H317" s="208"/>
      <c r="I317" s="208"/>
      <c r="J317" s="221">
        <f>BK317</f>
        <v>81997</v>
      </c>
      <c r="K317" s="208"/>
      <c r="L317" s="212"/>
      <c r="M317" s="213"/>
      <c r="N317" s="214"/>
      <c r="O317" s="214"/>
      <c r="P317" s="215">
        <f>SUM(P318:P329)</f>
        <v>0</v>
      </c>
      <c r="Q317" s="214"/>
      <c r="R317" s="215">
        <f>SUM(R318:R329)</f>
        <v>0</v>
      </c>
      <c r="S317" s="214"/>
      <c r="T317" s="216">
        <f>SUM(T318:T329)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17" t="s">
        <v>81</v>
      </c>
      <c r="AT317" s="218" t="s">
        <v>73</v>
      </c>
      <c r="AU317" s="218" t="s">
        <v>81</v>
      </c>
      <c r="AY317" s="217" t="s">
        <v>278</v>
      </c>
      <c r="BK317" s="219">
        <f>SUM(BK318:BK329)</f>
        <v>81997</v>
      </c>
    </row>
    <row r="318" s="2" customFormat="1" ht="33" customHeight="1">
      <c r="A318" s="33"/>
      <c r="B318" s="34"/>
      <c r="C318" s="222" t="s">
        <v>1985</v>
      </c>
      <c r="D318" s="222" t="s">
        <v>280</v>
      </c>
      <c r="E318" s="223" t="s">
        <v>5749</v>
      </c>
      <c r="F318" s="224" t="s">
        <v>5750</v>
      </c>
      <c r="G318" s="225" t="s">
        <v>1673</v>
      </c>
      <c r="H318" s="226">
        <v>1</v>
      </c>
      <c r="I318" s="227">
        <v>4270</v>
      </c>
      <c r="J318" s="227">
        <f>ROUND(I318*H318,2)</f>
        <v>4270</v>
      </c>
      <c r="K318" s="228"/>
      <c r="L318" s="39"/>
      <c r="M318" s="229" t="s">
        <v>1</v>
      </c>
      <c r="N318" s="230" t="s">
        <v>39</v>
      </c>
      <c r="O318" s="231">
        <v>0</v>
      </c>
      <c r="P318" s="231">
        <f>O318*H318</f>
        <v>0</v>
      </c>
      <c r="Q318" s="231">
        <v>0</v>
      </c>
      <c r="R318" s="231">
        <f>Q318*H318</f>
        <v>0</v>
      </c>
      <c r="S318" s="231">
        <v>0</v>
      </c>
      <c r="T318" s="232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233" t="s">
        <v>116</v>
      </c>
      <c r="AT318" s="233" t="s">
        <v>280</v>
      </c>
      <c r="AU318" s="233" t="s">
        <v>83</v>
      </c>
      <c r="AY318" s="18" t="s">
        <v>278</v>
      </c>
      <c r="BE318" s="234">
        <f>IF(N318="základní",J318,0)</f>
        <v>4270</v>
      </c>
      <c r="BF318" s="234">
        <f>IF(N318="snížená",J318,0)</f>
        <v>0</v>
      </c>
      <c r="BG318" s="234">
        <f>IF(N318="zákl. přenesená",J318,0)</f>
        <v>0</v>
      </c>
      <c r="BH318" s="234">
        <f>IF(N318="sníž. přenesená",J318,0)</f>
        <v>0</v>
      </c>
      <c r="BI318" s="234">
        <f>IF(N318="nulová",J318,0)</f>
        <v>0</v>
      </c>
      <c r="BJ318" s="18" t="s">
        <v>81</v>
      </c>
      <c r="BK318" s="234">
        <f>ROUND(I318*H318,2)</f>
        <v>4270</v>
      </c>
      <c r="BL318" s="18" t="s">
        <v>116</v>
      </c>
      <c r="BM318" s="233" t="s">
        <v>5751</v>
      </c>
    </row>
    <row r="319" s="2" customFormat="1" ht="33" customHeight="1">
      <c r="A319" s="33"/>
      <c r="B319" s="34"/>
      <c r="C319" s="222" t="s">
        <v>1989</v>
      </c>
      <c r="D319" s="222" t="s">
        <v>280</v>
      </c>
      <c r="E319" s="223" t="s">
        <v>5752</v>
      </c>
      <c r="F319" s="224" t="s">
        <v>3085</v>
      </c>
      <c r="G319" s="225" t="s">
        <v>1673</v>
      </c>
      <c r="H319" s="226">
        <v>1</v>
      </c>
      <c r="I319" s="227">
        <v>4270</v>
      </c>
      <c r="J319" s="227">
        <f>ROUND(I319*H319,2)</f>
        <v>4270</v>
      </c>
      <c r="K319" s="228"/>
      <c r="L319" s="39"/>
      <c r="M319" s="229" t="s">
        <v>1</v>
      </c>
      <c r="N319" s="230" t="s">
        <v>39</v>
      </c>
      <c r="O319" s="231">
        <v>0</v>
      </c>
      <c r="P319" s="231">
        <f>O319*H319</f>
        <v>0</v>
      </c>
      <c r="Q319" s="231">
        <v>0</v>
      </c>
      <c r="R319" s="231">
        <f>Q319*H319</f>
        <v>0</v>
      </c>
      <c r="S319" s="231">
        <v>0</v>
      </c>
      <c r="T319" s="232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233" t="s">
        <v>116</v>
      </c>
      <c r="AT319" s="233" t="s">
        <v>280</v>
      </c>
      <c r="AU319" s="233" t="s">
        <v>83</v>
      </c>
      <c r="AY319" s="18" t="s">
        <v>278</v>
      </c>
      <c r="BE319" s="234">
        <f>IF(N319="základní",J319,0)</f>
        <v>4270</v>
      </c>
      <c r="BF319" s="234">
        <f>IF(N319="snížená",J319,0)</f>
        <v>0</v>
      </c>
      <c r="BG319" s="234">
        <f>IF(N319="zákl. přenesená",J319,0)</f>
        <v>0</v>
      </c>
      <c r="BH319" s="234">
        <f>IF(N319="sníž. přenesená",J319,0)</f>
        <v>0</v>
      </c>
      <c r="BI319" s="234">
        <f>IF(N319="nulová",J319,0)</f>
        <v>0</v>
      </c>
      <c r="BJ319" s="18" t="s">
        <v>81</v>
      </c>
      <c r="BK319" s="234">
        <f>ROUND(I319*H319,2)</f>
        <v>4270</v>
      </c>
      <c r="BL319" s="18" t="s">
        <v>116</v>
      </c>
      <c r="BM319" s="233" t="s">
        <v>5753</v>
      </c>
    </row>
    <row r="320" s="2" customFormat="1" ht="33" customHeight="1">
      <c r="A320" s="33"/>
      <c r="B320" s="34"/>
      <c r="C320" s="222" t="s">
        <v>1993</v>
      </c>
      <c r="D320" s="222" t="s">
        <v>280</v>
      </c>
      <c r="E320" s="223" t="s">
        <v>5754</v>
      </c>
      <c r="F320" s="224" t="s">
        <v>3059</v>
      </c>
      <c r="G320" s="225" t="s">
        <v>1673</v>
      </c>
      <c r="H320" s="226">
        <v>2</v>
      </c>
      <c r="I320" s="227">
        <v>4270</v>
      </c>
      <c r="J320" s="227">
        <f>ROUND(I320*H320,2)</f>
        <v>8540</v>
      </c>
      <c r="K320" s="228"/>
      <c r="L320" s="39"/>
      <c r="M320" s="229" t="s">
        <v>1</v>
      </c>
      <c r="N320" s="230" t="s">
        <v>39</v>
      </c>
      <c r="O320" s="231">
        <v>0</v>
      </c>
      <c r="P320" s="231">
        <f>O320*H320</f>
        <v>0</v>
      </c>
      <c r="Q320" s="231">
        <v>0</v>
      </c>
      <c r="R320" s="231">
        <f>Q320*H320</f>
        <v>0</v>
      </c>
      <c r="S320" s="231">
        <v>0</v>
      </c>
      <c r="T320" s="232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233" t="s">
        <v>116</v>
      </c>
      <c r="AT320" s="233" t="s">
        <v>280</v>
      </c>
      <c r="AU320" s="233" t="s">
        <v>83</v>
      </c>
      <c r="AY320" s="18" t="s">
        <v>278</v>
      </c>
      <c r="BE320" s="234">
        <f>IF(N320="základní",J320,0)</f>
        <v>8540</v>
      </c>
      <c r="BF320" s="234">
        <f>IF(N320="snížená",J320,0)</f>
        <v>0</v>
      </c>
      <c r="BG320" s="234">
        <f>IF(N320="zákl. přenesená",J320,0)</f>
        <v>0</v>
      </c>
      <c r="BH320" s="234">
        <f>IF(N320="sníž. přenesená",J320,0)</f>
        <v>0</v>
      </c>
      <c r="BI320" s="234">
        <f>IF(N320="nulová",J320,0)</f>
        <v>0</v>
      </c>
      <c r="BJ320" s="18" t="s">
        <v>81</v>
      </c>
      <c r="BK320" s="234">
        <f>ROUND(I320*H320,2)</f>
        <v>8540</v>
      </c>
      <c r="BL320" s="18" t="s">
        <v>116</v>
      </c>
      <c r="BM320" s="233" t="s">
        <v>5755</v>
      </c>
    </row>
    <row r="321" s="2" customFormat="1" ht="16.5" customHeight="1">
      <c r="A321" s="33"/>
      <c r="B321" s="34"/>
      <c r="C321" s="222" t="s">
        <v>1997</v>
      </c>
      <c r="D321" s="222" t="s">
        <v>280</v>
      </c>
      <c r="E321" s="223" t="s">
        <v>5756</v>
      </c>
      <c r="F321" s="224" t="s">
        <v>2977</v>
      </c>
      <c r="G321" s="225" t="s">
        <v>1673</v>
      </c>
      <c r="H321" s="226">
        <v>8</v>
      </c>
      <c r="I321" s="227">
        <v>2218</v>
      </c>
      <c r="J321" s="227">
        <f>ROUND(I321*H321,2)</f>
        <v>17744</v>
      </c>
      <c r="K321" s="228"/>
      <c r="L321" s="39"/>
      <c r="M321" s="229" t="s">
        <v>1</v>
      </c>
      <c r="N321" s="230" t="s">
        <v>39</v>
      </c>
      <c r="O321" s="231">
        <v>0</v>
      </c>
      <c r="P321" s="231">
        <f>O321*H321</f>
        <v>0</v>
      </c>
      <c r="Q321" s="231">
        <v>0</v>
      </c>
      <c r="R321" s="231">
        <f>Q321*H321</f>
        <v>0</v>
      </c>
      <c r="S321" s="231">
        <v>0</v>
      </c>
      <c r="T321" s="232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233" t="s">
        <v>116</v>
      </c>
      <c r="AT321" s="233" t="s">
        <v>280</v>
      </c>
      <c r="AU321" s="233" t="s">
        <v>83</v>
      </c>
      <c r="AY321" s="18" t="s">
        <v>278</v>
      </c>
      <c r="BE321" s="234">
        <f>IF(N321="základní",J321,0)</f>
        <v>17744</v>
      </c>
      <c r="BF321" s="234">
        <f>IF(N321="snížená",J321,0)</f>
        <v>0</v>
      </c>
      <c r="BG321" s="234">
        <f>IF(N321="zákl. přenesená",J321,0)</f>
        <v>0</v>
      </c>
      <c r="BH321" s="234">
        <f>IF(N321="sníž. přenesená",J321,0)</f>
        <v>0</v>
      </c>
      <c r="BI321" s="234">
        <f>IF(N321="nulová",J321,0)</f>
        <v>0</v>
      </c>
      <c r="BJ321" s="18" t="s">
        <v>81</v>
      </c>
      <c r="BK321" s="234">
        <f>ROUND(I321*H321,2)</f>
        <v>17744</v>
      </c>
      <c r="BL321" s="18" t="s">
        <v>116</v>
      </c>
      <c r="BM321" s="233" t="s">
        <v>5757</v>
      </c>
    </row>
    <row r="322" s="2" customFormat="1" ht="16.5" customHeight="1">
      <c r="A322" s="33"/>
      <c r="B322" s="34"/>
      <c r="C322" s="222" t="s">
        <v>2001</v>
      </c>
      <c r="D322" s="222" t="s">
        <v>280</v>
      </c>
      <c r="E322" s="223" t="s">
        <v>5758</v>
      </c>
      <c r="F322" s="224" t="s">
        <v>2592</v>
      </c>
      <c r="G322" s="225" t="s">
        <v>1673</v>
      </c>
      <c r="H322" s="226">
        <v>4</v>
      </c>
      <c r="I322" s="227">
        <v>252</v>
      </c>
      <c r="J322" s="227">
        <f>ROUND(I322*H322,2)</f>
        <v>1008</v>
      </c>
      <c r="K322" s="228"/>
      <c r="L322" s="39"/>
      <c r="M322" s="229" t="s">
        <v>1</v>
      </c>
      <c r="N322" s="230" t="s">
        <v>39</v>
      </c>
      <c r="O322" s="231">
        <v>0</v>
      </c>
      <c r="P322" s="231">
        <f>O322*H322</f>
        <v>0</v>
      </c>
      <c r="Q322" s="231">
        <v>0</v>
      </c>
      <c r="R322" s="231">
        <f>Q322*H322</f>
        <v>0</v>
      </c>
      <c r="S322" s="231">
        <v>0</v>
      </c>
      <c r="T322" s="232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233" t="s">
        <v>116</v>
      </c>
      <c r="AT322" s="233" t="s">
        <v>280</v>
      </c>
      <c r="AU322" s="233" t="s">
        <v>83</v>
      </c>
      <c r="AY322" s="18" t="s">
        <v>278</v>
      </c>
      <c r="BE322" s="234">
        <f>IF(N322="základní",J322,0)</f>
        <v>1008</v>
      </c>
      <c r="BF322" s="234">
        <f>IF(N322="snížená",J322,0)</f>
        <v>0</v>
      </c>
      <c r="BG322" s="234">
        <f>IF(N322="zákl. přenesená",J322,0)</f>
        <v>0</v>
      </c>
      <c r="BH322" s="234">
        <f>IF(N322="sníž. přenesená",J322,0)</f>
        <v>0</v>
      </c>
      <c r="BI322" s="234">
        <f>IF(N322="nulová",J322,0)</f>
        <v>0</v>
      </c>
      <c r="BJ322" s="18" t="s">
        <v>81</v>
      </c>
      <c r="BK322" s="234">
        <f>ROUND(I322*H322,2)</f>
        <v>1008</v>
      </c>
      <c r="BL322" s="18" t="s">
        <v>116</v>
      </c>
      <c r="BM322" s="233" t="s">
        <v>5759</v>
      </c>
    </row>
    <row r="323" s="2" customFormat="1" ht="16.5" customHeight="1">
      <c r="A323" s="33"/>
      <c r="B323" s="34"/>
      <c r="C323" s="222" t="s">
        <v>2005</v>
      </c>
      <c r="D323" s="222" t="s">
        <v>280</v>
      </c>
      <c r="E323" s="223" t="s">
        <v>5760</v>
      </c>
      <c r="F323" s="224" t="s">
        <v>3022</v>
      </c>
      <c r="G323" s="225" t="s">
        <v>1673</v>
      </c>
      <c r="H323" s="226">
        <v>2</v>
      </c>
      <c r="I323" s="227">
        <v>2146</v>
      </c>
      <c r="J323" s="227">
        <f>ROUND(I323*H323,2)</f>
        <v>4292</v>
      </c>
      <c r="K323" s="228"/>
      <c r="L323" s="39"/>
      <c r="M323" s="229" t="s">
        <v>1</v>
      </c>
      <c r="N323" s="230" t="s">
        <v>39</v>
      </c>
      <c r="O323" s="231">
        <v>0</v>
      </c>
      <c r="P323" s="231">
        <f>O323*H323</f>
        <v>0</v>
      </c>
      <c r="Q323" s="231">
        <v>0</v>
      </c>
      <c r="R323" s="231">
        <f>Q323*H323</f>
        <v>0</v>
      </c>
      <c r="S323" s="231">
        <v>0</v>
      </c>
      <c r="T323" s="232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233" t="s">
        <v>116</v>
      </c>
      <c r="AT323" s="233" t="s">
        <v>280</v>
      </c>
      <c r="AU323" s="233" t="s">
        <v>83</v>
      </c>
      <c r="AY323" s="18" t="s">
        <v>278</v>
      </c>
      <c r="BE323" s="234">
        <f>IF(N323="základní",J323,0)</f>
        <v>4292</v>
      </c>
      <c r="BF323" s="234">
        <f>IF(N323="snížená",J323,0)</f>
        <v>0</v>
      </c>
      <c r="BG323" s="234">
        <f>IF(N323="zákl. přenesená",J323,0)</f>
        <v>0</v>
      </c>
      <c r="BH323" s="234">
        <f>IF(N323="sníž. přenesená",J323,0)</f>
        <v>0</v>
      </c>
      <c r="BI323" s="234">
        <f>IF(N323="nulová",J323,0)</f>
        <v>0</v>
      </c>
      <c r="BJ323" s="18" t="s">
        <v>81</v>
      </c>
      <c r="BK323" s="234">
        <f>ROUND(I323*H323,2)</f>
        <v>4292</v>
      </c>
      <c r="BL323" s="18" t="s">
        <v>116</v>
      </c>
      <c r="BM323" s="233" t="s">
        <v>5761</v>
      </c>
    </row>
    <row r="324" s="2" customFormat="1" ht="16.5" customHeight="1">
      <c r="A324" s="33"/>
      <c r="B324" s="34"/>
      <c r="C324" s="222" t="s">
        <v>2009</v>
      </c>
      <c r="D324" s="222" t="s">
        <v>280</v>
      </c>
      <c r="E324" s="223" t="s">
        <v>5762</v>
      </c>
      <c r="F324" s="224" t="s">
        <v>5763</v>
      </c>
      <c r="G324" s="225" t="s">
        <v>1673</v>
      </c>
      <c r="H324" s="226">
        <v>1</v>
      </c>
      <c r="I324" s="227">
        <v>2536</v>
      </c>
      <c r="J324" s="227">
        <f>ROUND(I324*H324,2)</f>
        <v>2536</v>
      </c>
      <c r="K324" s="228"/>
      <c r="L324" s="39"/>
      <c r="M324" s="229" t="s">
        <v>1</v>
      </c>
      <c r="N324" s="230" t="s">
        <v>39</v>
      </c>
      <c r="O324" s="231">
        <v>0</v>
      </c>
      <c r="P324" s="231">
        <f>O324*H324</f>
        <v>0</v>
      </c>
      <c r="Q324" s="231">
        <v>0</v>
      </c>
      <c r="R324" s="231">
        <f>Q324*H324</f>
        <v>0</v>
      </c>
      <c r="S324" s="231">
        <v>0</v>
      </c>
      <c r="T324" s="232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233" t="s">
        <v>116</v>
      </c>
      <c r="AT324" s="233" t="s">
        <v>280</v>
      </c>
      <c r="AU324" s="233" t="s">
        <v>83</v>
      </c>
      <c r="AY324" s="18" t="s">
        <v>278</v>
      </c>
      <c r="BE324" s="234">
        <f>IF(N324="základní",J324,0)</f>
        <v>2536</v>
      </c>
      <c r="BF324" s="234">
        <f>IF(N324="snížená",J324,0)</f>
        <v>0</v>
      </c>
      <c r="BG324" s="234">
        <f>IF(N324="zákl. přenesená",J324,0)</f>
        <v>0</v>
      </c>
      <c r="BH324" s="234">
        <f>IF(N324="sníž. přenesená",J324,0)</f>
        <v>0</v>
      </c>
      <c r="BI324" s="234">
        <f>IF(N324="nulová",J324,0)</f>
        <v>0</v>
      </c>
      <c r="BJ324" s="18" t="s">
        <v>81</v>
      </c>
      <c r="BK324" s="234">
        <f>ROUND(I324*H324,2)</f>
        <v>2536</v>
      </c>
      <c r="BL324" s="18" t="s">
        <v>116</v>
      </c>
      <c r="BM324" s="233" t="s">
        <v>5764</v>
      </c>
    </row>
    <row r="325" s="2" customFormat="1" ht="24.15" customHeight="1">
      <c r="A325" s="33"/>
      <c r="B325" s="34"/>
      <c r="C325" s="222" t="s">
        <v>2013</v>
      </c>
      <c r="D325" s="222" t="s">
        <v>280</v>
      </c>
      <c r="E325" s="223" t="s">
        <v>5765</v>
      </c>
      <c r="F325" s="224" t="s">
        <v>2717</v>
      </c>
      <c r="G325" s="225" t="s">
        <v>2547</v>
      </c>
      <c r="H325" s="226">
        <v>35</v>
      </c>
      <c r="I325" s="227">
        <v>600</v>
      </c>
      <c r="J325" s="227">
        <f>ROUND(I325*H325,2)</f>
        <v>21000</v>
      </c>
      <c r="K325" s="228"/>
      <c r="L325" s="39"/>
      <c r="M325" s="229" t="s">
        <v>1</v>
      </c>
      <c r="N325" s="230" t="s">
        <v>39</v>
      </c>
      <c r="O325" s="231">
        <v>0</v>
      </c>
      <c r="P325" s="231">
        <f>O325*H325</f>
        <v>0</v>
      </c>
      <c r="Q325" s="231">
        <v>0</v>
      </c>
      <c r="R325" s="231">
        <f>Q325*H325</f>
        <v>0</v>
      </c>
      <c r="S325" s="231">
        <v>0</v>
      </c>
      <c r="T325" s="232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233" t="s">
        <v>116</v>
      </c>
      <c r="AT325" s="233" t="s">
        <v>280</v>
      </c>
      <c r="AU325" s="233" t="s">
        <v>83</v>
      </c>
      <c r="AY325" s="18" t="s">
        <v>278</v>
      </c>
      <c r="BE325" s="234">
        <f>IF(N325="základní",J325,0)</f>
        <v>21000</v>
      </c>
      <c r="BF325" s="234">
        <f>IF(N325="snížená",J325,0)</f>
        <v>0</v>
      </c>
      <c r="BG325" s="234">
        <f>IF(N325="zákl. přenesená",J325,0)</f>
        <v>0</v>
      </c>
      <c r="BH325" s="234">
        <f>IF(N325="sníž. přenesená",J325,0)</f>
        <v>0</v>
      </c>
      <c r="BI325" s="234">
        <f>IF(N325="nulová",J325,0)</f>
        <v>0</v>
      </c>
      <c r="BJ325" s="18" t="s">
        <v>81</v>
      </c>
      <c r="BK325" s="234">
        <f>ROUND(I325*H325,2)</f>
        <v>21000</v>
      </c>
      <c r="BL325" s="18" t="s">
        <v>116</v>
      </c>
      <c r="BM325" s="233" t="s">
        <v>5766</v>
      </c>
    </row>
    <row r="326" s="2" customFormat="1" ht="24.15" customHeight="1">
      <c r="A326" s="33"/>
      <c r="B326" s="34"/>
      <c r="C326" s="222" t="s">
        <v>2017</v>
      </c>
      <c r="D326" s="222" t="s">
        <v>280</v>
      </c>
      <c r="E326" s="223" t="s">
        <v>5767</v>
      </c>
      <c r="F326" s="224" t="s">
        <v>2720</v>
      </c>
      <c r="G326" s="225" t="s">
        <v>2547</v>
      </c>
      <c r="H326" s="226">
        <v>19</v>
      </c>
      <c r="I326" s="227">
        <v>619</v>
      </c>
      <c r="J326" s="227">
        <f>ROUND(I326*H326,2)</f>
        <v>11761</v>
      </c>
      <c r="K326" s="228"/>
      <c r="L326" s="39"/>
      <c r="M326" s="229" t="s">
        <v>1</v>
      </c>
      <c r="N326" s="230" t="s">
        <v>39</v>
      </c>
      <c r="O326" s="231">
        <v>0</v>
      </c>
      <c r="P326" s="231">
        <f>O326*H326</f>
        <v>0</v>
      </c>
      <c r="Q326" s="231">
        <v>0</v>
      </c>
      <c r="R326" s="231">
        <f>Q326*H326</f>
        <v>0</v>
      </c>
      <c r="S326" s="231">
        <v>0</v>
      </c>
      <c r="T326" s="232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233" t="s">
        <v>116</v>
      </c>
      <c r="AT326" s="233" t="s">
        <v>280</v>
      </c>
      <c r="AU326" s="233" t="s">
        <v>83</v>
      </c>
      <c r="AY326" s="18" t="s">
        <v>278</v>
      </c>
      <c r="BE326" s="234">
        <f>IF(N326="základní",J326,0)</f>
        <v>11761</v>
      </c>
      <c r="BF326" s="234">
        <f>IF(N326="snížená",J326,0)</f>
        <v>0</v>
      </c>
      <c r="BG326" s="234">
        <f>IF(N326="zákl. přenesená",J326,0)</f>
        <v>0</v>
      </c>
      <c r="BH326" s="234">
        <f>IF(N326="sníž. přenesená",J326,0)</f>
        <v>0</v>
      </c>
      <c r="BI326" s="234">
        <f>IF(N326="nulová",J326,0)</f>
        <v>0</v>
      </c>
      <c r="BJ326" s="18" t="s">
        <v>81</v>
      </c>
      <c r="BK326" s="234">
        <f>ROUND(I326*H326,2)</f>
        <v>11761</v>
      </c>
      <c r="BL326" s="18" t="s">
        <v>116</v>
      </c>
      <c r="BM326" s="233" t="s">
        <v>5768</v>
      </c>
    </row>
    <row r="327" s="2" customFormat="1" ht="24.15" customHeight="1">
      <c r="A327" s="33"/>
      <c r="B327" s="34"/>
      <c r="C327" s="222" t="s">
        <v>2021</v>
      </c>
      <c r="D327" s="222" t="s">
        <v>280</v>
      </c>
      <c r="E327" s="223" t="s">
        <v>5769</v>
      </c>
      <c r="F327" s="224" t="s">
        <v>5770</v>
      </c>
      <c r="G327" s="225" t="s">
        <v>2547</v>
      </c>
      <c r="H327" s="226">
        <v>1</v>
      </c>
      <c r="I327" s="227">
        <v>748</v>
      </c>
      <c r="J327" s="227">
        <f>ROUND(I327*H327,2)</f>
        <v>748</v>
      </c>
      <c r="K327" s="228"/>
      <c r="L327" s="39"/>
      <c r="M327" s="229" t="s">
        <v>1</v>
      </c>
      <c r="N327" s="230" t="s">
        <v>39</v>
      </c>
      <c r="O327" s="231">
        <v>0</v>
      </c>
      <c r="P327" s="231">
        <f>O327*H327</f>
        <v>0</v>
      </c>
      <c r="Q327" s="231">
        <v>0</v>
      </c>
      <c r="R327" s="231">
        <f>Q327*H327</f>
        <v>0</v>
      </c>
      <c r="S327" s="231">
        <v>0</v>
      </c>
      <c r="T327" s="232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233" t="s">
        <v>116</v>
      </c>
      <c r="AT327" s="233" t="s">
        <v>280</v>
      </c>
      <c r="AU327" s="233" t="s">
        <v>83</v>
      </c>
      <c r="AY327" s="18" t="s">
        <v>278</v>
      </c>
      <c r="BE327" s="234">
        <f>IF(N327="základní",J327,0)</f>
        <v>748</v>
      </c>
      <c r="BF327" s="234">
        <f>IF(N327="snížená",J327,0)</f>
        <v>0</v>
      </c>
      <c r="BG327" s="234">
        <f>IF(N327="zákl. přenesená",J327,0)</f>
        <v>0</v>
      </c>
      <c r="BH327" s="234">
        <f>IF(N327="sníž. přenesená",J327,0)</f>
        <v>0</v>
      </c>
      <c r="BI327" s="234">
        <f>IF(N327="nulová",J327,0)</f>
        <v>0</v>
      </c>
      <c r="BJ327" s="18" t="s">
        <v>81</v>
      </c>
      <c r="BK327" s="234">
        <f>ROUND(I327*H327,2)</f>
        <v>748</v>
      </c>
      <c r="BL327" s="18" t="s">
        <v>116</v>
      </c>
      <c r="BM327" s="233" t="s">
        <v>5771</v>
      </c>
    </row>
    <row r="328" s="2" customFormat="1" ht="16.5" customHeight="1">
      <c r="A328" s="33"/>
      <c r="B328" s="34"/>
      <c r="C328" s="222" t="s">
        <v>2025</v>
      </c>
      <c r="D328" s="222" t="s">
        <v>280</v>
      </c>
      <c r="E328" s="223" t="s">
        <v>5772</v>
      </c>
      <c r="F328" s="224" t="s">
        <v>2559</v>
      </c>
      <c r="G328" s="225" t="s">
        <v>2547</v>
      </c>
      <c r="H328" s="226">
        <v>2</v>
      </c>
      <c r="I328" s="227">
        <v>314</v>
      </c>
      <c r="J328" s="227">
        <f>ROUND(I328*H328,2)</f>
        <v>628</v>
      </c>
      <c r="K328" s="228"/>
      <c r="L328" s="39"/>
      <c r="M328" s="229" t="s">
        <v>1</v>
      </c>
      <c r="N328" s="230" t="s">
        <v>39</v>
      </c>
      <c r="O328" s="231">
        <v>0</v>
      </c>
      <c r="P328" s="231">
        <f>O328*H328</f>
        <v>0</v>
      </c>
      <c r="Q328" s="231">
        <v>0</v>
      </c>
      <c r="R328" s="231">
        <f>Q328*H328</f>
        <v>0</v>
      </c>
      <c r="S328" s="231">
        <v>0</v>
      </c>
      <c r="T328" s="232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233" t="s">
        <v>116</v>
      </c>
      <c r="AT328" s="233" t="s">
        <v>280</v>
      </c>
      <c r="AU328" s="233" t="s">
        <v>83</v>
      </c>
      <c r="AY328" s="18" t="s">
        <v>278</v>
      </c>
      <c r="BE328" s="234">
        <f>IF(N328="základní",J328,0)</f>
        <v>628</v>
      </c>
      <c r="BF328" s="234">
        <f>IF(N328="snížená",J328,0)</f>
        <v>0</v>
      </c>
      <c r="BG328" s="234">
        <f>IF(N328="zákl. přenesená",J328,0)</f>
        <v>0</v>
      </c>
      <c r="BH328" s="234">
        <f>IF(N328="sníž. přenesená",J328,0)</f>
        <v>0</v>
      </c>
      <c r="BI328" s="234">
        <f>IF(N328="nulová",J328,0)</f>
        <v>0</v>
      </c>
      <c r="BJ328" s="18" t="s">
        <v>81</v>
      </c>
      <c r="BK328" s="234">
        <f>ROUND(I328*H328,2)</f>
        <v>628</v>
      </c>
      <c r="BL328" s="18" t="s">
        <v>116</v>
      </c>
      <c r="BM328" s="233" t="s">
        <v>5773</v>
      </c>
    </row>
    <row r="329" s="2" customFormat="1" ht="16.5" customHeight="1">
      <c r="A329" s="33"/>
      <c r="B329" s="34"/>
      <c r="C329" s="222" t="s">
        <v>2029</v>
      </c>
      <c r="D329" s="222" t="s">
        <v>280</v>
      </c>
      <c r="E329" s="223" t="s">
        <v>5774</v>
      </c>
      <c r="F329" s="224" t="s">
        <v>2574</v>
      </c>
      <c r="G329" s="225" t="s">
        <v>2491</v>
      </c>
      <c r="H329" s="226">
        <v>1</v>
      </c>
      <c r="I329" s="227">
        <v>5200</v>
      </c>
      <c r="J329" s="227">
        <f>ROUND(I329*H329,2)</f>
        <v>5200</v>
      </c>
      <c r="K329" s="228"/>
      <c r="L329" s="39"/>
      <c r="M329" s="229" t="s">
        <v>1</v>
      </c>
      <c r="N329" s="230" t="s">
        <v>39</v>
      </c>
      <c r="O329" s="231">
        <v>0</v>
      </c>
      <c r="P329" s="231">
        <f>O329*H329</f>
        <v>0</v>
      </c>
      <c r="Q329" s="231">
        <v>0</v>
      </c>
      <c r="R329" s="231">
        <f>Q329*H329</f>
        <v>0</v>
      </c>
      <c r="S329" s="231">
        <v>0</v>
      </c>
      <c r="T329" s="232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233" t="s">
        <v>116</v>
      </c>
      <c r="AT329" s="233" t="s">
        <v>280</v>
      </c>
      <c r="AU329" s="233" t="s">
        <v>83</v>
      </c>
      <c r="AY329" s="18" t="s">
        <v>278</v>
      </c>
      <c r="BE329" s="234">
        <f>IF(N329="základní",J329,0)</f>
        <v>5200</v>
      </c>
      <c r="BF329" s="234">
        <f>IF(N329="snížená",J329,0)</f>
        <v>0</v>
      </c>
      <c r="BG329" s="234">
        <f>IF(N329="zákl. přenesená",J329,0)</f>
        <v>0</v>
      </c>
      <c r="BH329" s="234">
        <f>IF(N329="sníž. přenesená",J329,0)</f>
        <v>0</v>
      </c>
      <c r="BI329" s="234">
        <f>IF(N329="nulová",J329,0)</f>
        <v>0</v>
      </c>
      <c r="BJ329" s="18" t="s">
        <v>81</v>
      </c>
      <c r="BK329" s="234">
        <f>ROUND(I329*H329,2)</f>
        <v>5200</v>
      </c>
      <c r="BL329" s="18" t="s">
        <v>116</v>
      </c>
      <c r="BM329" s="233" t="s">
        <v>5775</v>
      </c>
    </row>
    <row r="330" s="12" customFormat="1" ht="22.8" customHeight="1">
      <c r="A330" s="12"/>
      <c r="B330" s="207"/>
      <c r="C330" s="208"/>
      <c r="D330" s="209" t="s">
        <v>73</v>
      </c>
      <c r="E330" s="220" t="s">
        <v>3034</v>
      </c>
      <c r="F330" s="220" t="s">
        <v>5776</v>
      </c>
      <c r="G330" s="208"/>
      <c r="H330" s="208"/>
      <c r="I330" s="208"/>
      <c r="J330" s="221">
        <f>BK330</f>
        <v>590446</v>
      </c>
      <c r="K330" s="208"/>
      <c r="L330" s="212"/>
      <c r="M330" s="213"/>
      <c r="N330" s="214"/>
      <c r="O330" s="214"/>
      <c r="P330" s="215">
        <f>SUM(P331:P340)</f>
        <v>0</v>
      </c>
      <c r="Q330" s="214"/>
      <c r="R330" s="215">
        <f>SUM(R331:R340)</f>
        <v>0</v>
      </c>
      <c r="S330" s="214"/>
      <c r="T330" s="216">
        <f>SUM(T331:T340)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17" t="s">
        <v>81</v>
      </c>
      <c r="AT330" s="218" t="s">
        <v>73</v>
      </c>
      <c r="AU330" s="218" t="s">
        <v>81</v>
      </c>
      <c r="AY330" s="217" t="s">
        <v>278</v>
      </c>
      <c r="BK330" s="219">
        <f>SUM(BK331:BK340)</f>
        <v>590446</v>
      </c>
    </row>
    <row r="331" s="2" customFormat="1" ht="24.15" customHeight="1">
      <c r="A331" s="33"/>
      <c r="B331" s="34"/>
      <c r="C331" s="222" t="s">
        <v>2033</v>
      </c>
      <c r="D331" s="222" t="s">
        <v>280</v>
      </c>
      <c r="E331" s="223" t="s">
        <v>5777</v>
      </c>
      <c r="F331" s="224" t="s">
        <v>5778</v>
      </c>
      <c r="G331" s="225" t="s">
        <v>1673</v>
      </c>
      <c r="H331" s="226">
        <v>1</v>
      </c>
      <c r="I331" s="227">
        <v>97529</v>
      </c>
      <c r="J331" s="227">
        <f>ROUND(I331*H331,2)</f>
        <v>97529</v>
      </c>
      <c r="K331" s="228"/>
      <c r="L331" s="39"/>
      <c r="M331" s="229" t="s">
        <v>1</v>
      </c>
      <c r="N331" s="230" t="s">
        <v>39</v>
      </c>
      <c r="O331" s="231">
        <v>0</v>
      </c>
      <c r="P331" s="231">
        <f>O331*H331</f>
        <v>0</v>
      </c>
      <c r="Q331" s="231">
        <v>0</v>
      </c>
      <c r="R331" s="231">
        <f>Q331*H331</f>
        <v>0</v>
      </c>
      <c r="S331" s="231">
        <v>0</v>
      </c>
      <c r="T331" s="232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233" t="s">
        <v>116</v>
      </c>
      <c r="AT331" s="233" t="s">
        <v>280</v>
      </c>
      <c r="AU331" s="233" t="s">
        <v>83</v>
      </c>
      <c r="AY331" s="18" t="s">
        <v>278</v>
      </c>
      <c r="BE331" s="234">
        <f>IF(N331="základní",J331,0)</f>
        <v>97529</v>
      </c>
      <c r="BF331" s="234">
        <f>IF(N331="snížená",J331,0)</f>
        <v>0</v>
      </c>
      <c r="BG331" s="234">
        <f>IF(N331="zákl. přenesená",J331,0)</f>
        <v>0</v>
      </c>
      <c r="BH331" s="234">
        <f>IF(N331="sníž. přenesená",J331,0)</f>
        <v>0</v>
      </c>
      <c r="BI331" s="234">
        <f>IF(N331="nulová",J331,0)</f>
        <v>0</v>
      </c>
      <c r="BJ331" s="18" t="s">
        <v>81</v>
      </c>
      <c r="BK331" s="234">
        <f>ROUND(I331*H331,2)</f>
        <v>97529</v>
      </c>
      <c r="BL331" s="18" t="s">
        <v>116</v>
      </c>
      <c r="BM331" s="233" t="s">
        <v>5779</v>
      </c>
    </row>
    <row r="332" s="2" customFormat="1" ht="24.15" customHeight="1">
      <c r="A332" s="33"/>
      <c r="B332" s="34"/>
      <c r="C332" s="222" t="s">
        <v>2037</v>
      </c>
      <c r="D332" s="222" t="s">
        <v>280</v>
      </c>
      <c r="E332" s="223" t="s">
        <v>5780</v>
      </c>
      <c r="F332" s="224" t="s">
        <v>2895</v>
      </c>
      <c r="G332" s="225" t="s">
        <v>1673</v>
      </c>
      <c r="H332" s="226">
        <v>7</v>
      </c>
      <c r="I332" s="227">
        <v>19509</v>
      </c>
      <c r="J332" s="227">
        <f>ROUND(I332*H332,2)</f>
        <v>136563</v>
      </c>
      <c r="K332" s="228"/>
      <c r="L332" s="39"/>
      <c r="M332" s="229" t="s">
        <v>1</v>
      </c>
      <c r="N332" s="230" t="s">
        <v>39</v>
      </c>
      <c r="O332" s="231">
        <v>0</v>
      </c>
      <c r="P332" s="231">
        <f>O332*H332</f>
        <v>0</v>
      </c>
      <c r="Q332" s="231">
        <v>0</v>
      </c>
      <c r="R332" s="231">
        <f>Q332*H332</f>
        <v>0</v>
      </c>
      <c r="S332" s="231">
        <v>0</v>
      </c>
      <c r="T332" s="232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233" t="s">
        <v>116</v>
      </c>
      <c r="AT332" s="233" t="s">
        <v>280</v>
      </c>
      <c r="AU332" s="233" t="s">
        <v>83</v>
      </c>
      <c r="AY332" s="18" t="s">
        <v>278</v>
      </c>
      <c r="BE332" s="234">
        <f>IF(N332="základní",J332,0)</f>
        <v>136563</v>
      </c>
      <c r="BF332" s="234">
        <f>IF(N332="snížená",J332,0)</f>
        <v>0</v>
      </c>
      <c r="BG332" s="234">
        <f>IF(N332="zákl. přenesená",J332,0)</f>
        <v>0</v>
      </c>
      <c r="BH332" s="234">
        <f>IF(N332="sníž. přenesená",J332,0)</f>
        <v>0</v>
      </c>
      <c r="BI332" s="234">
        <f>IF(N332="nulová",J332,0)</f>
        <v>0</v>
      </c>
      <c r="BJ332" s="18" t="s">
        <v>81</v>
      </c>
      <c r="BK332" s="234">
        <f>ROUND(I332*H332,2)</f>
        <v>136563</v>
      </c>
      <c r="BL332" s="18" t="s">
        <v>116</v>
      </c>
      <c r="BM332" s="233" t="s">
        <v>5781</v>
      </c>
    </row>
    <row r="333" s="2" customFormat="1" ht="16.5" customHeight="1">
      <c r="A333" s="33"/>
      <c r="B333" s="34"/>
      <c r="C333" s="222" t="s">
        <v>2042</v>
      </c>
      <c r="D333" s="222" t="s">
        <v>280</v>
      </c>
      <c r="E333" s="223" t="s">
        <v>5782</v>
      </c>
      <c r="F333" s="224" t="s">
        <v>2518</v>
      </c>
      <c r="G333" s="225" t="s">
        <v>1673</v>
      </c>
      <c r="H333" s="226">
        <v>7</v>
      </c>
      <c r="I333" s="227">
        <v>3320</v>
      </c>
      <c r="J333" s="227">
        <f>ROUND(I333*H333,2)</f>
        <v>23240</v>
      </c>
      <c r="K333" s="228"/>
      <c r="L333" s="39"/>
      <c r="M333" s="229" t="s">
        <v>1</v>
      </c>
      <c r="N333" s="230" t="s">
        <v>39</v>
      </c>
      <c r="O333" s="231">
        <v>0</v>
      </c>
      <c r="P333" s="231">
        <f>O333*H333</f>
        <v>0</v>
      </c>
      <c r="Q333" s="231">
        <v>0</v>
      </c>
      <c r="R333" s="231">
        <f>Q333*H333</f>
        <v>0</v>
      </c>
      <c r="S333" s="231">
        <v>0</v>
      </c>
      <c r="T333" s="232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233" t="s">
        <v>116</v>
      </c>
      <c r="AT333" s="233" t="s">
        <v>280</v>
      </c>
      <c r="AU333" s="233" t="s">
        <v>83</v>
      </c>
      <c r="AY333" s="18" t="s">
        <v>278</v>
      </c>
      <c r="BE333" s="234">
        <f>IF(N333="základní",J333,0)</f>
        <v>23240</v>
      </c>
      <c r="BF333" s="234">
        <f>IF(N333="snížená",J333,0)</f>
        <v>0</v>
      </c>
      <c r="BG333" s="234">
        <f>IF(N333="zákl. přenesená",J333,0)</f>
        <v>0</v>
      </c>
      <c r="BH333" s="234">
        <f>IF(N333="sníž. přenesená",J333,0)</f>
        <v>0</v>
      </c>
      <c r="BI333" s="234">
        <f>IF(N333="nulová",J333,0)</f>
        <v>0</v>
      </c>
      <c r="BJ333" s="18" t="s">
        <v>81</v>
      </c>
      <c r="BK333" s="234">
        <f>ROUND(I333*H333,2)</f>
        <v>23240</v>
      </c>
      <c r="BL333" s="18" t="s">
        <v>116</v>
      </c>
      <c r="BM333" s="233" t="s">
        <v>5783</v>
      </c>
    </row>
    <row r="334" s="2" customFormat="1" ht="16.5" customHeight="1">
      <c r="A334" s="33"/>
      <c r="B334" s="34"/>
      <c r="C334" s="222" t="s">
        <v>2046</v>
      </c>
      <c r="D334" s="222" t="s">
        <v>280</v>
      </c>
      <c r="E334" s="223" t="s">
        <v>5784</v>
      </c>
      <c r="F334" s="224" t="s">
        <v>2521</v>
      </c>
      <c r="G334" s="225" t="s">
        <v>2491</v>
      </c>
      <c r="H334" s="226">
        <v>1</v>
      </c>
      <c r="I334" s="227">
        <v>11287</v>
      </c>
      <c r="J334" s="227">
        <f>ROUND(I334*H334,2)</f>
        <v>11287</v>
      </c>
      <c r="K334" s="228"/>
      <c r="L334" s="39"/>
      <c r="M334" s="229" t="s">
        <v>1</v>
      </c>
      <c r="N334" s="230" t="s">
        <v>39</v>
      </c>
      <c r="O334" s="231">
        <v>0</v>
      </c>
      <c r="P334" s="231">
        <f>O334*H334</f>
        <v>0</v>
      </c>
      <c r="Q334" s="231">
        <v>0</v>
      </c>
      <c r="R334" s="231">
        <f>Q334*H334</f>
        <v>0</v>
      </c>
      <c r="S334" s="231">
        <v>0</v>
      </c>
      <c r="T334" s="232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233" t="s">
        <v>116</v>
      </c>
      <c r="AT334" s="233" t="s">
        <v>280</v>
      </c>
      <c r="AU334" s="233" t="s">
        <v>83</v>
      </c>
      <c r="AY334" s="18" t="s">
        <v>278</v>
      </c>
      <c r="BE334" s="234">
        <f>IF(N334="základní",J334,0)</f>
        <v>11287</v>
      </c>
      <c r="BF334" s="234">
        <f>IF(N334="snížená",J334,0)</f>
        <v>0</v>
      </c>
      <c r="BG334" s="234">
        <f>IF(N334="zákl. přenesená",J334,0)</f>
        <v>0</v>
      </c>
      <c r="BH334" s="234">
        <f>IF(N334="sníž. přenesená",J334,0)</f>
        <v>0</v>
      </c>
      <c r="BI334" s="234">
        <f>IF(N334="nulová",J334,0)</f>
        <v>0</v>
      </c>
      <c r="BJ334" s="18" t="s">
        <v>81</v>
      </c>
      <c r="BK334" s="234">
        <f>ROUND(I334*H334,2)</f>
        <v>11287</v>
      </c>
      <c r="BL334" s="18" t="s">
        <v>116</v>
      </c>
      <c r="BM334" s="233" t="s">
        <v>5785</v>
      </c>
    </row>
    <row r="335" s="2" customFormat="1" ht="16.5" customHeight="1">
      <c r="A335" s="33"/>
      <c r="B335" s="34"/>
      <c r="C335" s="222" t="s">
        <v>2050</v>
      </c>
      <c r="D335" s="222" t="s">
        <v>280</v>
      </c>
      <c r="E335" s="223" t="s">
        <v>5786</v>
      </c>
      <c r="F335" s="224" t="s">
        <v>2524</v>
      </c>
      <c r="G335" s="225" t="s">
        <v>1673</v>
      </c>
      <c r="H335" s="226">
        <v>7</v>
      </c>
      <c r="I335" s="227">
        <v>3479</v>
      </c>
      <c r="J335" s="227">
        <f>ROUND(I335*H335,2)</f>
        <v>24353</v>
      </c>
      <c r="K335" s="228"/>
      <c r="L335" s="39"/>
      <c r="M335" s="229" t="s">
        <v>1</v>
      </c>
      <c r="N335" s="230" t="s">
        <v>39</v>
      </c>
      <c r="O335" s="231">
        <v>0</v>
      </c>
      <c r="P335" s="231">
        <f>O335*H335</f>
        <v>0</v>
      </c>
      <c r="Q335" s="231">
        <v>0</v>
      </c>
      <c r="R335" s="231">
        <f>Q335*H335</f>
        <v>0</v>
      </c>
      <c r="S335" s="231">
        <v>0</v>
      </c>
      <c r="T335" s="232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233" t="s">
        <v>116</v>
      </c>
      <c r="AT335" s="233" t="s">
        <v>280</v>
      </c>
      <c r="AU335" s="233" t="s">
        <v>83</v>
      </c>
      <c r="AY335" s="18" t="s">
        <v>278</v>
      </c>
      <c r="BE335" s="234">
        <f>IF(N335="základní",J335,0)</f>
        <v>24353</v>
      </c>
      <c r="BF335" s="234">
        <f>IF(N335="snížená",J335,0)</f>
        <v>0</v>
      </c>
      <c r="BG335" s="234">
        <f>IF(N335="zákl. přenesená",J335,0)</f>
        <v>0</v>
      </c>
      <c r="BH335" s="234">
        <f>IF(N335="sníž. přenesená",J335,0)</f>
        <v>0</v>
      </c>
      <c r="BI335" s="234">
        <f>IF(N335="nulová",J335,0)</f>
        <v>0</v>
      </c>
      <c r="BJ335" s="18" t="s">
        <v>81</v>
      </c>
      <c r="BK335" s="234">
        <f>ROUND(I335*H335,2)</f>
        <v>24353</v>
      </c>
      <c r="BL335" s="18" t="s">
        <v>116</v>
      </c>
      <c r="BM335" s="233" t="s">
        <v>5787</v>
      </c>
    </row>
    <row r="336" s="2" customFormat="1" ht="24.15" customHeight="1">
      <c r="A336" s="33"/>
      <c r="B336" s="34"/>
      <c r="C336" s="222" t="s">
        <v>2054</v>
      </c>
      <c r="D336" s="222" t="s">
        <v>280</v>
      </c>
      <c r="E336" s="223" t="s">
        <v>5788</v>
      </c>
      <c r="F336" s="224" t="s">
        <v>2530</v>
      </c>
      <c r="G336" s="225" t="s">
        <v>1694</v>
      </c>
      <c r="H336" s="226">
        <v>55</v>
      </c>
      <c r="I336" s="227">
        <v>5211</v>
      </c>
      <c r="J336" s="227">
        <f>ROUND(I336*H336,2)</f>
        <v>286605</v>
      </c>
      <c r="K336" s="228"/>
      <c r="L336" s="39"/>
      <c r="M336" s="229" t="s">
        <v>1</v>
      </c>
      <c r="N336" s="230" t="s">
        <v>39</v>
      </c>
      <c r="O336" s="231">
        <v>0</v>
      </c>
      <c r="P336" s="231">
        <f>O336*H336</f>
        <v>0</v>
      </c>
      <c r="Q336" s="231">
        <v>0</v>
      </c>
      <c r="R336" s="231">
        <f>Q336*H336</f>
        <v>0</v>
      </c>
      <c r="S336" s="231">
        <v>0</v>
      </c>
      <c r="T336" s="232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233" t="s">
        <v>116</v>
      </c>
      <c r="AT336" s="233" t="s">
        <v>280</v>
      </c>
      <c r="AU336" s="233" t="s">
        <v>83</v>
      </c>
      <c r="AY336" s="18" t="s">
        <v>278</v>
      </c>
      <c r="BE336" s="234">
        <f>IF(N336="základní",J336,0)</f>
        <v>286605</v>
      </c>
      <c r="BF336" s="234">
        <f>IF(N336="snížená",J336,0)</f>
        <v>0</v>
      </c>
      <c r="BG336" s="234">
        <f>IF(N336="zákl. přenesená",J336,0)</f>
        <v>0</v>
      </c>
      <c r="BH336" s="234">
        <f>IF(N336="sníž. přenesená",J336,0)</f>
        <v>0</v>
      </c>
      <c r="BI336" s="234">
        <f>IF(N336="nulová",J336,0)</f>
        <v>0</v>
      </c>
      <c r="BJ336" s="18" t="s">
        <v>81</v>
      </c>
      <c r="BK336" s="234">
        <f>ROUND(I336*H336,2)</f>
        <v>286605</v>
      </c>
      <c r="BL336" s="18" t="s">
        <v>116</v>
      </c>
      <c r="BM336" s="233" t="s">
        <v>5789</v>
      </c>
    </row>
    <row r="337" s="2" customFormat="1" ht="16.5" customHeight="1">
      <c r="A337" s="33"/>
      <c r="B337" s="34"/>
      <c r="C337" s="222" t="s">
        <v>2058</v>
      </c>
      <c r="D337" s="222" t="s">
        <v>280</v>
      </c>
      <c r="E337" s="223" t="s">
        <v>5790</v>
      </c>
      <c r="F337" s="224" t="s">
        <v>2533</v>
      </c>
      <c r="G337" s="225" t="s">
        <v>2491</v>
      </c>
      <c r="H337" s="226">
        <v>7</v>
      </c>
      <c r="I337" s="227">
        <v>0</v>
      </c>
      <c r="J337" s="227">
        <f>ROUND(I337*H337,2)</f>
        <v>0</v>
      </c>
      <c r="K337" s="228"/>
      <c r="L337" s="39"/>
      <c r="M337" s="229" t="s">
        <v>1</v>
      </c>
      <c r="N337" s="230" t="s">
        <v>39</v>
      </c>
      <c r="O337" s="231">
        <v>0</v>
      </c>
      <c r="P337" s="231">
        <f>O337*H337</f>
        <v>0</v>
      </c>
      <c r="Q337" s="231">
        <v>0</v>
      </c>
      <c r="R337" s="231">
        <f>Q337*H337</f>
        <v>0</v>
      </c>
      <c r="S337" s="231">
        <v>0</v>
      </c>
      <c r="T337" s="232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233" t="s">
        <v>116</v>
      </c>
      <c r="AT337" s="233" t="s">
        <v>280</v>
      </c>
      <c r="AU337" s="233" t="s">
        <v>83</v>
      </c>
      <c r="AY337" s="18" t="s">
        <v>278</v>
      </c>
      <c r="BE337" s="234">
        <f>IF(N337="základní",J337,0)</f>
        <v>0</v>
      </c>
      <c r="BF337" s="234">
        <f>IF(N337="snížená",J337,0)</f>
        <v>0</v>
      </c>
      <c r="BG337" s="234">
        <f>IF(N337="zákl. přenesená",J337,0)</f>
        <v>0</v>
      </c>
      <c r="BH337" s="234">
        <f>IF(N337="sníž. přenesená",J337,0)</f>
        <v>0</v>
      </c>
      <c r="BI337" s="234">
        <f>IF(N337="nulová",J337,0)</f>
        <v>0</v>
      </c>
      <c r="BJ337" s="18" t="s">
        <v>81</v>
      </c>
      <c r="BK337" s="234">
        <f>ROUND(I337*H337,2)</f>
        <v>0</v>
      </c>
      <c r="BL337" s="18" t="s">
        <v>116</v>
      </c>
      <c r="BM337" s="233" t="s">
        <v>5791</v>
      </c>
    </row>
    <row r="338" s="2" customFormat="1" ht="16.5" customHeight="1">
      <c r="A338" s="33"/>
      <c r="B338" s="34"/>
      <c r="C338" s="222" t="s">
        <v>2062</v>
      </c>
      <c r="D338" s="222" t="s">
        <v>280</v>
      </c>
      <c r="E338" s="223" t="s">
        <v>5792</v>
      </c>
      <c r="F338" s="224" t="s">
        <v>2536</v>
      </c>
      <c r="G338" s="225" t="s">
        <v>2491</v>
      </c>
      <c r="H338" s="226">
        <v>1</v>
      </c>
      <c r="I338" s="227">
        <v>0</v>
      </c>
      <c r="J338" s="227">
        <f>ROUND(I338*H338,2)</f>
        <v>0</v>
      </c>
      <c r="K338" s="228"/>
      <c r="L338" s="39"/>
      <c r="M338" s="229" t="s">
        <v>1</v>
      </c>
      <c r="N338" s="230" t="s">
        <v>39</v>
      </c>
      <c r="O338" s="231">
        <v>0</v>
      </c>
      <c r="P338" s="231">
        <f>O338*H338</f>
        <v>0</v>
      </c>
      <c r="Q338" s="231">
        <v>0</v>
      </c>
      <c r="R338" s="231">
        <f>Q338*H338</f>
        <v>0</v>
      </c>
      <c r="S338" s="231">
        <v>0</v>
      </c>
      <c r="T338" s="232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233" t="s">
        <v>116</v>
      </c>
      <c r="AT338" s="233" t="s">
        <v>280</v>
      </c>
      <c r="AU338" s="233" t="s">
        <v>83</v>
      </c>
      <c r="AY338" s="18" t="s">
        <v>278</v>
      </c>
      <c r="BE338" s="234">
        <f>IF(N338="základní",J338,0)</f>
        <v>0</v>
      </c>
      <c r="BF338" s="234">
        <f>IF(N338="snížená",J338,0)</f>
        <v>0</v>
      </c>
      <c r="BG338" s="234">
        <f>IF(N338="zákl. přenesená",J338,0)</f>
        <v>0</v>
      </c>
      <c r="BH338" s="234">
        <f>IF(N338="sníž. přenesená",J338,0)</f>
        <v>0</v>
      </c>
      <c r="BI338" s="234">
        <f>IF(N338="nulová",J338,0)</f>
        <v>0</v>
      </c>
      <c r="BJ338" s="18" t="s">
        <v>81</v>
      </c>
      <c r="BK338" s="234">
        <f>ROUND(I338*H338,2)</f>
        <v>0</v>
      </c>
      <c r="BL338" s="18" t="s">
        <v>116</v>
      </c>
      <c r="BM338" s="233" t="s">
        <v>5793</v>
      </c>
    </row>
    <row r="339" s="2" customFormat="1" ht="16.5" customHeight="1">
      <c r="A339" s="33"/>
      <c r="B339" s="34"/>
      <c r="C339" s="222" t="s">
        <v>2066</v>
      </c>
      <c r="D339" s="222" t="s">
        <v>280</v>
      </c>
      <c r="E339" s="223" t="s">
        <v>5794</v>
      </c>
      <c r="F339" s="224" t="s">
        <v>2574</v>
      </c>
      <c r="G339" s="225" t="s">
        <v>2491</v>
      </c>
      <c r="H339" s="226">
        <v>1</v>
      </c>
      <c r="I339" s="227">
        <v>0</v>
      </c>
      <c r="J339" s="227">
        <f>ROUND(I339*H339,2)</f>
        <v>0</v>
      </c>
      <c r="K339" s="228"/>
      <c r="L339" s="39"/>
      <c r="M339" s="229" t="s">
        <v>1</v>
      </c>
      <c r="N339" s="230" t="s">
        <v>39</v>
      </c>
      <c r="O339" s="231">
        <v>0</v>
      </c>
      <c r="P339" s="231">
        <f>O339*H339</f>
        <v>0</v>
      </c>
      <c r="Q339" s="231">
        <v>0</v>
      </c>
      <c r="R339" s="231">
        <f>Q339*H339</f>
        <v>0</v>
      </c>
      <c r="S339" s="231">
        <v>0</v>
      </c>
      <c r="T339" s="232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233" t="s">
        <v>116</v>
      </c>
      <c r="AT339" s="233" t="s">
        <v>280</v>
      </c>
      <c r="AU339" s="233" t="s">
        <v>83</v>
      </c>
      <c r="AY339" s="18" t="s">
        <v>278</v>
      </c>
      <c r="BE339" s="234">
        <f>IF(N339="základní",J339,0)</f>
        <v>0</v>
      </c>
      <c r="BF339" s="234">
        <f>IF(N339="snížená",J339,0)</f>
        <v>0</v>
      </c>
      <c r="BG339" s="234">
        <f>IF(N339="zákl. přenesená",J339,0)</f>
        <v>0</v>
      </c>
      <c r="BH339" s="234">
        <f>IF(N339="sníž. přenesená",J339,0)</f>
        <v>0</v>
      </c>
      <c r="BI339" s="234">
        <f>IF(N339="nulová",J339,0)</f>
        <v>0</v>
      </c>
      <c r="BJ339" s="18" t="s">
        <v>81</v>
      </c>
      <c r="BK339" s="234">
        <f>ROUND(I339*H339,2)</f>
        <v>0</v>
      </c>
      <c r="BL339" s="18" t="s">
        <v>116</v>
      </c>
      <c r="BM339" s="233" t="s">
        <v>5795</v>
      </c>
    </row>
    <row r="340" s="2" customFormat="1" ht="16.5" customHeight="1">
      <c r="A340" s="33"/>
      <c r="B340" s="34"/>
      <c r="C340" s="222" t="s">
        <v>2071</v>
      </c>
      <c r="D340" s="222" t="s">
        <v>280</v>
      </c>
      <c r="E340" s="223" t="s">
        <v>2968</v>
      </c>
      <c r="F340" s="224" t="s">
        <v>2598</v>
      </c>
      <c r="G340" s="225" t="s">
        <v>1418</v>
      </c>
      <c r="H340" s="226">
        <v>1</v>
      </c>
      <c r="I340" s="227">
        <v>10869</v>
      </c>
      <c r="J340" s="227">
        <f>ROUND(I340*H340,2)</f>
        <v>10869</v>
      </c>
      <c r="K340" s="228"/>
      <c r="L340" s="39"/>
      <c r="M340" s="229" t="s">
        <v>1</v>
      </c>
      <c r="N340" s="230" t="s">
        <v>39</v>
      </c>
      <c r="O340" s="231">
        <v>0</v>
      </c>
      <c r="P340" s="231">
        <f>O340*H340</f>
        <v>0</v>
      </c>
      <c r="Q340" s="231">
        <v>0</v>
      </c>
      <c r="R340" s="231">
        <f>Q340*H340</f>
        <v>0</v>
      </c>
      <c r="S340" s="231">
        <v>0</v>
      </c>
      <c r="T340" s="232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233" t="s">
        <v>116</v>
      </c>
      <c r="AT340" s="233" t="s">
        <v>280</v>
      </c>
      <c r="AU340" s="233" t="s">
        <v>83</v>
      </c>
      <c r="AY340" s="18" t="s">
        <v>278</v>
      </c>
      <c r="BE340" s="234">
        <f>IF(N340="základní",J340,0)</f>
        <v>10869</v>
      </c>
      <c r="BF340" s="234">
        <f>IF(N340="snížená",J340,0)</f>
        <v>0</v>
      </c>
      <c r="BG340" s="234">
        <f>IF(N340="zákl. přenesená",J340,0)</f>
        <v>0</v>
      </c>
      <c r="BH340" s="234">
        <f>IF(N340="sníž. přenesená",J340,0)</f>
        <v>0</v>
      </c>
      <c r="BI340" s="234">
        <f>IF(N340="nulová",J340,0)</f>
        <v>0</v>
      </c>
      <c r="BJ340" s="18" t="s">
        <v>81</v>
      </c>
      <c r="BK340" s="234">
        <f>ROUND(I340*H340,2)</f>
        <v>10869</v>
      </c>
      <c r="BL340" s="18" t="s">
        <v>116</v>
      </c>
      <c r="BM340" s="233" t="s">
        <v>5796</v>
      </c>
    </row>
    <row r="341" s="12" customFormat="1" ht="22.8" customHeight="1">
      <c r="A341" s="12"/>
      <c r="B341" s="207"/>
      <c r="C341" s="208"/>
      <c r="D341" s="209" t="s">
        <v>73</v>
      </c>
      <c r="E341" s="220" t="s">
        <v>3078</v>
      </c>
      <c r="F341" s="220" t="s">
        <v>5797</v>
      </c>
      <c r="G341" s="208"/>
      <c r="H341" s="208"/>
      <c r="I341" s="208"/>
      <c r="J341" s="221">
        <f>BK341</f>
        <v>361894</v>
      </c>
      <c r="K341" s="208"/>
      <c r="L341" s="212"/>
      <c r="M341" s="213"/>
      <c r="N341" s="214"/>
      <c r="O341" s="214"/>
      <c r="P341" s="215">
        <f>SUM(P342:P354)</f>
        <v>0</v>
      </c>
      <c r="Q341" s="214"/>
      <c r="R341" s="215">
        <f>SUM(R342:R354)</f>
        <v>0</v>
      </c>
      <c r="S341" s="214"/>
      <c r="T341" s="216">
        <f>SUM(T342:T354)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17" t="s">
        <v>81</v>
      </c>
      <c r="AT341" s="218" t="s">
        <v>73</v>
      </c>
      <c r="AU341" s="218" t="s">
        <v>81</v>
      </c>
      <c r="AY341" s="217" t="s">
        <v>278</v>
      </c>
      <c r="BK341" s="219">
        <f>SUM(BK342:BK354)</f>
        <v>361894</v>
      </c>
    </row>
    <row r="342" s="2" customFormat="1" ht="24.15" customHeight="1">
      <c r="A342" s="33"/>
      <c r="B342" s="34"/>
      <c r="C342" s="222" t="s">
        <v>1553</v>
      </c>
      <c r="D342" s="222" t="s">
        <v>280</v>
      </c>
      <c r="E342" s="223" t="s">
        <v>5798</v>
      </c>
      <c r="F342" s="224" t="s">
        <v>5799</v>
      </c>
      <c r="G342" s="225" t="s">
        <v>1673</v>
      </c>
      <c r="H342" s="226">
        <v>1</v>
      </c>
      <c r="I342" s="227">
        <v>75091</v>
      </c>
      <c r="J342" s="227">
        <f>ROUND(I342*H342,2)</f>
        <v>75091</v>
      </c>
      <c r="K342" s="228"/>
      <c r="L342" s="39"/>
      <c r="M342" s="229" t="s">
        <v>1</v>
      </c>
      <c r="N342" s="230" t="s">
        <v>39</v>
      </c>
      <c r="O342" s="231">
        <v>0</v>
      </c>
      <c r="P342" s="231">
        <f>O342*H342</f>
        <v>0</v>
      </c>
      <c r="Q342" s="231">
        <v>0</v>
      </c>
      <c r="R342" s="231">
        <f>Q342*H342</f>
        <v>0</v>
      </c>
      <c r="S342" s="231">
        <v>0</v>
      </c>
      <c r="T342" s="232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233" t="s">
        <v>116</v>
      </c>
      <c r="AT342" s="233" t="s">
        <v>280</v>
      </c>
      <c r="AU342" s="233" t="s">
        <v>83</v>
      </c>
      <c r="AY342" s="18" t="s">
        <v>278</v>
      </c>
      <c r="BE342" s="234">
        <f>IF(N342="základní",J342,0)</f>
        <v>75091</v>
      </c>
      <c r="BF342" s="234">
        <f>IF(N342="snížená",J342,0)</f>
        <v>0</v>
      </c>
      <c r="BG342" s="234">
        <f>IF(N342="zákl. přenesená",J342,0)</f>
        <v>0</v>
      </c>
      <c r="BH342" s="234">
        <f>IF(N342="sníž. přenesená",J342,0)</f>
        <v>0</v>
      </c>
      <c r="BI342" s="234">
        <f>IF(N342="nulová",J342,0)</f>
        <v>0</v>
      </c>
      <c r="BJ342" s="18" t="s">
        <v>81</v>
      </c>
      <c r="BK342" s="234">
        <f>ROUND(I342*H342,2)</f>
        <v>75091</v>
      </c>
      <c r="BL342" s="18" t="s">
        <v>116</v>
      </c>
      <c r="BM342" s="233" t="s">
        <v>5800</v>
      </c>
    </row>
    <row r="343" s="2" customFormat="1" ht="24.15" customHeight="1">
      <c r="A343" s="33"/>
      <c r="B343" s="34"/>
      <c r="C343" s="222" t="s">
        <v>2967</v>
      </c>
      <c r="D343" s="222" t="s">
        <v>280</v>
      </c>
      <c r="E343" s="223" t="s">
        <v>5801</v>
      </c>
      <c r="F343" s="224" t="s">
        <v>2892</v>
      </c>
      <c r="G343" s="225" t="s">
        <v>1673</v>
      </c>
      <c r="H343" s="226">
        <v>1</v>
      </c>
      <c r="I343" s="227">
        <v>17255</v>
      </c>
      <c r="J343" s="227">
        <f>ROUND(I343*H343,2)</f>
        <v>17255</v>
      </c>
      <c r="K343" s="228"/>
      <c r="L343" s="39"/>
      <c r="M343" s="229" t="s">
        <v>1</v>
      </c>
      <c r="N343" s="230" t="s">
        <v>39</v>
      </c>
      <c r="O343" s="231">
        <v>0</v>
      </c>
      <c r="P343" s="231">
        <f>O343*H343</f>
        <v>0</v>
      </c>
      <c r="Q343" s="231">
        <v>0</v>
      </c>
      <c r="R343" s="231">
        <f>Q343*H343</f>
        <v>0</v>
      </c>
      <c r="S343" s="231">
        <v>0</v>
      </c>
      <c r="T343" s="232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233" t="s">
        <v>116</v>
      </c>
      <c r="AT343" s="233" t="s">
        <v>280</v>
      </c>
      <c r="AU343" s="233" t="s">
        <v>83</v>
      </c>
      <c r="AY343" s="18" t="s">
        <v>278</v>
      </c>
      <c r="BE343" s="234">
        <f>IF(N343="základní",J343,0)</f>
        <v>17255</v>
      </c>
      <c r="BF343" s="234">
        <f>IF(N343="snížená",J343,0)</f>
        <v>0</v>
      </c>
      <c r="BG343" s="234">
        <f>IF(N343="zákl. přenesená",J343,0)</f>
        <v>0</v>
      </c>
      <c r="BH343" s="234">
        <f>IF(N343="sníž. přenesená",J343,0)</f>
        <v>0</v>
      </c>
      <c r="BI343" s="234">
        <f>IF(N343="nulová",J343,0)</f>
        <v>0</v>
      </c>
      <c r="BJ343" s="18" t="s">
        <v>81</v>
      </c>
      <c r="BK343" s="234">
        <f>ROUND(I343*H343,2)</f>
        <v>17255</v>
      </c>
      <c r="BL343" s="18" t="s">
        <v>116</v>
      </c>
      <c r="BM343" s="233" t="s">
        <v>5802</v>
      </c>
    </row>
    <row r="344" s="2" customFormat="1" ht="24.15" customHeight="1">
      <c r="A344" s="33"/>
      <c r="B344" s="34"/>
      <c r="C344" s="222" t="s">
        <v>2284</v>
      </c>
      <c r="D344" s="222" t="s">
        <v>280</v>
      </c>
      <c r="E344" s="223" t="s">
        <v>5803</v>
      </c>
      <c r="F344" s="224" t="s">
        <v>2895</v>
      </c>
      <c r="G344" s="225" t="s">
        <v>1673</v>
      </c>
      <c r="H344" s="226">
        <v>1</v>
      </c>
      <c r="I344" s="227">
        <v>19509</v>
      </c>
      <c r="J344" s="227">
        <f>ROUND(I344*H344,2)</f>
        <v>19509</v>
      </c>
      <c r="K344" s="228"/>
      <c r="L344" s="39"/>
      <c r="M344" s="229" t="s">
        <v>1</v>
      </c>
      <c r="N344" s="230" t="s">
        <v>39</v>
      </c>
      <c r="O344" s="231">
        <v>0</v>
      </c>
      <c r="P344" s="231">
        <f>O344*H344</f>
        <v>0</v>
      </c>
      <c r="Q344" s="231">
        <v>0</v>
      </c>
      <c r="R344" s="231">
        <f>Q344*H344</f>
        <v>0</v>
      </c>
      <c r="S344" s="231">
        <v>0</v>
      </c>
      <c r="T344" s="232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233" t="s">
        <v>116</v>
      </c>
      <c r="AT344" s="233" t="s">
        <v>280</v>
      </c>
      <c r="AU344" s="233" t="s">
        <v>83</v>
      </c>
      <c r="AY344" s="18" t="s">
        <v>278</v>
      </c>
      <c r="BE344" s="234">
        <f>IF(N344="základní",J344,0)</f>
        <v>19509</v>
      </c>
      <c r="BF344" s="234">
        <f>IF(N344="snížená",J344,0)</f>
        <v>0</v>
      </c>
      <c r="BG344" s="234">
        <f>IF(N344="zákl. přenesená",J344,0)</f>
        <v>0</v>
      </c>
      <c r="BH344" s="234">
        <f>IF(N344="sníž. přenesená",J344,0)</f>
        <v>0</v>
      </c>
      <c r="BI344" s="234">
        <f>IF(N344="nulová",J344,0)</f>
        <v>0</v>
      </c>
      <c r="BJ344" s="18" t="s">
        <v>81</v>
      </c>
      <c r="BK344" s="234">
        <f>ROUND(I344*H344,2)</f>
        <v>19509</v>
      </c>
      <c r="BL344" s="18" t="s">
        <v>116</v>
      </c>
      <c r="BM344" s="233" t="s">
        <v>5804</v>
      </c>
    </row>
    <row r="345" s="2" customFormat="1" ht="24.15" customHeight="1">
      <c r="A345" s="33"/>
      <c r="B345" s="34"/>
      <c r="C345" s="222" t="s">
        <v>2975</v>
      </c>
      <c r="D345" s="222" t="s">
        <v>280</v>
      </c>
      <c r="E345" s="223" t="s">
        <v>5805</v>
      </c>
      <c r="F345" s="224" t="s">
        <v>2898</v>
      </c>
      <c r="G345" s="225" t="s">
        <v>1673</v>
      </c>
      <c r="H345" s="226">
        <v>2</v>
      </c>
      <c r="I345" s="227">
        <v>20947</v>
      </c>
      <c r="J345" s="227">
        <f>ROUND(I345*H345,2)</f>
        <v>41894</v>
      </c>
      <c r="K345" s="228"/>
      <c r="L345" s="39"/>
      <c r="M345" s="229" t="s">
        <v>1</v>
      </c>
      <c r="N345" s="230" t="s">
        <v>39</v>
      </c>
      <c r="O345" s="231">
        <v>0</v>
      </c>
      <c r="P345" s="231">
        <f>O345*H345</f>
        <v>0</v>
      </c>
      <c r="Q345" s="231">
        <v>0</v>
      </c>
      <c r="R345" s="231">
        <f>Q345*H345</f>
        <v>0</v>
      </c>
      <c r="S345" s="231">
        <v>0</v>
      </c>
      <c r="T345" s="232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233" t="s">
        <v>116</v>
      </c>
      <c r="AT345" s="233" t="s">
        <v>280</v>
      </c>
      <c r="AU345" s="233" t="s">
        <v>83</v>
      </c>
      <c r="AY345" s="18" t="s">
        <v>278</v>
      </c>
      <c r="BE345" s="234">
        <f>IF(N345="základní",J345,0)</f>
        <v>41894</v>
      </c>
      <c r="BF345" s="234">
        <f>IF(N345="snížená",J345,0)</f>
        <v>0</v>
      </c>
      <c r="BG345" s="234">
        <f>IF(N345="zákl. přenesená",J345,0)</f>
        <v>0</v>
      </c>
      <c r="BH345" s="234">
        <f>IF(N345="sníž. přenesená",J345,0)</f>
        <v>0</v>
      </c>
      <c r="BI345" s="234">
        <f>IF(N345="nulová",J345,0)</f>
        <v>0</v>
      </c>
      <c r="BJ345" s="18" t="s">
        <v>81</v>
      </c>
      <c r="BK345" s="234">
        <f>ROUND(I345*H345,2)</f>
        <v>41894</v>
      </c>
      <c r="BL345" s="18" t="s">
        <v>116</v>
      </c>
      <c r="BM345" s="233" t="s">
        <v>5806</v>
      </c>
    </row>
    <row r="346" s="2" customFormat="1" ht="16.5" customHeight="1">
      <c r="A346" s="33"/>
      <c r="B346" s="34"/>
      <c r="C346" s="222" t="s">
        <v>2287</v>
      </c>
      <c r="D346" s="222" t="s">
        <v>280</v>
      </c>
      <c r="E346" s="223" t="s">
        <v>5807</v>
      </c>
      <c r="F346" s="224" t="s">
        <v>2518</v>
      </c>
      <c r="G346" s="225" t="s">
        <v>1673</v>
      </c>
      <c r="H346" s="226">
        <v>4</v>
      </c>
      <c r="I346" s="227">
        <v>3320</v>
      </c>
      <c r="J346" s="227">
        <f>ROUND(I346*H346,2)</f>
        <v>13280</v>
      </c>
      <c r="K346" s="228"/>
      <c r="L346" s="39"/>
      <c r="M346" s="229" t="s">
        <v>1</v>
      </c>
      <c r="N346" s="230" t="s">
        <v>39</v>
      </c>
      <c r="O346" s="231">
        <v>0</v>
      </c>
      <c r="P346" s="231">
        <f>O346*H346</f>
        <v>0</v>
      </c>
      <c r="Q346" s="231">
        <v>0</v>
      </c>
      <c r="R346" s="231">
        <f>Q346*H346</f>
        <v>0</v>
      </c>
      <c r="S346" s="231">
        <v>0</v>
      </c>
      <c r="T346" s="232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233" t="s">
        <v>116</v>
      </c>
      <c r="AT346" s="233" t="s">
        <v>280</v>
      </c>
      <c r="AU346" s="233" t="s">
        <v>83</v>
      </c>
      <c r="AY346" s="18" t="s">
        <v>278</v>
      </c>
      <c r="BE346" s="234">
        <f>IF(N346="základní",J346,0)</f>
        <v>13280</v>
      </c>
      <c r="BF346" s="234">
        <f>IF(N346="snížená",J346,0)</f>
        <v>0</v>
      </c>
      <c r="BG346" s="234">
        <f>IF(N346="zákl. přenesená",J346,0)</f>
        <v>0</v>
      </c>
      <c r="BH346" s="234">
        <f>IF(N346="sníž. přenesená",J346,0)</f>
        <v>0</v>
      </c>
      <c r="BI346" s="234">
        <f>IF(N346="nulová",J346,0)</f>
        <v>0</v>
      </c>
      <c r="BJ346" s="18" t="s">
        <v>81</v>
      </c>
      <c r="BK346" s="234">
        <f>ROUND(I346*H346,2)</f>
        <v>13280</v>
      </c>
      <c r="BL346" s="18" t="s">
        <v>116</v>
      </c>
      <c r="BM346" s="233" t="s">
        <v>5808</v>
      </c>
    </row>
    <row r="347" s="2" customFormat="1" ht="16.5" customHeight="1">
      <c r="A347" s="33"/>
      <c r="B347" s="34"/>
      <c r="C347" s="222" t="s">
        <v>1398</v>
      </c>
      <c r="D347" s="222" t="s">
        <v>280</v>
      </c>
      <c r="E347" s="223" t="s">
        <v>5809</v>
      </c>
      <c r="F347" s="224" t="s">
        <v>2521</v>
      </c>
      <c r="G347" s="225" t="s">
        <v>2491</v>
      </c>
      <c r="H347" s="226">
        <v>1</v>
      </c>
      <c r="I347" s="227">
        <v>5643</v>
      </c>
      <c r="J347" s="227">
        <f>ROUND(I347*H347,2)</f>
        <v>5643</v>
      </c>
      <c r="K347" s="228"/>
      <c r="L347" s="39"/>
      <c r="M347" s="229" t="s">
        <v>1</v>
      </c>
      <c r="N347" s="230" t="s">
        <v>39</v>
      </c>
      <c r="O347" s="231">
        <v>0</v>
      </c>
      <c r="P347" s="231">
        <f>O347*H347</f>
        <v>0</v>
      </c>
      <c r="Q347" s="231">
        <v>0</v>
      </c>
      <c r="R347" s="231">
        <f>Q347*H347</f>
        <v>0</v>
      </c>
      <c r="S347" s="231">
        <v>0</v>
      </c>
      <c r="T347" s="232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233" t="s">
        <v>116</v>
      </c>
      <c r="AT347" s="233" t="s">
        <v>280</v>
      </c>
      <c r="AU347" s="233" t="s">
        <v>83</v>
      </c>
      <c r="AY347" s="18" t="s">
        <v>278</v>
      </c>
      <c r="BE347" s="234">
        <f>IF(N347="základní",J347,0)</f>
        <v>5643</v>
      </c>
      <c r="BF347" s="234">
        <f>IF(N347="snížená",J347,0)</f>
        <v>0</v>
      </c>
      <c r="BG347" s="234">
        <f>IF(N347="zákl. přenesená",J347,0)</f>
        <v>0</v>
      </c>
      <c r="BH347" s="234">
        <f>IF(N347="sníž. přenesená",J347,0)</f>
        <v>0</v>
      </c>
      <c r="BI347" s="234">
        <f>IF(N347="nulová",J347,0)</f>
        <v>0</v>
      </c>
      <c r="BJ347" s="18" t="s">
        <v>81</v>
      </c>
      <c r="BK347" s="234">
        <f>ROUND(I347*H347,2)</f>
        <v>5643</v>
      </c>
      <c r="BL347" s="18" t="s">
        <v>116</v>
      </c>
      <c r="BM347" s="233" t="s">
        <v>5810</v>
      </c>
    </row>
    <row r="348" s="2" customFormat="1" ht="16.5" customHeight="1">
      <c r="A348" s="33"/>
      <c r="B348" s="34"/>
      <c r="C348" s="222" t="s">
        <v>1365</v>
      </c>
      <c r="D348" s="222" t="s">
        <v>280</v>
      </c>
      <c r="E348" s="223" t="s">
        <v>5811</v>
      </c>
      <c r="F348" s="224" t="s">
        <v>2527</v>
      </c>
      <c r="G348" s="225" t="s">
        <v>2491</v>
      </c>
      <c r="H348" s="226">
        <v>1</v>
      </c>
      <c r="I348" s="227">
        <v>231</v>
      </c>
      <c r="J348" s="227">
        <f>ROUND(I348*H348,2)</f>
        <v>231</v>
      </c>
      <c r="K348" s="228"/>
      <c r="L348" s="39"/>
      <c r="M348" s="229" t="s">
        <v>1</v>
      </c>
      <c r="N348" s="230" t="s">
        <v>39</v>
      </c>
      <c r="O348" s="231">
        <v>0</v>
      </c>
      <c r="P348" s="231">
        <f>O348*H348</f>
        <v>0</v>
      </c>
      <c r="Q348" s="231">
        <v>0</v>
      </c>
      <c r="R348" s="231">
        <f>Q348*H348</f>
        <v>0</v>
      </c>
      <c r="S348" s="231">
        <v>0</v>
      </c>
      <c r="T348" s="232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233" t="s">
        <v>116</v>
      </c>
      <c r="AT348" s="233" t="s">
        <v>280</v>
      </c>
      <c r="AU348" s="233" t="s">
        <v>83</v>
      </c>
      <c r="AY348" s="18" t="s">
        <v>278</v>
      </c>
      <c r="BE348" s="234">
        <f>IF(N348="základní",J348,0)</f>
        <v>231</v>
      </c>
      <c r="BF348" s="234">
        <f>IF(N348="snížená",J348,0)</f>
        <v>0</v>
      </c>
      <c r="BG348" s="234">
        <f>IF(N348="zákl. přenesená",J348,0)</f>
        <v>0</v>
      </c>
      <c r="BH348" s="234">
        <f>IF(N348="sníž. přenesená",J348,0)</f>
        <v>0</v>
      </c>
      <c r="BI348" s="234">
        <f>IF(N348="nulová",J348,0)</f>
        <v>0</v>
      </c>
      <c r="BJ348" s="18" t="s">
        <v>81</v>
      </c>
      <c r="BK348" s="234">
        <f>ROUND(I348*H348,2)</f>
        <v>231</v>
      </c>
      <c r="BL348" s="18" t="s">
        <v>116</v>
      </c>
      <c r="BM348" s="233" t="s">
        <v>5812</v>
      </c>
    </row>
    <row r="349" s="2" customFormat="1" ht="16.5" customHeight="1">
      <c r="A349" s="33"/>
      <c r="B349" s="34"/>
      <c r="C349" s="222" t="s">
        <v>1369</v>
      </c>
      <c r="D349" s="222" t="s">
        <v>280</v>
      </c>
      <c r="E349" s="223" t="s">
        <v>5813</v>
      </c>
      <c r="F349" s="224" t="s">
        <v>2524</v>
      </c>
      <c r="G349" s="225" t="s">
        <v>1673</v>
      </c>
      <c r="H349" s="226">
        <v>3</v>
      </c>
      <c r="I349" s="227">
        <v>3479</v>
      </c>
      <c r="J349" s="227">
        <f>ROUND(I349*H349,2)</f>
        <v>10437</v>
      </c>
      <c r="K349" s="228"/>
      <c r="L349" s="39"/>
      <c r="M349" s="229" t="s">
        <v>1</v>
      </c>
      <c r="N349" s="230" t="s">
        <v>39</v>
      </c>
      <c r="O349" s="231">
        <v>0</v>
      </c>
      <c r="P349" s="231">
        <f>O349*H349</f>
        <v>0</v>
      </c>
      <c r="Q349" s="231">
        <v>0</v>
      </c>
      <c r="R349" s="231">
        <f>Q349*H349</f>
        <v>0</v>
      </c>
      <c r="S349" s="231">
        <v>0</v>
      </c>
      <c r="T349" s="232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233" t="s">
        <v>116</v>
      </c>
      <c r="AT349" s="233" t="s">
        <v>280</v>
      </c>
      <c r="AU349" s="233" t="s">
        <v>83</v>
      </c>
      <c r="AY349" s="18" t="s">
        <v>278</v>
      </c>
      <c r="BE349" s="234">
        <f>IF(N349="základní",J349,0)</f>
        <v>10437</v>
      </c>
      <c r="BF349" s="234">
        <f>IF(N349="snížená",J349,0)</f>
        <v>0</v>
      </c>
      <c r="BG349" s="234">
        <f>IF(N349="zákl. přenesená",J349,0)</f>
        <v>0</v>
      </c>
      <c r="BH349" s="234">
        <f>IF(N349="sníž. přenesená",J349,0)</f>
        <v>0</v>
      </c>
      <c r="BI349" s="234">
        <f>IF(N349="nulová",J349,0)</f>
        <v>0</v>
      </c>
      <c r="BJ349" s="18" t="s">
        <v>81</v>
      </c>
      <c r="BK349" s="234">
        <f>ROUND(I349*H349,2)</f>
        <v>10437</v>
      </c>
      <c r="BL349" s="18" t="s">
        <v>116</v>
      </c>
      <c r="BM349" s="233" t="s">
        <v>5814</v>
      </c>
    </row>
    <row r="350" s="2" customFormat="1" ht="24.15" customHeight="1">
      <c r="A350" s="33"/>
      <c r="B350" s="34"/>
      <c r="C350" s="222" t="s">
        <v>1054</v>
      </c>
      <c r="D350" s="222" t="s">
        <v>280</v>
      </c>
      <c r="E350" s="223" t="s">
        <v>5815</v>
      </c>
      <c r="F350" s="224" t="s">
        <v>2530</v>
      </c>
      <c r="G350" s="225" t="s">
        <v>1694</v>
      </c>
      <c r="H350" s="226">
        <v>35</v>
      </c>
      <c r="I350" s="227">
        <v>4791</v>
      </c>
      <c r="J350" s="227">
        <f>ROUND(I350*H350,2)</f>
        <v>167685</v>
      </c>
      <c r="K350" s="228"/>
      <c r="L350" s="39"/>
      <c r="M350" s="229" t="s">
        <v>1</v>
      </c>
      <c r="N350" s="230" t="s">
        <v>39</v>
      </c>
      <c r="O350" s="231">
        <v>0</v>
      </c>
      <c r="P350" s="231">
        <f>O350*H350</f>
        <v>0</v>
      </c>
      <c r="Q350" s="231">
        <v>0</v>
      </c>
      <c r="R350" s="231">
        <f>Q350*H350</f>
        <v>0</v>
      </c>
      <c r="S350" s="231">
        <v>0</v>
      </c>
      <c r="T350" s="232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233" t="s">
        <v>116</v>
      </c>
      <c r="AT350" s="233" t="s">
        <v>280</v>
      </c>
      <c r="AU350" s="233" t="s">
        <v>83</v>
      </c>
      <c r="AY350" s="18" t="s">
        <v>278</v>
      </c>
      <c r="BE350" s="234">
        <f>IF(N350="základní",J350,0)</f>
        <v>167685</v>
      </c>
      <c r="BF350" s="234">
        <f>IF(N350="snížená",J350,0)</f>
        <v>0</v>
      </c>
      <c r="BG350" s="234">
        <f>IF(N350="zákl. přenesená",J350,0)</f>
        <v>0</v>
      </c>
      <c r="BH350" s="234">
        <f>IF(N350="sníž. přenesená",J350,0)</f>
        <v>0</v>
      </c>
      <c r="BI350" s="234">
        <f>IF(N350="nulová",J350,0)</f>
        <v>0</v>
      </c>
      <c r="BJ350" s="18" t="s">
        <v>81</v>
      </c>
      <c r="BK350" s="234">
        <f>ROUND(I350*H350,2)</f>
        <v>167685</v>
      </c>
      <c r="BL350" s="18" t="s">
        <v>116</v>
      </c>
      <c r="BM350" s="233" t="s">
        <v>5816</v>
      </c>
    </row>
    <row r="351" s="2" customFormat="1" ht="16.5" customHeight="1">
      <c r="A351" s="33"/>
      <c r="B351" s="34"/>
      <c r="C351" s="222" t="s">
        <v>1060</v>
      </c>
      <c r="D351" s="222" t="s">
        <v>280</v>
      </c>
      <c r="E351" s="223" t="s">
        <v>5817</v>
      </c>
      <c r="F351" s="224" t="s">
        <v>2533</v>
      </c>
      <c r="G351" s="225" t="s">
        <v>2491</v>
      </c>
      <c r="H351" s="226">
        <v>4</v>
      </c>
      <c r="I351" s="227">
        <v>0</v>
      </c>
      <c r="J351" s="227">
        <f>ROUND(I351*H351,2)</f>
        <v>0</v>
      </c>
      <c r="K351" s="228"/>
      <c r="L351" s="39"/>
      <c r="M351" s="229" t="s">
        <v>1</v>
      </c>
      <c r="N351" s="230" t="s">
        <v>39</v>
      </c>
      <c r="O351" s="231">
        <v>0</v>
      </c>
      <c r="P351" s="231">
        <f>O351*H351</f>
        <v>0</v>
      </c>
      <c r="Q351" s="231">
        <v>0</v>
      </c>
      <c r="R351" s="231">
        <f>Q351*H351</f>
        <v>0</v>
      </c>
      <c r="S351" s="231">
        <v>0</v>
      </c>
      <c r="T351" s="232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233" t="s">
        <v>116</v>
      </c>
      <c r="AT351" s="233" t="s">
        <v>280</v>
      </c>
      <c r="AU351" s="233" t="s">
        <v>83</v>
      </c>
      <c r="AY351" s="18" t="s">
        <v>278</v>
      </c>
      <c r="BE351" s="234">
        <f>IF(N351="základní",J351,0)</f>
        <v>0</v>
      </c>
      <c r="BF351" s="234">
        <f>IF(N351="snížená",J351,0)</f>
        <v>0</v>
      </c>
      <c r="BG351" s="234">
        <f>IF(N351="zákl. přenesená",J351,0)</f>
        <v>0</v>
      </c>
      <c r="BH351" s="234">
        <f>IF(N351="sníž. přenesená",J351,0)</f>
        <v>0</v>
      </c>
      <c r="BI351" s="234">
        <f>IF(N351="nulová",J351,0)</f>
        <v>0</v>
      </c>
      <c r="BJ351" s="18" t="s">
        <v>81</v>
      </c>
      <c r="BK351" s="234">
        <f>ROUND(I351*H351,2)</f>
        <v>0</v>
      </c>
      <c r="BL351" s="18" t="s">
        <v>116</v>
      </c>
      <c r="BM351" s="233" t="s">
        <v>5818</v>
      </c>
    </row>
    <row r="352" s="2" customFormat="1" ht="16.5" customHeight="1">
      <c r="A352" s="33"/>
      <c r="B352" s="34"/>
      <c r="C352" s="222" t="s">
        <v>1066</v>
      </c>
      <c r="D352" s="222" t="s">
        <v>280</v>
      </c>
      <c r="E352" s="223" t="s">
        <v>5819</v>
      </c>
      <c r="F352" s="224" t="s">
        <v>2536</v>
      </c>
      <c r="G352" s="225" t="s">
        <v>2491</v>
      </c>
      <c r="H352" s="226">
        <v>1</v>
      </c>
      <c r="I352" s="227">
        <v>0</v>
      </c>
      <c r="J352" s="227">
        <f>ROUND(I352*H352,2)</f>
        <v>0</v>
      </c>
      <c r="K352" s="228"/>
      <c r="L352" s="39"/>
      <c r="M352" s="229" t="s">
        <v>1</v>
      </c>
      <c r="N352" s="230" t="s">
        <v>39</v>
      </c>
      <c r="O352" s="231">
        <v>0</v>
      </c>
      <c r="P352" s="231">
        <f>O352*H352</f>
        <v>0</v>
      </c>
      <c r="Q352" s="231">
        <v>0</v>
      </c>
      <c r="R352" s="231">
        <f>Q352*H352</f>
        <v>0</v>
      </c>
      <c r="S352" s="231">
        <v>0</v>
      </c>
      <c r="T352" s="232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233" t="s">
        <v>116</v>
      </c>
      <c r="AT352" s="233" t="s">
        <v>280</v>
      </c>
      <c r="AU352" s="233" t="s">
        <v>83</v>
      </c>
      <c r="AY352" s="18" t="s">
        <v>278</v>
      </c>
      <c r="BE352" s="234">
        <f>IF(N352="základní",J352,0)</f>
        <v>0</v>
      </c>
      <c r="BF352" s="234">
        <f>IF(N352="snížená",J352,0)</f>
        <v>0</v>
      </c>
      <c r="BG352" s="234">
        <f>IF(N352="zákl. přenesená",J352,0)</f>
        <v>0</v>
      </c>
      <c r="BH352" s="234">
        <f>IF(N352="sníž. přenesená",J352,0)</f>
        <v>0</v>
      </c>
      <c r="BI352" s="234">
        <f>IF(N352="nulová",J352,0)</f>
        <v>0</v>
      </c>
      <c r="BJ352" s="18" t="s">
        <v>81</v>
      </c>
      <c r="BK352" s="234">
        <f>ROUND(I352*H352,2)</f>
        <v>0</v>
      </c>
      <c r="BL352" s="18" t="s">
        <v>116</v>
      </c>
      <c r="BM352" s="233" t="s">
        <v>5820</v>
      </c>
    </row>
    <row r="353" s="2" customFormat="1" ht="16.5" customHeight="1">
      <c r="A353" s="33"/>
      <c r="B353" s="34"/>
      <c r="C353" s="222" t="s">
        <v>2999</v>
      </c>
      <c r="D353" s="222" t="s">
        <v>280</v>
      </c>
      <c r="E353" s="223" t="s">
        <v>5821</v>
      </c>
      <c r="F353" s="224" t="s">
        <v>2574</v>
      </c>
      <c r="G353" s="225" t="s">
        <v>2491</v>
      </c>
      <c r="H353" s="226">
        <v>1</v>
      </c>
      <c r="I353" s="227">
        <v>0</v>
      </c>
      <c r="J353" s="227">
        <f>ROUND(I353*H353,2)</f>
        <v>0</v>
      </c>
      <c r="K353" s="228"/>
      <c r="L353" s="39"/>
      <c r="M353" s="229" t="s">
        <v>1</v>
      </c>
      <c r="N353" s="230" t="s">
        <v>39</v>
      </c>
      <c r="O353" s="231">
        <v>0</v>
      </c>
      <c r="P353" s="231">
        <f>O353*H353</f>
        <v>0</v>
      </c>
      <c r="Q353" s="231">
        <v>0</v>
      </c>
      <c r="R353" s="231">
        <f>Q353*H353</f>
        <v>0</v>
      </c>
      <c r="S353" s="231">
        <v>0</v>
      </c>
      <c r="T353" s="232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233" t="s">
        <v>116</v>
      </c>
      <c r="AT353" s="233" t="s">
        <v>280</v>
      </c>
      <c r="AU353" s="233" t="s">
        <v>83</v>
      </c>
      <c r="AY353" s="18" t="s">
        <v>278</v>
      </c>
      <c r="BE353" s="234">
        <f>IF(N353="základní",J353,0)</f>
        <v>0</v>
      </c>
      <c r="BF353" s="234">
        <f>IF(N353="snížená",J353,0)</f>
        <v>0</v>
      </c>
      <c r="BG353" s="234">
        <f>IF(N353="zákl. přenesená",J353,0)</f>
        <v>0</v>
      </c>
      <c r="BH353" s="234">
        <f>IF(N353="sníž. přenesená",J353,0)</f>
        <v>0</v>
      </c>
      <c r="BI353" s="234">
        <f>IF(N353="nulová",J353,0)</f>
        <v>0</v>
      </c>
      <c r="BJ353" s="18" t="s">
        <v>81</v>
      </c>
      <c r="BK353" s="234">
        <f>ROUND(I353*H353,2)</f>
        <v>0</v>
      </c>
      <c r="BL353" s="18" t="s">
        <v>116</v>
      </c>
      <c r="BM353" s="233" t="s">
        <v>5822</v>
      </c>
    </row>
    <row r="354" s="2" customFormat="1" ht="16.5" customHeight="1">
      <c r="A354" s="33"/>
      <c r="B354" s="34"/>
      <c r="C354" s="222" t="s">
        <v>1104</v>
      </c>
      <c r="D354" s="222" t="s">
        <v>280</v>
      </c>
      <c r="E354" s="223" t="s">
        <v>2968</v>
      </c>
      <c r="F354" s="224" t="s">
        <v>2598</v>
      </c>
      <c r="G354" s="225" t="s">
        <v>1418</v>
      </c>
      <c r="H354" s="226">
        <v>1</v>
      </c>
      <c r="I354" s="227">
        <v>10869</v>
      </c>
      <c r="J354" s="227">
        <f>ROUND(I354*H354,2)</f>
        <v>10869</v>
      </c>
      <c r="K354" s="228"/>
      <c r="L354" s="39"/>
      <c r="M354" s="229" t="s">
        <v>1</v>
      </c>
      <c r="N354" s="230" t="s">
        <v>39</v>
      </c>
      <c r="O354" s="231">
        <v>0</v>
      </c>
      <c r="P354" s="231">
        <f>O354*H354</f>
        <v>0</v>
      </c>
      <c r="Q354" s="231">
        <v>0</v>
      </c>
      <c r="R354" s="231">
        <f>Q354*H354</f>
        <v>0</v>
      </c>
      <c r="S354" s="231">
        <v>0</v>
      </c>
      <c r="T354" s="232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233" t="s">
        <v>116</v>
      </c>
      <c r="AT354" s="233" t="s">
        <v>280</v>
      </c>
      <c r="AU354" s="233" t="s">
        <v>83</v>
      </c>
      <c r="AY354" s="18" t="s">
        <v>278</v>
      </c>
      <c r="BE354" s="234">
        <f>IF(N354="základní",J354,0)</f>
        <v>10869</v>
      </c>
      <c r="BF354" s="234">
        <f>IF(N354="snížená",J354,0)</f>
        <v>0</v>
      </c>
      <c r="BG354" s="234">
        <f>IF(N354="zákl. přenesená",J354,0)</f>
        <v>0</v>
      </c>
      <c r="BH354" s="234">
        <f>IF(N354="sníž. přenesená",J354,0)</f>
        <v>0</v>
      </c>
      <c r="BI354" s="234">
        <f>IF(N354="nulová",J354,0)</f>
        <v>0</v>
      </c>
      <c r="BJ354" s="18" t="s">
        <v>81</v>
      </c>
      <c r="BK354" s="234">
        <f>ROUND(I354*H354,2)</f>
        <v>10869</v>
      </c>
      <c r="BL354" s="18" t="s">
        <v>116</v>
      </c>
      <c r="BM354" s="233" t="s">
        <v>5823</v>
      </c>
    </row>
    <row r="355" s="12" customFormat="1" ht="22.8" customHeight="1">
      <c r="A355" s="12"/>
      <c r="B355" s="207"/>
      <c r="C355" s="208"/>
      <c r="D355" s="209" t="s">
        <v>73</v>
      </c>
      <c r="E355" s="220" t="s">
        <v>3112</v>
      </c>
      <c r="F355" s="220" t="s">
        <v>5824</v>
      </c>
      <c r="G355" s="208"/>
      <c r="H355" s="208"/>
      <c r="I355" s="208"/>
      <c r="J355" s="221">
        <f>BK355</f>
        <v>85094</v>
      </c>
      <c r="K355" s="208"/>
      <c r="L355" s="212"/>
      <c r="M355" s="213"/>
      <c r="N355" s="214"/>
      <c r="O355" s="214"/>
      <c r="P355" s="215">
        <f>SUM(P356:P363)</f>
        <v>0</v>
      </c>
      <c r="Q355" s="214"/>
      <c r="R355" s="215">
        <f>SUM(R356:R363)</f>
        <v>0</v>
      </c>
      <c r="S355" s="214"/>
      <c r="T355" s="216">
        <f>SUM(T356:T363)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17" t="s">
        <v>81</v>
      </c>
      <c r="AT355" s="218" t="s">
        <v>73</v>
      </c>
      <c r="AU355" s="218" t="s">
        <v>81</v>
      </c>
      <c r="AY355" s="217" t="s">
        <v>278</v>
      </c>
      <c r="BK355" s="219">
        <f>SUM(BK356:BK363)</f>
        <v>85094</v>
      </c>
    </row>
    <row r="356" s="2" customFormat="1" ht="24.15" customHeight="1">
      <c r="A356" s="33"/>
      <c r="B356" s="34"/>
      <c r="C356" s="222" t="s">
        <v>1116</v>
      </c>
      <c r="D356" s="222" t="s">
        <v>280</v>
      </c>
      <c r="E356" s="223" t="s">
        <v>5825</v>
      </c>
      <c r="F356" s="224" t="s">
        <v>5826</v>
      </c>
      <c r="G356" s="225" t="s">
        <v>1673</v>
      </c>
      <c r="H356" s="226">
        <v>2</v>
      </c>
      <c r="I356" s="227">
        <v>18906</v>
      </c>
      <c r="J356" s="227">
        <f>ROUND(I356*H356,2)</f>
        <v>37812</v>
      </c>
      <c r="K356" s="228"/>
      <c r="L356" s="39"/>
      <c r="M356" s="229" t="s">
        <v>1</v>
      </c>
      <c r="N356" s="230" t="s">
        <v>39</v>
      </c>
      <c r="O356" s="231">
        <v>0</v>
      </c>
      <c r="P356" s="231">
        <f>O356*H356</f>
        <v>0</v>
      </c>
      <c r="Q356" s="231">
        <v>0</v>
      </c>
      <c r="R356" s="231">
        <f>Q356*H356</f>
        <v>0</v>
      </c>
      <c r="S356" s="231">
        <v>0</v>
      </c>
      <c r="T356" s="232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233" t="s">
        <v>116</v>
      </c>
      <c r="AT356" s="233" t="s">
        <v>280</v>
      </c>
      <c r="AU356" s="233" t="s">
        <v>83</v>
      </c>
      <c r="AY356" s="18" t="s">
        <v>278</v>
      </c>
      <c r="BE356" s="234">
        <f>IF(N356="základní",J356,0)</f>
        <v>37812</v>
      </c>
      <c r="BF356" s="234">
        <f>IF(N356="snížená",J356,0)</f>
        <v>0</v>
      </c>
      <c r="BG356" s="234">
        <f>IF(N356="zákl. přenesená",J356,0)</f>
        <v>0</v>
      </c>
      <c r="BH356" s="234">
        <f>IF(N356="sníž. přenesená",J356,0)</f>
        <v>0</v>
      </c>
      <c r="BI356" s="234">
        <f>IF(N356="nulová",J356,0)</f>
        <v>0</v>
      </c>
      <c r="BJ356" s="18" t="s">
        <v>81</v>
      </c>
      <c r="BK356" s="234">
        <f>ROUND(I356*H356,2)</f>
        <v>37812</v>
      </c>
      <c r="BL356" s="18" t="s">
        <v>116</v>
      </c>
      <c r="BM356" s="233" t="s">
        <v>5827</v>
      </c>
    </row>
    <row r="357" s="2" customFormat="1" ht="16.5" customHeight="1">
      <c r="A357" s="33"/>
      <c r="B357" s="34"/>
      <c r="C357" s="222" t="s">
        <v>1132</v>
      </c>
      <c r="D357" s="222" t="s">
        <v>280</v>
      </c>
      <c r="E357" s="223" t="s">
        <v>5828</v>
      </c>
      <c r="F357" s="224" t="s">
        <v>2997</v>
      </c>
      <c r="G357" s="225" t="s">
        <v>1673</v>
      </c>
      <c r="H357" s="226">
        <v>2</v>
      </c>
      <c r="I357" s="227">
        <v>0</v>
      </c>
      <c r="J357" s="227">
        <f>ROUND(I357*H357,2)</f>
        <v>0</v>
      </c>
      <c r="K357" s="228"/>
      <c r="L357" s="39"/>
      <c r="M357" s="229" t="s">
        <v>1</v>
      </c>
      <c r="N357" s="230" t="s">
        <v>39</v>
      </c>
      <c r="O357" s="231">
        <v>0</v>
      </c>
      <c r="P357" s="231">
        <f>O357*H357</f>
        <v>0</v>
      </c>
      <c r="Q357" s="231">
        <v>0</v>
      </c>
      <c r="R357" s="231">
        <f>Q357*H357</f>
        <v>0</v>
      </c>
      <c r="S357" s="231">
        <v>0</v>
      </c>
      <c r="T357" s="232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233" t="s">
        <v>116</v>
      </c>
      <c r="AT357" s="233" t="s">
        <v>280</v>
      </c>
      <c r="AU357" s="233" t="s">
        <v>83</v>
      </c>
      <c r="AY357" s="18" t="s">
        <v>278</v>
      </c>
      <c r="BE357" s="234">
        <f>IF(N357="základní",J357,0)</f>
        <v>0</v>
      </c>
      <c r="BF357" s="234">
        <f>IF(N357="snížená",J357,0)</f>
        <v>0</v>
      </c>
      <c r="BG357" s="234">
        <f>IF(N357="zákl. přenesená",J357,0)</f>
        <v>0</v>
      </c>
      <c r="BH357" s="234">
        <f>IF(N357="sníž. přenesená",J357,0)</f>
        <v>0</v>
      </c>
      <c r="BI357" s="234">
        <f>IF(N357="nulová",J357,0)</f>
        <v>0</v>
      </c>
      <c r="BJ357" s="18" t="s">
        <v>81</v>
      </c>
      <c r="BK357" s="234">
        <f>ROUND(I357*H357,2)</f>
        <v>0</v>
      </c>
      <c r="BL357" s="18" t="s">
        <v>116</v>
      </c>
      <c r="BM357" s="233" t="s">
        <v>5829</v>
      </c>
    </row>
    <row r="358" s="2" customFormat="1" ht="16.5" customHeight="1">
      <c r="A358" s="33"/>
      <c r="B358" s="34"/>
      <c r="C358" s="222" t="s">
        <v>1691</v>
      </c>
      <c r="D358" s="222" t="s">
        <v>280</v>
      </c>
      <c r="E358" s="223" t="s">
        <v>5830</v>
      </c>
      <c r="F358" s="224" t="s">
        <v>5831</v>
      </c>
      <c r="G358" s="225" t="s">
        <v>1673</v>
      </c>
      <c r="H358" s="226">
        <v>2</v>
      </c>
      <c r="I358" s="227">
        <v>0</v>
      </c>
      <c r="J358" s="227">
        <f>ROUND(I358*H358,2)</f>
        <v>0</v>
      </c>
      <c r="K358" s="228"/>
      <c r="L358" s="39"/>
      <c r="M358" s="229" t="s">
        <v>1</v>
      </c>
      <c r="N358" s="230" t="s">
        <v>39</v>
      </c>
      <c r="O358" s="231">
        <v>0</v>
      </c>
      <c r="P358" s="231">
        <f>O358*H358</f>
        <v>0</v>
      </c>
      <c r="Q358" s="231">
        <v>0</v>
      </c>
      <c r="R358" s="231">
        <f>Q358*H358</f>
        <v>0</v>
      </c>
      <c r="S358" s="231">
        <v>0</v>
      </c>
      <c r="T358" s="232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233" t="s">
        <v>116</v>
      </c>
      <c r="AT358" s="233" t="s">
        <v>280</v>
      </c>
      <c r="AU358" s="233" t="s">
        <v>83</v>
      </c>
      <c r="AY358" s="18" t="s">
        <v>278</v>
      </c>
      <c r="BE358" s="234">
        <f>IF(N358="základní",J358,0)</f>
        <v>0</v>
      </c>
      <c r="BF358" s="234">
        <f>IF(N358="snížená",J358,0)</f>
        <v>0</v>
      </c>
      <c r="BG358" s="234">
        <f>IF(N358="zákl. přenesená",J358,0)</f>
        <v>0</v>
      </c>
      <c r="BH358" s="234">
        <f>IF(N358="sníž. přenesená",J358,0)</f>
        <v>0</v>
      </c>
      <c r="BI358" s="234">
        <f>IF(N358="nulová",J358,0)</f>
        <v>0</v>
      </c>
      <c r="BJ358" s="18" t="s">
        <v>81</v>
      </c>
      <c r="BK358" s="234">
        <f>ROUND(I358*H358,2)</f>
        <v>0</v>
      </c>
      <c r="BL358" s="18" t="s">
        <v>116</v>
      </c>
      <c r="BM358" s="233" t="s">
        <v>5832</v>
      </c>
    </row>
    <row r="359" s="2" customFormat="1" ht="24.15" customHeight="1">
      <c r="A359" s="33"/>
      <c r="B359" s="34"/>
      <c r="C359" s="222" t="s">
        <v>3010</v>
      </c>
      <c r="D359" s="222" t="s">
        <v>280</v>
      </c>
      <c r="E359" s="223" t="s">
        <v>5833</v>
      </c>
      <c r="F359" s="224" t="s">
        <v>2530</v>
      </c>
      <c r="G359" s="225" t="s">
        <v>1694</v>
      </c>
      <c r="H359" s="226">
        <v>20</v>
      </c>
      <c r="I359" s="227">
        <v>1982</v>
      </c>
      <c r="J359" s="227">
        <f>ROUND(I359*H359,2)</f>
        <v>39640</v>
      </c>
      <c r="K359" s="228"/>
      <c r="L359" s="39"/>
      <c r="M359" s="229" t="s">
        <v>1</v>
      </c>
      <c r="N359" s="230" t="s">
        <v>39</v>
      </c>
      <c r="O359" s="231">
        <v>0</v>
      </c>
      <c r="P359" s="231">
        <f>O359*H359</f>
        <v>0</v>
      </c>
      <c r="Q359" s="231">
        <v>0</v>
      </c>
      <c r="R359" s="231">
        <f>Q359*H359</f>
        <v>0</v>
      </c>
      <c r="S359" s="231">
        <v>0</v>
      </c>
      <c r="T359" s="232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233" t="s">
        <v>116</v>
      </c>
      <c r="AT359" s="233" t="s">
        <v>280</v>
      </c>
      <c r="AU359" s="233" t="s">
        <v>83</v>
      </c>
      <c r="AY359" s="18" t="s">
        <v>278</v>
      </c>
      <c r="BE359" s="234">
        <f>IF(N359="základní",J359,0)</f>
        <v>39640</v>
      </c>
      <c r="BF359" s="234">
        <f>IF(N359="snížená",J359,0)</f>
        <v>0</v>
      </c>
      <c r="BG359" s="234">
        <f>IF(N359="zákl. přenesená",J359,0)</f>
        <v>0</v>
      </c>
      <c r="BH359" s="234">
        <f>IF(N359="sníž. přenesená",J359,0)</f>
        <v>0</v>
      </c>
      <c r="BI359" s="234">
        <f>IF(N359="nulová",J359,0)</f>
        <v>0</v>
      </c>
      <c r="BJ359" s="18" t="s">
        <v>81</v>
      </c>
      <c r="BK359" s="234">
        <f>ROUND(I359*H359,2)</f>
        <v>39640</v>
      </c>
      <c r="BL359" s="18" t="s">
        <v>116</v>
      </c>
      <c r="BM359" s="233" t="s">
        <v>5834</v>
      </c>
    </row>
    <row r="360" s="2" customFormat="1" ht="16.5" customHeight="1">
      <c r="A360" s="33"/>
      <c r="B360" s="34"/>
      <c r="C360" s="222" t="s">
        <v>3013</v>
      </c>
      <c r="D360" s="222" t="s">
        <v>280</v>
      </c>
      <c r="E360" s="223" t="s">
        <v>5835</v>
      </c>
      <c r="F360" s="224" t="s">
        <v>2533</v>
      </c>
      <c r="G360" s="225" t="s">
        <v>1418</v>
      </c>
      <c r="H360" s="226">
        <v>2</v>
      </c>
      <c r="I360" s="227">
        <v>0</v>
      </c>
      <c r="J360" s="227">
        <f>ROUND(I360*H360,2)</f>
        <v>0</v>
      </c>
      <c r="K360" s="228"/>
      <c r="L360" s="39"/>
      <c r="M360" s="229" t="s">
        <v>1</v>
      </c>
      <c r="N360" s="230" t="s">
        <v>39</v>
      </c>
      <c r="O360" s="231">
        <v>0</v>
      </c>
      <c r="P360" s="231">
        <f>O360*H360</f>
        <v>0</v>
      </c>
      <c r="Q360" s="231">
        <v>0</v>
      </c>
      <c r="R360" s="231">
        <f>Q360*H360</f>
        <v>0</v>
      </c>
      <c r="S360" s="231">
        <v>0</v>
      </c>
      <c r="T360" s="232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233" t="s">
        <v>116</v>
      </c>
      <c r="AT360" s="233" t="s">
        <v>280</v>
      </c>
      <c r="AU360" s="233" t="s">
        <v>83</v>
      </c>
      <c r="AY360" s="18" t="s">
        <v>278</v>
      </c>
      <c r="BE360" s="234">
        <f>IF(N360="základní",J360,0)</f>
        <v>0</v>
      </c>
      <c r="BF360" s="234">
        <f>IF(N360="snížená",J360,0)</f>
        <v>0</v>
      </c>
      <c r="BG360" s="234">
        <f>IF(N360="zákl. přenesená",J360,0)</f>
        <v>0</v>
      </c>
      <c r="BH360" s="234">
        <f>IF(N360="sníž. přenesená",J360,0)</f>
        <v>0</v>
      </c>
      <c r="BI360" s="234">
        <f>IF(N360="nulová",J360,0)</f>
        <v>0</v>
      </c>
      <c r="BJ360" s="18" t="s">
        <v>81</v>
      </c>
      <c r="BK360" s="234">
        <f>ROUND(I360*H360,2)</f>
        <v>0</v>
      </c>
      <c r="BL360" s="18" t="s">
        <v>116</v>
      </c>
      <c r="BM360" s="233" t="s">
        <v>5836</v>
      </c>
    </row>
    <row r="361" s="2" customFormat="1" ht="16.5" customHeight="1">
      <c r="A361" s="33"/>
      <c r="B361" s="34"/>
      <c r="C361" s="222" t="s">
        <v>3016</v>
      </c>
      <c r="D361" s="222" t="s">
        <v>280</v>
      </c>
      <c r="E361" s="223" t="s">
        <v>5837</v>
      </c>
      <c r="F361" s="224" t="s">
        <v>2536</v>
      </c>
      <c r="G361" s="225" t="s">
        <v>2491</v>
      </c>
      <c r="H361" s="226">
        <v>2</v>
      </c>
      <c r="I361" s="227">
        <v>0</v>
      </c>
      <c r="J361" s="227">
        <f>ROUND(I361*H361,2)</f>
        <v>0</v>
      </c>
      <c r="K361" s="228"/>
      <c r="L361" s="39"/>
      <c r="M361" s="229" t="s">
        <v>1</v>
      </c>
      <c r="N361" s="230" t="s">
        <v>39</v>
      </c>
      <c r="O361" s="231">
        <v>0</v>
      </c>
      <c r="P361" s="231">
        <f>O361*H361</f>
        <v>0</v>
      </c>
      <c r="Q361" s="231">
        <v>0</v>
      </c>
      <c r="R361" s="231">
        <f>Q361*H361</f>
        <v>0</v>
      </c>
      <c r="S361" s="231">
        <v>0</v>
      </c>
      <c r="T361" s="232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233" t="s">
        <v>116</v>
      </c>
      <c r="AT361" s="233" t="s">
        <v>280</v>
      </c>
      <c r="AU361" s="233" t="s">
        <v>83</v>
      </c>
      <c r="AY361" s="18" t="s">
        <v>278</v>
      </c>
      <c r="BE361" s="234">
        <f>IF(N361="základní",J361,0)</f>
        <v>0</v>
      </c>
      <c r="BF361" s="234">
        <f>IF(N361="snížená",J361,0)</f>
        <v>0</v>
      </c>
      <c r="BG361" s="234">
        <f>IF(N361="zákl. přenesená",J361,0)</f>
        <v>0</v>
      </c>
      <c r="BH361" s="234">
        <f>IF(N361="sníž. přenesená",J361,0)</f>
        <v>0</v>
      </c>
      <c r="BI361" s="234">
        <f>IF(N361="nulová",J361,0)</f>
        <v>0</v>
      </c>
      <c r="BJ361" s="18" t="s">
        <v>81</v>
      </c>
      <c r="BK361" s="234">
        <f>ROUND(I361*H361,2)</f>
        <v>0</v>
      </c>
      <c r="BL361" s="18" t="s">
        <v>116</v>
      </c>
      <c r="BM361" s="233" t="s">
        <v>5838</v>
      </c>
    </row>
    <row r="362" s="2" customFormat="1" ht="16.5" customHeight="1">
      <c r="A362" s="33"/>
      <c r="B362" s="34"/>
      <c r="C362" s="222" t="s">
        <v>3020</v>
      </c>
      <c r="D362" s="222" t="s">
        <v>280</v>
      </c>
      <c r="E362" s="223" t="s">
        <v>5839</v>
      </c>
      <c r="F362" s="224" t="s">
        <v>2574</v>
      </c>
      <c r="G362" s="225" t="s">
        <v>2491</v>
      </c>
      <c r="H362" s="226">
        <v>2</v>
      </c>
      <c r="I362" s="227">
        <v>0</v>
      </c>
      <c r="J362" s="227">
        <f>ROUND(I362*H362,2)</f>
        <v>0</v>
      </c>
      <c r="K362" s="228"/>
      <c r="L362" s="39"/>
      <c r="M362" s="229" t="s">
        <v>1</v>
      </c>
      <c r="N362" s="230" t="s">
        <v>39</v>
      </c>
      <c r="O362" s="231">
        <v>0</v>
      </c>
      <c r="P362" s="231">
        <f>O362*H362</f>
        <v>0</v>
      </c>
      <c r="Q362" s="231">
        <v>0</v>
      </c>
      <c r="R362" s="231">
        <f>Q362*H362</f>
        <v>0</v>
      </c>
      <c r="S362" s="231">
        <v>0</v>
      </c>
      <c r="T362" s="232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233" t="s">
        <v>116</v>
      </c>
      <c r="AT362" s="233" t="s">
        <v>280</v>
      </c>
      <c r="AU362" s="233" t="s">
        <v>83</v>
      </c>
      <c r="AY362" s="18" t="s">
        <v>278</v>
      </c>
      <c r="BE362" s="234">
        <f>IF(N362="základní",J362,0)</f>
        <v>0</v>
      </c>
      <c r="BF362" s="234">
        <f>IF(N362="snížená",J362,0)</f>
        <v>0</v>
      </c>
      <c r="BG362" s="234">
        <f>IF(N362="zákl. přenesená",J362,0)</f>
        <v>0</v>
      </c>
      <c r="BH362" s="234">
        <f>IF(N362="sníž. přenesená",J362,0)</f>
        <v>0</v>
      </c>
      <c r="BI362" s="234">
        <f>IF(N362="nulová",J362,0)</f>
        <v>0</v>
      </c>
      <c r="BJ362" s="18" t="s">
        <v>81</v>
      </c>
      <c r="BK362" s="234">
        <f>ROUND(I362*H362,2)</f>
        <v>0</v>
      </c>
      <c r="BL362" s="18" t="s">
        <v>116</v>
      </c>
      <c r="BM362" s="233" t="s">
        <v>5840</v>
      </c>
    </row>
    <row r="363" s="2" customFormat="1" ht="16.5" customHeight="1">
      <c r="A363" s="33"/>
      <c r="B363" s="34"/>
      <c r="C363" s="222" t="s">
        <v>3024</v>
      </c>
      <c r="D363" s="222" t="s">
        <v>280</v>
      </c>
      <c r="E363" s="223" t="s">
        <v>3031</v>
      </c>
      <c r="F363" s="224" t="s">
        <v>3032</v>
      </c>
      <c r="G363" s="225" t="s">
        <v>1673</v>
      </c>
      <c r="H363" s="226">
        <v>2</v>
      </c>
      <c r="I363" s="227">
        <v>3821</v>
      </c>
      <c r="J363" s="227">
        <f>ROUND(I363*H363,2)</f>
        <v>7642</v>
      </c>
      <c r="K363" s="228"/>
      <c r="L363" s="39"/>
      <c r="M363" s="229" t="s">
        <v>1</v>
      </c>
      <c r="N363" s="230" t="s">
        <v>39</v>
      </c>
      <c r="O363" s="231">
        <v>0</v>
      </c>
      <c r="P363" s="231">
        <f>O363*H363</f>
        <v>0</v>
      </c>
      <c r="Q363" s="231">
        <v>0</v>
      </c>
      <c r="R363" s="231">
        <f>Q363*H363</f>
        <v>0</v>
      </c>
      <c r="S363" s="231">
        <v>0</v>
      </c>
      <c r="T363" s="232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233" t="s">
        <v>116</v>
      </c>
      <c r="AT363" s="233" t="s">
        <v>280</v>
      </c>
      <c r="AU363" s="233" t="s">
        <v>83</v>
      </c>
      <c r="AY363" s="18" t="s">
        <v>278</v>
      </c>
      <c r="BE363" s="234">
        <f>IF(N363="základní",J363,0)</f>
        <v>7642</v>
      </c>
      <c r="BF363" s="234">
        <f>IF(N363="snížená",J363,0)</f>
        <v>0</v>
      </c>
      <c r="BG363" s="234">
        <f>IF(N363="zákl. přenesená",J363,0)</f>
        <v>0</v>
      </c>
      <c r="BH363" s="234">
        <f>IF(N363="sníž. přenesená",J363,0)</f>
        <v>0</v>
      </c>
      <c r="BI363" s="234">
        <f>IF(N363="nulová",J363,0)</f>
        <v>0</v>
      </c>
      <c r="BJ363" s="18" t="s">
        <v>81</v>
      </c>
      <c r="BK363" s="234">
        <f>ROUND(I363*H363,2)</f>
        <v>7642</v>
      </c>
      <c r="BL363" s="18" t="s">
        <v>116</v>
      </c>
      <c r="BM363" s="233" t="s">
        <v>5841</v>
      </c>
    </row>
    <row r="364" s="12" customFormat="1" ht="22.8" customHeight="1">
      <c r="A364" s="12"/>
      <c r="B364" s="207"/>
      <c r="C364" s="208"/>
      <c r="D364" s="209" t="s">
        <v>73</v>
      </c>
      <c r="E364" s="220" t="s">
        <v>3154</v>
      </c>
      <c r="F364" s="220" t="s">
        <v>5842</v>
      </c>
      <c r="G364" s="208"/>
      <c r="H364" s="208"/>
      <c r="I364" s="208"/>
      <c r="J364" s="221">
        <f>BK364</f>
        <v>129593</v>
      </c>
      <c r="K364" s="208"/>
      <c r="L364" s="212"/>
      <c r="M364" s="213"/>
      <c r="N364" s="214"/>
      <c r="O364" s="214"/>
      <c r="P364" s="215">
        <f>SUM(P365:P373)</f>
        <v>0</v>
      </c>
      <c r="Q364" s="214"/>
      <c r="R364" s="215">
        <f>SUM(R365:R373)</f>
        <v>0</v>
      </c>
      <c r="S364" s="214"/>
      <c r="T364" s="216">
        <f>SUM(T365:T373)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17" t="s">
        <v>81</v>
      </c>
      <c r="AT364" s="218" t="s">
        <v>73</v>
      </c>
      <c r="AU364" s="218" t="s">
        <v>81</v>
      </c>
      <c r="AY364" s="217" t="s">
        <v>278</v>
      </c>
      <c r="BK364" s="219">
        <f>SUM(BK365:BK373)</f>
        <v>129593</v>
      </c>
    </row>
    <row r="365" s="2" customFormat="1" ht="16.5" customHeight="1">
      <c r="A365" s="33"/>
      <c r="B365" s="34"/>
      <c r="C365" s="222" t="s">
        <v>3027</v>
      </c>
      <c r="D365" s="222" t="s">
        <v>280</v>
      </c>
      <c r="E365" s="223" t="s">
        <v>5843</v>
      </c>
      <c r="F365" s="224" t="s">
        <v>5844</v>
      </c>
      <c r="G365" s="225" t="s">
        <v>1673</v>
      </c>
      <c r="H365" s="226">
        <v>1</v>
      </c>
      <c r="I365" s="227">
        <v>5948</v>
      </c>
      <c r="J365" s="227">
        <f>ROUND(I365*H365,2)</f>
        <v>5948</v>
      </c>
      <c r="K365" s="228"/>
      <c r="L365" s="39"/>
      <c r="M365" s="229" t="s">
        <v>1</v>
      </c>
      <c r="N365" s="230" t="s">
        <v>39</v>
      </c>
      <c r="O365" s="231">
        <v>0</v>
      </c>
      <c r="P365" s="231">
        <f>O365*H365</f>
        <v>0</v>
      </c>
      <c r="Q365" s="231">
        <v>0</v>
      </c>
      <c r="R365" s="231">
        <f>Q365*H365</f>
        <v>0</v>
      </c>
      <c r="S365" s="231">
        <v>0</v>
      </c>
      <c r="T365" s="232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233" t="s">
        <v>116</v>
      </c>
      <c r="AT365" s="233" t="s">
        <v>280</v>
      </c>
      <c r="AU365" s="233" t="s">
        <v>83</v>
      </c>
      <c r="AY365" s="18" t="s">
        <v>278</v>
      </c>
      <c r="BE365" s="234">
        <f>IF(N365="základní",J365,0)</f>
        <v>5948</v>
      </c>
      <c r="BF365" s="234">
        <f>IF(N365="snížená",J365,0)</f>
        <v>0</v>
      </c>
      <c r="BG365" s="234">
        <f>IF(N365="zákl. přenesená",J365,0)</f>
        <v>0</v>
      </c>
      <c r="BH365" s="234">
        <f>IF(N365="sníž. přenesená",J365,0)</f>
        <v>0</v>
      </c>
      <c r="BI365" s="234">
        <f>IF(N365="nulová",J365,0)</f>
        <v>0</v>
      </c>
      <c r="BJ365" s="18" t="s">
        <v>81</v>
      </c>
      <c r="BK365" s="234">
        <f>ROUND(I365*H365,2)</f>
        <v>5948</v>
      </c>
      <c r="BL365" s="18" t="s">
        <v>116</v>
      </c>
      <c r="BM365" s="233" t="s">
        <v>5845</v>
      </c>
    </row>
    <row r="366" s="2" customFormat="1" ht="16.5" customHeight="1">
      <c r="A366" s="33"/>
      <c r="B366" s="34"/>
      <c r="C366" s="222" t="s">
        <v>3030</v>
      </c>
      <c r="D366" s="222" t="s">
        <v>280</v>
      </c>
      <c r="E366" s="223" t="s">
        <v>5846</v>
      </c>
      <c r="F366" s="224" t="s">
        <v>2997</v>
      </c>
      <c r="G366" s="225" t="s">
        <v>1673</v>
      </c>
      <c r="H366" s="226">
        <v>1</v>
      </c>
      <c r="I366" s="227">
        <v>6373</v>
      </c>
      <c r="J366" s="227">
        <f>ROUND(I366*H366,2)</f>
        <v>6373</v>
      </c>
      <c r="K366" s="228"/>
      <c r="L366" s="39"/>
      <c r="M366" s="229" t="s">
        <v>1</v>
      </c>
      <c r="N366" s="230" t="s">
        <v>39</v>
      </c>
      <c r="O366" s="231">
        <v>0</v>
      </c>
      <c r="P366" s="231">
        <f>O366*H366</f>
        <v>0</v>
      </c>
      <c r="Q366" s="231">
        <v>0</v>
      </c>
      <c r="R366" s="231">
        <f>Q366*H366</f>
        <v>0</v>
      </c>
      <c r="S366" s="231">
        <v>0</v>
      </c>
      <c r="T366" s="232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233" t="s">
        <v>116</v>
      </c>
      <c r="AT366" s="233" t="s">
        <v>280</v>
      </c>
      <c r="AU366" s="233" t="s">
        <v>83</v>
      </c>
      <c r="AY366" s="18" t="s">
        <v>278</v>
      </c>
      <c r="BE366" s="234">
        <f>IF(N366="základní",J366,0)</f>
        <v>6373</v>
      </c>
      <c r="BF366" s="234">
        <f>IF(N366="snížená",J366,0)</f>
        <v>0</v>
      </c>
      <c r="BG366" s="234">
        <f>IF(N366="zákl. přenesená",J366,0)</f>
        <v>0</v>
      </c>
      <c r="BH366" s="234">
        <f>IF(N366="sníž. přenesená",J366,0)</f>
        <v>0</v>
      </c>
      <c r="BI366" s="234">
        <f>IF(N366="nulová",J366,0)</f>
        <v>0</v>
      </c>
      <c r="BJ366" s="18" t="s">
        <v>81</v>
      </c>
      <c r="BK366" s="234">
        <f>ROUND(I366*H366,2)</f>
        <v>6373</v>
      </c>
      <c r="BL366" s="18" t="s">
        <v>116</v>
      </c>
      <c r="BM366" s="233" t="s">
        <v>5847</v>
      </c>
    </row>
    <row r="367" s="2" customFormat="1" ht="16.5" customHeight="1">
      <c r="A367" s="33"/>
      <c r="B367" s="34"/>
      <c r="C367" s="222" t="s">
        <v>3036</v>
      </c>
      <c r="D367" s="222" t="s">
        <v>280</v>
      </c>
      <c r="E367" s="223" t="s">
        <v>5848</v>
      </c>
      <c r="F367" s="224" t="s">
        <v>5831</v>
      </c>
      <c r="G367" s="225" t="s">
        <v>1673</v>
      </c>
      <c r="H367" s="226">
        <v>2</v>
      </c>
      <c r="I367" s="227">
        <v>0</v>
      </c>
      <c r="J367" s="227">
        <f>ROUND(I367*H367,2)</f>
        <v>0</v>
      </c>
      <c r="K367" s="228"/>
      <c r="L367" s="39"/>
      <c r="M367" s="229" t="s">
        <v>1</v>
      </c>
      <c r="N367" s="230" t="s">
        <v>39</v>
      </c>
      <c r="O367" s="231">
        <v>0</v>
      </c>
      <c r="P367" s="231">
        <f>O367*H367</f>
        <v>0</v>
      </c>
      <c r="Q367" s="231">
        <v>0</v>
      </c>
      <c r="R367" s="231">
        <f>Q367*H367</f>
        <v>0</v>
      </c>
      <c r="S367" s="231">
        <v>0</v>
      </c>
      <c r="T367" s="232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233" t="s">
        <v>116</v>
      </c>
      <c r="AT367" s="233" t="s">
        <v>280</v>
      </c>
      <c r="AU367" s="233" t="s">
        <v>83</v>
      </c>
      <c r="AY367" s="18" t="s">
        <v>278</v>
      </c>
      <c r="BE367" s="234">
        <f>IF(N367="základní",J367,0)</f>
        <v>0</v>
      </c>
      <c r="BF367" s="234">
        <f>IF(N367="snížená",J367,0)</f>
        <v>0</v>
      </c>
      <c r="BG367" s="234">
        <f>IF(N367="zákl. přenesená",J367,0)</f>
        <v>0</v>
      </c>
      <c r="BH367" s="234">
        <f>IF(N367="sníž. přenesená",J367,0)</f>
        <v>0</v>
      </c>
      <c r="BI367" s="234">
        <f>IF(N367="nulová",J367,0)</f>
        <v>0</v>
      </c>
      <c r="BJ367" s="18" t="s">
        <v>81</v>
      </c>
      <c r="BK367" s="234">
        <f>ROUND(I367*H367,2)</f>
        <v>0</v>
      </c>
      <c r="BL367" s="18" t="s">
        <v>116</v>
      </c>
      <c r="BM367" s="233" t="s">
        <v>5849</v>
      </c>
    </row>
    <row r="368" s="2" customFormat="1" ht="16.5" customHeight="1">
      <c r="A368" s="33"/>
      <c r="B368" s="34"/>
      <c r="C368" s="222" t="s">
        <v>3039</v>
      </c>
      <c r="D368" s="222" t="s">
        <v>280</v>
      </c>
      <c r="E368" s="223" t="s">
        <v>5850</v>
      </c>
      <c r="F368" s="224" t="s">
        <v>2533</v>
      </c>
      <c r="G368" s="225" t="s">
        <v>1418</v>
      </c>
      <c r="H368" s="226">
        <v>2</v>
      </c>
      <c r="I368" s="227">
        <v>0</v>
      </c>
      <c r="J368" s="227">
        <f>ROUND(I368*H368,2)</f>
        <v>0</v>
      </c>
      <c r="K368" s="228"/>
      <c r="L368" s="39"/>
      <c r="M368" s="229" t="s">
        <v>1</v>
      </c>
      <c r="N368" s="230" t="s">
        <v>39</v>
      </c>
      <c r="O368" s="231">
        <v>0</v>
      </c>
      <c r="P368" s="231">
        <f>O368*H368</f>
        <v>0</v>
      </c>
      <c r="Q368" s="231">
        <v>0</v>
      </c>
      <c r="R368" s="231">
        <f>Q368*H368</f>
        <v>0</v>
      </c>
      <c r="S368" s="231">
        <v>0</v>
      </c>
      <c r="T368" s="232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233" t="s">
        <v>116</v>
      </c>
      <c r="AT368" s="233" t="s">
        <v>280</v>
      </c>
      <c r="AU368" s="233" t="s">
        <v>83</v>
      </c>
      <c r="AY368" s="18" t="s">
        <v>278</v>
      </c>
      <c r="BE368" s="234">
        <f>IF(N368="základní",J368,0)</f>
        <v>0</v>
      </c>
      <c r="BF368" s="234">
        <f>IF(N368="snížená",J368,0)</f>
        <v>0</v>
      </c>
      <c r="BG368" s="234">
        <f>IF(N368="zákl. přenesená",J368,0)</f>
        <v>0</v>
      </c>
      <c r="BH368" s="234">
        <f>IF(N368="sníž. přenesená",J368,0)</f>
        <v>0</v>
      </c>
      <c r="BI368" s="234">
        <f>IF(N368="nulová",J368,0)</f>
        <v>0</v>
      </c>
      <c r="BJ368" s="18" t="s">
        <v>81</v>
      </c>
      <c r="BK368" s="234">
        <f>ROUND(I368*H368,2)</f>
        <v>0</v>
      </c>
      <c r="BL368" s="18" t="s">
        <v>116</v>
      </c>
      <c r="BM368" s="233" t="s">
        <v>5851</v>
      </c>
    </row>
    <row r="369" s="2" customFormat="1" ht="16.5" customHeight="1">
      <c r="A369" s="33"/>
      <c r="B369" s="34"/>
      <c r="C369" s="222" t="s">
        <v>3042</v>
      </c>
      <c r="D369" s="222" t="s">
        <v>280</v>
      </c>
      <c r="E369" s="223" t="s">
        <v>5852</v>
      </c>
      <c r="F369" s="224" t="s">
        <v>2536</v>
      </c>
      <c r="G369" s="225" t="s">
        <v>2491</v>
      </c>
      <c r="H369" s="226">
        <v>1</v>
      </c>
      <c r="I369" s="227">
        <v>0</v>
      </c>
      <c r="J369" s="227">
        <f>ROUND(I369*H369,2)</f>
        <v>0</v>
      </c>
      <c r="K369" s="228"/>
      <c r="L369" s="39"/>
      <c r="M369" s="229" t="s">
        <v>1</v>
      </c>
      <c r="N369" s="230" t="s">
        <v>39</v>
      </c>
      <c r="O369" s="231">
        <v>0</v>
      </c>
      <c r="P369" s="231">
        <f>O369*H369</f>
        <v>0</v>
      </c>
      <c r="Q369" s="231">
        <v>0</v>
      </c>
      <c r="R369" s="231">
        <f>Q369*H369</f>
        <v>0</v>
      </c>
      <c r="S369" s="231">
        <v>0</v>
      </c>
      <c r="T369" s="232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233" t="s">
        <v>116</v>
      </c>
      <c r="AT369" s="233" t="s">
        <v>280</v>
      </c>
      <c r="AU369" s="233" t="s">
        <v>83</v>
      </c>
      <c r="AY369" s="18" t="s">
        <v>278</v>
      </c>
      <c r="BE369" s="234">
        <f>IF(N369="základní",J369,0)</f>
        <v>0</v>
      </c>
      <c r="BF369" s="234">
        <f>IF(N369="snížená",J369,0)</f>
        <v>0</v>
      </c>
      <c r="BG369" s="234">
        <f>IF(N369="zákl. přenesená",J369,0)</f>
        <v>0</v>
      </c>
      <c r="BH369" s="234">
        <f>IF(N369="sníž. přenesená",J369,0)</f>
        <v>0</v>
      </c>
      <c r="BI369" s="234">
        <f>IF(N369="nulová",J369,0)</f>
        <v>0</v>
      </c>
      <c r="BJ369" s="18" t="s">
        <v>81</v>
      </c>
      <c r="BK369" s="234">
        <f>ROUND(I369*H369,2)</f>
        <v>0</v>
      </c>
      <c r="BL369" s="18" t="s">
        <v>116</v>
      </c>
      <c r="BM369" s="233" t="s">
        <v>5853</v>
      </c>
    </row>
    <row r="370" s="2" customFormat="1" ht="16.5" customHeight="1">
      <c r="A370" s="33"/>
      <c r="B370" s="34"/>
      <c r="C370" s="222" t="s">
        <v>3045</v>
      </c>
      <c r="D370" s="222" t="s">
        <v>280</v>
      </c>
      <c r="E370" s="223" t="s">
        <v>5854</v>
      </c>
      <c r="F370" s="224" t="s">
        <v>2574</v>
      </c>
      <c r="G370" s="225" t="s">
        <v>2491</v>
      </c>
      <c r="H370" s="226">
        <v>1</v>
      </c>
      <c r="I370" s="227">
        <v>0</v>
      </c>
      <c r="J370" s="227">
        <f>ROUND(I370*H370,2)</f>
        <v>0</v>
      </c>
      <c r="K370" s="228"/>
      <c r="L370" s="39"/>
      <c r="M370" s="229" t="s">
        <v>1</v>
      </c>
      <c r="N370" s="230" t="s">
        <v>39</v>
      </c>
      <c r="O370" s="231">
        <v>0</v>
      </c>
      <c r="P370" s="231">
        <f>O370*H370</f>
        <v>0</v>
      </c>
      <c r="Q370" s="231">
        <v>0</v>
      </c>
      <c r="R370" s="231">
        <f>Q370*H370</f>
        <v>0</v>
      </c>
      <c r="S370" s="231">
        <v>0</v>
      </c>
      <c r="T370" s="232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233" t="s">
        <v>116</v>
      </c>
      <c r="AT370" s="233" t="s">
        <v>280</v>
      </c>
      <c r="AU370" s="233" t="s">
        <v>83</v>
      </c>
      <c r="AY370" s="18" t="s">
        <v>278</v>
      </c>
      <c r="BE370" s="234">
        <f>IF(N370="základní",J370,0)</f>
        <v>0</v>
      </c>
      <c r="BF370" s="234">
        <f>IF(N370="snížená",J370,0)</f>
        <v>0</v>
      </c>
      <c r="BG370" s="234">
        <f>IF(N370="zákl. přenesená",J370,0)</f>
        <v>0</v>
      </c>
      <c r="BH370" s="234">
        <f>IF(N370="sníž. přenesená",J370,0)</f>
        <v>0</v>
      </c>
      <c r="BI370" s="234">
        <f>IF(N370="nulová",J370,0)</f>
        <v>0</v>
      </c>
      <c r="BJ370" s="18" t="s">
        <v>81</v>
      </c>
      <c r="BK370" s="234">
        <f>ROUND(I370*H370,2)</f>
        <v>0</v>
      </c>
      <c r="BL370" s="18" t="s">
        <v>116</v>
      </c>
      <c r="BM370" s="233" t="s">
        <v>5855</v>
      </c>
    </row>
    <row r="371" s="2" customFormat="1" ht="21.75" customHeight="1">
      <c r="A371" s="33"/>
      <c r="B371" s="34"/>
      <c r="C371" s="222" t="s">
        <v>3048</v>
      </c>
      <c r="D371" s="222" t="s">
        <v>280</v>
      </c>
      <c r="E371" s="223" t="s">
        <v>5856</v>
      </c>
      <c r="F371" s="224" t="s">
        <v>5857</v>
      </c>
      <c r="G371" s="225" t="s">
        <v>1673</v>
      </c>
      <c r="H371" s="226">
        <v>1</v>
      </c>
      <c r="I371" s="227">
        <v>30355</v>
      </c>
      <c r="J371" s="227">
        <f>ROUND(I371*H371,2)</f>
        <v>30355</v>
      </c>
      <c r="K371" s="228"/>
      <c r="L371" s="39"/>
      <c r="M371" s="229" t="s">
        <v>1</v>
      </c>
      <c r="N371" s="230" t="s">
        <v>39</v>
      </c>
      <c r="O371" s="231">
        <v>0</v>
      </c>
      <c r="P371" s="231">
        <f>O371*H371</f>
        <v>0</v>
      </c>
      <c r="Q371" s="231">
        <v>0</v>
      </c>
      <c r="R371" s="231">
        <f>Q371*H371</f>
        <v>0</v>
      </c>
      <c r="S371" s="231">
        <v>0</v>
      </c>
      <c r="T371" s="232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233" t="s">
        <v>116</v>
      </c>
      <c r="AT371" s="233" t="s">
        <v>280</v>
      </c>
      <c r="AU371" s="233" t="s">
        <v>83</v>
      </c>
      <c r="AY371" s="18" t="s">
        <v>278</v>
      </c>
      <c r="BE371" s="234">
        <f>IF(N371="základní",J371,0)</f>
        <v>30355</v>
      </c>
      <c r="BF371" s="234">
        <f>IF(N371="snížená",J371,0)</f>
        <v>0</v>
      </c>
      <c r="BG371" s="234">
        <f>IF(N371="zákl. přenesená",J371,0)</f>
        <v>0</v>
      </c>
      <c r="BH371" s="234">
        <f>IF(N371="sníž. přenesená",J371,0)</f>
        <v>0</v>
      </c>
      <c r="BI371" s="234">
        <f>IF(N371="nulová",J371,0)</f>
        <v>0</v>
      </c>
      <c r="BJ371" s="18" t="s">
        <v>81</v>
      </c>
      <c r="BK371" s="234">
        <f>ROUND(I371*H371,2)</f>
        <v>30355</v>
      </c>
      <c r="BL371" s="18" t="s">
        <v>116</v>
      </c>
      <c r="BM371" s="233" t="s">
        <v>5858</v>
      </c>
    </row>
    <row r="372" s="2" customFormat="1" ht="24.15" customHeight="1">
      <c r="A372" s="33"/>
      <c r="B372" s="34"/>
      <c r="C372" s="222" t="s">
        <v>3051</v>
      </c>
      <c r="D372" s="222" t="s">
        <v>280</v>
      </c>
      <c r="E372" s="223" t="s">
        <v>5859</v>
      </c>
      <c r="F372" s="224" t="s">
        <v>2530</v>
      </c>
      <c r="G372" s="225" t="s">
        <v>1694</v>
      </c>
      <c r="H372" s="226">
        <v>35</v>
      </c>
      <c r="I372" s="227">
        <v>2265</v>
      </c>
      <c r="J372" s="227">
        <f>ROUND(I372*H372,2)</f>
        <v>79275</v>
      </c>
      <c r="K372" s="228"/>
      <c r="L372" s="39"/>
      <c r="M372" s="229" t="s">
        <v>1</v>
      </c>
      <c r="N372" s="230" t="s">
        <v>39</v>
      </c>
      <c r="O372" s="231">
        <v>0</v>
      </c>
      <c r="P372" s="231">
        <f>O372*H372</f>
        <v>0</v>
      </c>
      <c r="Q372" s="231">
        <v>0</v>
      </c>
      <c r="R372" s="231">
        <f>Q372*H372</f>
        <v>0</v>
      </c>
      <c r="S372" s="231">
        <v>0</v>
      </c>
      <c r="T372" s="232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233" t="s">
        <v>116</v>
      </c>
      <c r="AT372" s="233" t="s">
        <v>280</v>
      </c>
      <c r="AU372" s="233" t="s">
        <v>83</v>
      </c>
      <c r="AY372" s="18" t="s">
        <v>278</v>
      </c>
      <c r="BE372" s="234">
        <f>IF(N372="základní",J372,0)</f>
        <v>79275</v>
      </c>
      <c r="BF372" s="234">
        <f>IF(N372="snížená",J372,0)</f>
        <v>0</v>
      </c>
      <c r="BG372" s="234">
        <f>IF(N372="zákl. přenesená",J372,0)</f>
        <v>0</v>
      </c>
      <c r="BH372" s="234">
        <f>IF(N372="sníž. přenesená",J372,0)</f>
        <v>0</v>
      </c>
      <c r="BI372" s="234">
        <f>IF(N372="nulová",J372,0)</f>
        <v>0</v>
      </c>
      <c r="BJ372" s="18" t="s">
        <v>81</v>
      </c>
      <c r="BK372" s="234">
        <f>ROUND(I372*H372,2)</f>
        <v>79275</v>
      </c>
      <c r="BL372" s="18" t="s">
        <v>116</v>
      </c>
      <c r="BM372" s="233" t="s">
        <v>5860</v>
      </c>
    </row>
    <row r="373" s="2" customFormat="1" ht="16.5" customHeight="1">
      <c r="A373" s="33"/>
      <c r="B373" s="34"/>
      <c r="C373" s="222" t="s">
        <v>3054</v>
      </c>
      <c r="D373" s="222" t="s">
        <v>280</v>
      </c>
      <c r="E373" s="223" t="s">
        <v>3031</v>
      </c>
      <c r="F373" s="224" t="s">
        <v>3032</v>
      </c>
      <c r="G373" s="225" t="s">
        <v>1673</v>
      </c>
      <c r="H373" s="226">
        <v>2</v>
      </c>
      <c r="I373" s="227">
        <v>3821</v>
      </c>
      <c r="J373" s="227">
        <f>ROUND(I373*H373,2)</f>
        <v>7642</v>
      </c>
      <c r="K373" s="228"/>
      <c r="L373" s="39"/>
      <c r="M373" s="229" t="s">
        <v>1</v>
      </c>
      <c r="N373" s="230" t="s">
        <v>39</v>
      </c>
      <c r="O373" s="231">
        <v>0</v>
      </c>
      <c r="P373" s="231">
        <f>O373*H373</f>
        <v>0</v>
      </c>
      <c r="Q373" s="231">
        <v>0</v>
      </c>
      <c r="R373" s="231">
        <f>Q373*H373</f>
        <v>0</v>
      </c>
      <c r="S373" s="231">
        <v>0</v>
      </c>
      <c r="T373" s="232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233" t="s">
        <v>116</v>
      </c>
      <c r="AT373" s="233" t="s">
        <v>280</v>
      </c>
      <c r="AU373" s="233" t="s">
        <v>83</v>
      </c>
      <c r="AY373" s="18" t="s">
        <v>278</v>
      </c>
      <c r="BE373" s="234">
        <f>IF(N373="základní",J373,0)</f>
        <v>7642</v>
      </c>
      <c r="BF373" s="234">
        <f>IF(N373="snížená",J373,0)</f>
        <v>0</v>
      </c>
      <c r="BG373" s="234">
        <f>IF(N373="zákl. přenesená",J373,0)</f>
        <v>0</v>
      </c>
      <c r="BH373" s="234">
        <f>IF(N373="sníž. přenesená",J373,0)</f>
        <v>0</v>
      </c>
      <c r="BI373" s="234">
        <f>IF(N373="nulová",J373,0)</f>
        <v>0</v>
      </c>
      <c r="BJ373" s="18" t="s">
        <v>81</v>
      </c>
      <c r="BK373" s="234">
        <f>ROUND(I373*H373,2)</f>
        <v>7642</v>
      </c>
      <c r="BL373" s="18" t="s">
        <v>116</v>
      </c>
      <c r="BM373" s="233" t="s">
        <v>5861</v>
      </c>
    </row>
    <row r="374" s="12" customFormat="1" ht="22.8" customHeight="1">
      <c r="A374" s="12"/>
      <c r="B374" s="207"/>
      <c r="C374" s="208"/>
      <c r="D374" s="209" t="s">
        <v>73</v>
      </c>
      <c r="E374" s="220" t="s">
        <v>3202</v>
      </c>
      <c r="F374" s="220" t="s">
        <v>5862</v>
      </c>
      <c r="G374" s="208"/>
      <c r="H374" s="208"/>
      <c r="I374" s="208"/>
      <c r="J374" s="221">
        <f>BK374</f>
        <v>1251008</v>
      </c>
      <c r="K374" s="208"/>
      <c r="L374" s="212"/>
      <c r="M374" s="213"/>
      <c r="N374" s="214"/>
      <c r="O374" s="214"/>
      <c r="P374" s="215">
        <f>SUM(P375:P386)</f>
        <v>0</v>
      </c>
      <c r="Q374" s="214"/>
      <c r="R374" s="215">
        <f>SUM(R375:R386)</f>
        <v>0</v>
      </c>
      <c r="S374" s="214"/>
      <c r="T374" s="216">
        <f>SUM(T375:T386)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17" t="s">
        <v>81</v>
      </c>
      <c r="AT374" s="218" t="s">
        <v>73</v>
      </c>
      <c r="AU374" s="218" t="s">
        <v>81</v>
      </c>
      <c r="AY374" s="217" t="s">
        <v>278</v>
      </c>
      <c r="BK374" s="219">
        <f>SUM(BK375:BK386)</f>
        <v>1251008</v>
      </c>
    </row>
    <row r="375" s="2" customFormat="1" ht="24.15" customHeight="1">
      <c r="A375" s="33"/>
      <c r="B375" s="34"/>
      <c r="C375" s="222" t="s">
        <v>3057</v>
      </c>
      <c r="D375" s="222" t="s">
        <v>280</v>
      </c>
      <c r="E375" s="223" t="s">
        <v>5863</v>
      </c>
      <c r="F375" s="224" t="s">
        <v>5864</v>
      </c>
      <c r="G375" s="225" t="s">
        <v>1673</v>
      </c>
      <c r="H375" s="226">
        <v>1</v>
      </c>
      <c r="I375" s="227">
        <v>223389</v>
      </c>
      <c r="J375" s="227">
        <f>ROUND(I375*H375,2)</f>
        <v>223389</v>
      </c>
      <c r="K375" s="228"/>
      <c r="L375" s="39"/>
      <c r="M375" s="229" t="s">
        <v>1</v>
      </c>
      <c r="N375" s="230" t="s">
        <v>39</v>
      </c>
      <c r="O375" s="231">
        <v>0</v>
      </c>
      <c r="P375" s="231">
        <f>O375*H375</f>
        <v>0</v>
      </c>
      <c r="Q375" s="231">
        <v>0</v>
      </c>
      <c r="R375" s="231">
        <f>Q375*H375</f>
        <v>0</v>
      </c>
      <c r="S375" s="231">
        <v>0</v>
      </c>
      <c r="T375" s="232">
        <f>S375*H375</f>
        <v>0</v>
      </c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R375" s="233" t="s">
        <v>116</v>
      </c>
      <c r="AT375" s="233" t="s">
        <v>280</v>
      </c>
      <c r="AU375" s="233" t="s">
        <v>83</v>
      </c>
      <c r="AY375" s="18" t="s">
        <v>278</v>
      </c>
      <c r="BE375" s="234">
        <f>IF(N375="základní",J375,0)</f>
        <v>223389</v>
      </c>
      <c r="BF375" s="234">
        <f>IF(N375="snížená",J375,0)</f>
        <v>0</v>
      </c>
      <c r="BG375" s="234">
        <f>IF(N375="zákl. přenesená",J375,0)</f>
        <v>0</v>
      </c>
      <c r="BH375" s="234">
        <f>IF(N375="sníž. přenesená",J375,0)</f>
        <v>0</v>
      </c>
      <c r="BI375" s="234">
        <f>IF(N375="nulová",J375,0)</f>
        <v>0</v>
      </c>
      <c r="BJ375" s="18" t="s">
        <v>81</v>
      </c>
      <c r="BK375" s="234">
        <f>ROUND(I375*H375,2)</f>
        <v>223389</v>
      </c>
      <c r="BL375" s="18" t="s">
        <v>116</v>
      </c>
      <c r="BM375" s="233" t="s">
        <v>5865</v>
      </c>
    </row>
    <row r="376" s="2" customFormat="1" ht="16.5" customHeight="1">
      <c r="A376" s="33"/>
      <c r="B376" s="34"/>
      <c r="C376" s="222" t="s">
        <v>3061</v>
      </c>
      <c r="D376" s="222" t="s">
        <v>280</v>
      </c>
      <c r="E376" s="223" t="s">
        <v>5866</v>
      </c>
      <c r="F376" s="224" t="s">
        <v>5867</v>
      </c>
      <c r="G376" s="225" t="s">
        <v>1673</v>
      </c>
      <c r="H376" s="226">
        <v>1</v>
      </c>
      <c r="I376" s="227">
        <v>13563</v>
      </c>
      <c r="J376" s="227">
        <f>ROUND(I376*H376,2)</f>
        <v>13563</v>
      </c>
      <c r="K376" s="228"/>
      <c r="L376" s="39"/>
      <c r="M376" s="229" t="s">
        <v>1</v>
      </c>
      <c r="N376" s="230" t="s">
        <v>39</v>
      </c>
      <c r="O376" s="231">
        <v>0</v>
      </c>
      <c r="P376" s="231">
        <f>O376*H376</f>
        <v>0</v>
      </c>
      <c r="Q376" s="231">
        <v>0</v>
      </c>
      <c r="R376" s="231">
        <f>Q376*H376</f>
        <v>0</v>
      </c>
      <c r="S376" s="231">
        <v>0</v>
      </c>
      <c r="T376" s="232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233" t="s">
        <v>116</v>
      </c>
      <c r="AT376" s="233" t="s">
        <v>280</v>
      </c>
      <c r="AU376" s="233" t="s">
        <v>83</v>
      </c>
      <c r="AY376" s="18" t="s">
        <v>278</v>
      </c>
      <c r="BE376" s="234">
        <f>IF(N376="základní",J376,0)</f>
        <v>13563</v>
      </c>
      <c r="BF376" s="234">
        <f>IF(N376="snížená",J376,0)</f>
        <v>0</v>
      </c>
      <c r="BG376" s="234">
        <f>IF(N376="zákl. přenesená",J376,0)</f>
        <v>0</v>
      </c>
      <c r="BH376" s="234">
        <f>IF(N376="sníž. přenesená",J376,0)</f>
        <v>0</v>
      </c>
      <c r="BI376" s="234">
        <f>IF(N376="nulová",J376,0)</f>
        <v>0</v>
      </c>
      <c r="BJ376" s="18" t="s">
        <v>81</v>
      </c>
      <c r="BK376" s="234">
        <f>ROUND(I376*H376,2)</f>
        <v>13563</v>
      </c>
      <c r="BL376" s="18" t="s">
        <v>116</v>
      </c>
      <c r="BM376" s="233" t="s">
        <v>5868</v>
      </c>
    </row>
    <row r="377" s="2" customFormat="1" ht="24.15" customHeight="1">
      <c r="A377" s="33"/>
      <c r="B377" s="34"/>
      <c r="C377" s="222" t="s">
        <v>3064</v>
      </c>
      <c r="D377" s="222" t="s">
        <v>280</v>
      </c>
      <c r="E377" s="223" t="s">
        <v>5869</v>
      </c>
      <c r="F377" s="224" t="s">
        <v>2892</v>
      </c>
      <c r="G377" s="225" t="s">
        <v>1673</v>
      </c>
      <c r="H377" s="226">
        <v>2</v>
      </c>
      <c r="I377" s="227">
        <v>17255</v>
      </c>
      <c r="J377" s="227">
        <f>ROUND(I377*H377,2)</f>
        <v>34510</v>
      </c>
      <c r="K377" s="228"/>
      <c r="L377" s="39"/>
      <c r="M377" s="229" t="s">
        <v>1</v>
      </c>
      <c r="N377" s="230" t="s">
        <v>39</v>
      </c>
      <c r="O377" s="231">
        <v>0</v>
      </c>
      <c r="P377" s="231">
        <f>O377*H377</f>
        <v>0</v>
      </c>
      <c r="Q377" s="231">
        <v>0</v>
      </c>
      <c r="R377" s="231">
        <f>Q377*H377</f>
        <v>0</v>
      </c>
      <c r="S377" s="231">
        <v>0</v>
      </c>
      <c r="T377" s="232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233" t="s">
        <v>116</v>
      </c>
      <c r="AT377" s="233" t="s">
        <v>280</v>
      </c>
      <c r="AU377" s="233" t="s">
        <v>83</v>
      </c>
      <c r="AY377" s="18" t="s">
        <v>278</v>
      </c>
      <c r="BE377" s="234">
        <f>IF(N377="základní",J377,0)</f>
        <v>34510</v>
      </c>
      <c r="BF377" s="234">
        <f>IF(N377="snížená",J377,0)</f>
        <v>0</v>
      </c>
      <c r="BG377" s="234">
        <f>IF(N377="zákl. přenesená",J377,0)</f>
        <v>0</v>
      </c>
      <c r="BH377" s="234">
        <f>IF(N377="sníž. přenesená",J377,0)</f>
        <v>0</v>
      </c>
      <c r="BI377" s="234">
        <f>IF(N377="nulová",J377,0)</f>
        <v>0</v>
      </c>
      <c r="BJ377" s="18" t="s">
        <v>81</v>
      </c>
      <c r="BK377" s="234">
        <f>ROUND(I377*H377,2)</f>
        <v>34510</v>
      </c>
      <c r="BL377" s="18" t="s">
        <v>116</v>
      </c>
      <c r="BM377" s="233" t="s">
        <v>5870</v>
      </c>
    </row>
    <row r="378" s="2" customFormat="1" ht="24.15" customHeight="1">
      <c r="A378" s="33"/>
      <c r="B378" s="34"/>
      <c r="C378" s="222" t="s">
        <v>3067</v>
      </c>
      <c r="D378" s="222" t="s">
        <v>280</v>
      </c>
      <c r="E378" s="223" t="s">
        <v>5871</v>
      </c>
      <c r="F378" s="224" t="s">
        <v>2895</v>
      </c>
      <c r="G378" s="225" t="s">
        <v>1673</v>
      </c>
      <c r="H378" s="226">
        <v>12</v>
      </c>
      <c r="I378" s="227">
        <v>19509</v>
      </c>
      <c r="J378" s="227">
        <f>ROUND(I378*H378,2)</f>
        <v>234108</v>
      </c>
      <c r="K378" s="228"/>
      <c r="L378" s="39"/>
      <c r="M378" s="229" t="s">
        <v>1</v>
      </c>
      <c r="N378" s="230" t="s">
        <v>39</v>
      </c>
      <c r="O378" s="231">
        <v>0</v>
      </c>
      <c r="P378" s="231">
        <f>O378*H378</f>
        <v>0</v>
      </c>
      <c r="Q378" s="231">
        <v>0</v>
      </c>
      <c r="R378" s="231">
        <f>Q378*H378</f>
        <v>0</v>
      </c>
      <c r="S378" s="231">
        <v>0</v>
      </c>
      <c r="T378" s="232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233" t="s">
        <v>116</v>
      </c>
      <c r="AT378" s="233" t="s">
        <v>280</v>
      </c>
      <c r="AU378" s="233" t="s">
        <v>83</v>
      </c>
      <c r="AY378" s="18" t="s">
        <v>278</v>
      </c>
      <c r="BE378" s="234">
        <f>IF(N378="základní",J378,0)</f>
        <v>234108</v>
      </c>
      <c r="BF378" s="234">
        <f>IF(N378="snížená",J378,0)</f>
        <v>0</v>
      </c>
      <c r="BG378" s="234">
        <f>IF(N378="zákl. přenesená",J378,0)</f>
        <v>0</v>
      </c>
      <c r="BH378" s="234">
        <f>IF(N378="sníž. přenesená",J378,0)</f>
        <v>0</v>
      </c>
      <c r="BI378" s="234">
        <f>IF(N378="nulová",J378,0)</f>
        <v>0</v>
      </c>
      <c r="BJ378" s="18" t="s">
        <v>81</v>
      </c>
      <c r="BK378" s="234">
        <f>ROUND(I378*H378,2)</f>
        <v>234108</v>
      </c>
      <c r="BL378" s="18" t="s">
        <v>116</v>
      </c>
      <c r="BM378" s="233" t="s">
        <v>5872</v>
      </c>
    </row>
    <row r="379" s="2" customFormat="1" ht="16.5" customHeight="1">
      <c r="A379" s="33"/>
      <c r="B379" s="34"/>
      <c r="C379" s="222" t="s">
        <v>3070</v>
      </c>
      <c r="D379" s="222" t="s">
        <v>280</v>
      </c>
      <c r="E379" s="223" t="s">
        <v>5873</v>
      </c>
      <c r="F379" s="224" t="s">
        <v>2518</v>
      </c>
      <c r="G379" s="225" t="s">
        <v>1673</v>
      </c>
      <c r="H379" s="226">
        <v>14</v>
      </c>
      <c r="I379" s="227">
        <v>3320</v>
      </c>
      <c r="J379" s="227">
        <f>ROUND(I379*H379,2)</f>
        <v>46480</v>
      </c>
      <c r="K379" s="228"/>
      <c r="L379" s="39"/>
      <c r="M379" s="229" t="s">
        <v>1</v>
      </c>
      <c r="N379" s="230" t="s">
        <v>39</v>
      </c>
      <c r="O379" s="231">
        <v>0</v>
      </c>
      <c r="P379" s="231">
        <f>O379*H379</f>
        <v>0</v>
      </c>
      <c r="Q379" s="231">
        <v>0</v>
      </c>
      <c r="R379" s="231">
        <f>Q379*H379</f>
        <v>0</v>
      </c>
      <c r="S379" s="231">
        <v>0</v>
      </c>
      <c r="T379" s="232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233" t="s">
        <v>116</v>
      </c>
      <c r="AT379" s="233" t="s">
        <v>280</v>
      </c>
      <c r="AU379" s="233" t="s">
        <v>83</v>
      </c>
      <c r="AY379" s="18" t="s">
        <v>278</v>
      </c>
      <c r="BE379" s="234">
        <f>IF(N379="základní",J379,0)</f>
        <v>46480</v>
      </c>
      <c r="BF379" s="234">
        <f>IF(N379="snížená",J379,0)</f>
        <v>0</v>
      </c>
      <c r="BG379" s="234">
        <f>IF(N379="zákl. přenesená",J379,0)</f>
        <v>0</v>
      </c>
      <c r="BH379" s="234">
        <f>IF(N379="sníž. přenesená",J379,0)</f>
        <v>0</v>
      </c>
      <c r="BI379" s="234">
        <f>IF(N379="nulová",J379,0)</f>
        <v>0</v>
      </c>
      <c r="BJ379" s="18" t="s">
        <v>81</v>
      </c>
      <c r="BK379" s="234">
        <f>ROUND(I379*H379,2)</f>
        <v>46480</v>
      </c>
      <c r="BL379" s="18" t="s">
        <v>116</v>
      </c>
      <c r="BM379" s="233" t="s">
        <v>5874</v>
      </c>
    </row>
    <row r="380" s="2" customFormat="1" ht="16.5" customHeight="1">
      <c r="A380" s="33"/>
      <c r="B380" s="34"/>
      <c r="C380" s="222" t="s">
        <v>3073</v>
      </c>
      <c r="D380" s="222" t="s">
        <v>280</v>
      </c>
      <c r="E380" s="223" t="s">
        <v>5875</v>
      </c>
      <c r="F380" s="224" t="s">
        <v>2521</v>
      </c>
      <c r="G380" s="225" t="s">
        <v>2491</v>
      </c>
      <c r="H380" s="226">
        <v>1</v>
      </c>
      <c r="I380" s="227">
        <v>29214</v>
      </c>
      <c r="J380" s="227">
        <f>ROUND(I380*H380,2)</f>
        <v>29214</v>
      </c>
      <c r="K380" s="228"/>
      <c r="L380" s="39"/>
      <c r="M380" s="229" t="s">
        <v>1</v>
      </c>
      <c r="N380" s="230" t="s">
        <v>39</v>
      </c>
      <c r="O380" s="231">
        <v>0</v>
      </c>
      <c r="P380" s="231">
        <f>O380*H380</f>
        <v>0</v>
      </c>
      <c r="Q380" s="231">
        <v>0</v>
      </c>
      <c r="R380" s="231">
        <f>Q380*H380</f>
        <v>0</v>
      </c>
      <c r="S380" s="231">
        <v>0</v>
      </c>
      <c r="T380" s="232">
        <f>S380*H380</f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233" t="s">
        <v>116</v>
      </c>
      <c r="AT380" s="233" t="s">
        <v>280</v>
      </c>
      <c r="AU380" s="233" t="s">
        <v>83</v>
      </c>
      <c r="AY380" s="18" t="s">
        <v>278</v>
      </c>
      <c r="BE380" s="234">
        <f>IF(N380="základní",J380,0)</f>
        <v>29214</v>
      </c>
      <c r="BF380" s="234">
        <f>IF(N380="snížená",J380,0)</f>
        <v>0</v>
      </c>
      <c r="BG380" s="234">
        <f>IF(N380="zákl. přenesená",J380,0)</f>
        <v>0</v>
      </c>
      <c r="BH380" s="234">
        <f>IF(N380="sníž. přenesená",J380,0)</f>
        <v>0</v>
      </c>
      <c r="BI380" s="234">
        <f>IF(N380="nulová",J380,0)</f>
        <v>0</v>
      </c>
      <c r="BJ380" s="18" t="s">
        <v>81</v>
      </c>
      <c r="BK380" s="234">
        <f>ROUND(I380*H380,2)</f>
        <v>29214</v>
      </c>
      <c r="BL380" s="18" t="s">
        <v>116</v>
      </c>
      <c r="BM380" s="233" t="s">
        <v>5876</v>
      </c>
    </row>
    <row r="381" s="2" customFormat="1" ht="16.5" customHeight="1">
      <c r="A381" s="33"/>
      <c r="B381" s="34"/>
      <c r="C381" s="222" t="s">
        <v>3076</v>
      </c>
      <c r="D381" s="222" t="s">
        <v>280</v>
      </c>
      <c r="E381" s="223" t="s">
        <v>5877</v>
      </c>
      <c r="F381" s="224" t="s">
        <v>2524</v>
      </c>
      <c r="G381" s="225" t="s">
        <v>1673</v>
      </c>
      <c r="H381" s="226">
        <v>15</v>
      </c>
      <c r="I381" s="227">
        <v>3479</v>
      </c>
      <c r="J381" s="227">
        <f>ROUND(I381*H381,2)</f>
        <v>52185</v>
      </c>
      <c r="K381" s="228"/>
      <c r="L381" s="39"/>
      <c r="M381" s="229" t="s">
        <v>1</v>
      </c>
      <c r="N381" s="230" t="s">
        <v>39</v>
      </c>
      <c r="O381" s="231">
        <v>0</v>
      </c>
      <c r="P381" s="231">
        <f>O381*H381</f>
        <v>0</v>
      </c>
      <c r="Q381" s="231">
        <v>0</v>
      </c>
      <c r="R381" s="231">
        <f>Q381*H381</f>
        <v>0</v>
      </c>
      <c r="S381" s="231">
        <v>0</v>
      </c>
      <c r="T381" s="232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233" t="s">
        <v>116</v>
      </c>
      <c r="AT381" s="233" t="s">
        <v>280</v>
      </c>
      <c r="AU381" s="233" t="s">
        <v>83</v>
      </c>
      <c r="AY381" s="18" t="s">
        <v>278</v>
      </c>
      <c r="BE381" s="234">
        <f>IF(N381="základní",J381,0)</f>
        <v>52185</v>
      </c>
      <c r="BF381" s="234">
        <f>IF(N381="snížená",J381,0)</f>
        <v>0</v>
      </c>
      <c r="BG381" s="234">
        <f>IF(N381="zákl. přenesená",J381,0)</f>
        <v>0</v>
      </c>
      <c r="BH381" s="234">
        <f>IF(N381="sníž. přenesená",J381,0)</f>
        <v>0</v>
      </c>
      <c r="BI381" s="234">
        <f>IF(N381="nulová",J381,0)</f>
        <v>0</v>
      </c>
      <c r="BJ381" s="18" t="s">
        <v>81</v>
      </c>
      <c r="BK381" s="234">
        <f>ROUND(I381*H381,2)</f>
        <v>52185</v>
      </c>
      <c r="BL381" s="18" t="s">
        <v>116</v>
      </c>
      <c r="BM381" s="233" t="s">
        <v>5878</v>
      </c>
    </row>
    <row r="382" s="2" customFormat="1" ht="24.15" customHeight="1">
      <c r="A382" s="33"/>
      <c r="B382" s="34"/>
      <c r="C382" s="222" t="s">
        <v>3080</v>
      </c>
      <c r="D382" s="222" t="s">
        <v>280</v>
      </c>
      <c r="E382" s="223" t="s">
        <v>5879</v>
      </c>
      <c r="F382" s="224" t="s">
        <v>2530</v>
      </c>
      <c r="G382" s="225" t="s">
        <v>1694</v>
      </c>
      <c r="H382" s="226">
        <v>135</v>
      </c>
      <c r="I382" s="227">
        <v>4494</v>
      </c>
      <c r="J382" s="227">
        <f>ROUND(I382*H382,2)</f>
        <v>606690</v>
      </c>
      <c r="K382" s="228"/>
      <c r="L382" s="39"/>
      <c r="M382" s="229" t="s">
        <v>1</v>
      </c>
      <c r="N382" s="230" t="s">
        <v>39</v>
      </c>
      <c r="O382" s="231">
        <v>0</v>
      </c>
      <c r="P382" s="231">
        <f>O382*H382</f>
        <v>0</v>
      </c>
      <c r="Q382" s="231">
        <v>0</v>
      </c>
      <c r="R382" s="231">
        <f>Q382*H382</f>
        <v>0</v>
      </c>
      <c r="S382" s="231">
        <v>0</v>
      </c>
      <c r="T382" s="232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233" t="s">
        <v>116</v>
      </c>
      <c r="AT382" s="233" t="s">
        <v>280</v>
      </c>
      <c r="AU382" s="233" t="s">
        <v>83</v>
      </c>
      <c r="AY382" s="18" t="s">
        <v>278</v>
      </c>
      <c r="BE382" s="234">
        <f>IF(N382="základní",J382,0)</f>
        <v>606690</v>
      </c>
      <c r="BF382" s="234">
        <f>IF(N382="snížená",J382,0)</f>
        <v>0</v>
      </c>
      <c r="BG382" s="234">
        <f>IF(N382="zákl. přenesená",J382,0)</f>
        <v>0</v>
      </c>
      <c r="BH382" s="234">
        <f>IF(N382="sníž. přenesená",J382,0)</f>
        <v>0</v>
      </c>
      <c r="BI382" s="234">
        <f>IF(N382="nulová",J382,0)</f>
        <v>0</v>
      </c>
      <c r="BJ382" s="18" t="s">
        <v>81</v>
      </c>
      <c r="BK382" s="234">
        <f>ROUND(I382*H382,2)</f>
        <v>606690</v>
      </c>
      <c r="BL382" s="18" t="s">
        <v>116</v>
      </c>
      <c r="BM382" s="233" t="s">
        <v>5880</v>
      </c>
    </row>
    <row r="383" s="2" customFormat="1" ht="16.5" customHeight="1">
      <c r="A383" s="33"/>
      <c r="B383" s="34"/>
      <c r="C383" s="222" t="s">
        <v>3083</v>
      </c>
      <c r="D383" s="222" t="s">
        <v>280</v>
      </c>
      <c r="E383" s="223" t="s">
        <v>5881</v>
      </c>
      <c r="F383" s="224" t="s">
        <v>2533</v>
      </c>
      <c r="G383" s="225" t="s">
        <v>2491</v>
      </c>
      <c r="H383" s="226">
        <v>15</v>
      </c>
      <c r="I383" s="227">
        <v>0</v>
      </c>
      <c r="J383" s="227">
        <f>ROUND(I383*H383,2)</f>
        <v>0</v>
      </c>
      <c r="K383" s="228"/>
      <c r="L383" s="39"/>
      <c r="M383" s="229" t="s">
        <v>1</v>
      </c>
      <c r="N383" s="230" t="s">
        <v>39</v>
      </c>
      <c r="O383" s="231">
        <v>0</v>
      </c>
      <c r="P383" s="231">
        <f>O383*H383</f>
        <v>0</v>
      </c>
      <c r="Q383" s="231">
        <v>0</v>
      </c>
      <c r="R383" s="231">
        <f>Q383*H383</f>
        <v>0</v>
      </c>
      <c r="S383" s="231">
        <v>0</v>
      </c>
      <c r="T383" s="232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233" t="s">
        <v>116</v>
      </c>
      <c r="AT383" s="233" t="s">
        <v>280</v>
      </c>
      <c r="AU383" s="233" t="s">
        <v>83</v>
      </c>
      <c r="AY383" s="18" t="s">
        <v>278</v>
      </c>
      <c r="BE383" s="234">
        <f>IF(N383="základní",J383,0)</f>
        <v>0</v>
      </c>
      <c r="BF383" s="234">
        <f>IF(N383="snížená",J383,0)</f>
        <v>0</v>
      </c>
      <c r="BG383" s="234">
        <f>IF(N383="zákl. přenesená",J383,0)</f>
        <v>0</v>
      </c>
      <c r="BH383" s="234">
        <f>IF(N383="sníž. přenesená",J383,0)</f>
        <v>0</v>
      </c>
      <c r="BI383" s="234">
        <f>IF(N383="nulová",J383,0)</f>
        <v>0</v>
      </c>
      <c r="BJ383" s="18" t="s">
        <v>81</v>
      </c>
      <c r="BK383" s="234">
        <f>ROUND(I383*H383,2)</f>
        <v>0</v>
      </c>
      <c r="BL383" s="18" t="s">
        <v>116</v>
      </c>
      <c r="BM383" s="233" t="s">
        <v>5882</v>
      </c>
    </row>
    <row r="384" s="2" customFormat="1" ht="16.5" customHeight="1">
      <c r="A384" s="33"/>
      <c r="B384" s="34"/>
      <c r="C384" s="222" t="s">
        <v>3087</v>
      </c>
      <c r="D384" s="222" t="s">
        <v>280</v>
      </c>
      <c r="E384" s="223" t="s">
        <v>5883</v>
      </c>
      <c r="F384" s="224" t="s">
        <v>2536</v>
      </c>
      <c r="G384" s="225" t="s">
        <v>2491</v>
      </c>
      <c r="H384" s="226">
        <v>1</v>
      </c>
      <c r="I384" s="227">
        <v>0</v>
      </c>
      <c r="J384" s="227">
        <f>ROUND(I384*H384,2)</f>
        <v>0</v>
      </c>
      <c r="K384" s="228"/>
      <c r="L384" s="39"/>
      <c r="M384" s="229" t="s">
        <v>1</v>
      </c>
      <c r="N384" s="230" t="s">
        <v>39</v>
      </c>
      <c r="O384" s="231">
        <v>0</v>
      </c>
      <c r="P384" s="231">
        <f>O384*H384</f>
        <v>0</v>
      </c>
      <c r="Q384" s="231">
        <v>0</v>
      </c>
      <c r="R384" s="231">
        <f>Q384*H384</f>
        <v>0</v>
      </c>
      <c r="S384" s="231">
        <v>0</v>
      </c>
      <c r="T384" s="232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233" t="s">
        <v>116</v>
      </c>
      <c r="AT384" s="233" t="s">
        <v>280</v>
      </c>
      <c r="AU384" s="233" t="s">
        <v>83</v>
      </c>
      <c r="AY384" s="18" t="s">
        <v>278</v>
      </c>
      <c r="BE384" s="234">
        <f>IF(N384="základní",J384,0)</f>
        <v>0</v>
      </c>
      <c r="BF384" s="234">
        <f>IF(N384="snížená",J384,0)</f>
        <v>0</v>
      </c>
      <c r="BG384" s="234">
        <f>IF(N384="zákl. přenesená",J384,0)</f>
        <v>0</v>
      </c>
      <c r="BH384" s="234">
        <f>IF(N384="sníž. přenesená",J384,0)</f>
        <v>0</v>
      </c>
      <c r="BI384" s="234">
        <f>IF(N384="nulová",J384,0)</f>
        <v>0</v>
      </c>
      <c r="BJ384" s="18" t="s">
        <v>81</v>
      </c>
      <c r="BK384" s="234">
        <f>ROUND(I384*H384,2)</f>
        <v>0</v>
      </c>
      <c r="BL384" s="18" t="s">
        <v>116</v>
      </c>
      <c r="BM384" s="233" t="s">
        <v>5884</v>
      </c>
    </row>
    <row r="385" s="2" customFormat="1" ht="16.5" customHeight="1">
      <c r="A385" s="33"/>
      <c r="B385" s="34"/>
      <c r="C385" s="222" t="s">
        <v>3090</v>
      </c>
      <c r="D385" s="222" t="s">
        <v>280</v>
      </c>
      <c r="E385" s="223" t="s">
        <v>5885</v>
      </c>
      <c r="F385" s="224" t="s">
        <v>2574</v>
      </c>
      <c r="G385" s="225" t="s">
        <v>2491</v>
      </c>
      <c r="H385" s="226">
        <v>1</v>
      </c>
      <c r="I385" s="227">
        <v>0</v>
      </c>
      <c r="J385" s="227">
        <f>ROUND(I385*H385,2)</f>
        <v>0</v>
      </c>
      <c r="K385" s="228"/>
      <c r="L385" s="39"/>
      <c r="M385" s="229" t="s">
        <v>1</v>
      </c>
      <c r="N385" s="230" t="s">
        <v>39</v>
      </c>
      <c r="O385" s="231">
        <v>0</v>
      </c>
      <c r="P385" s="231">
        <f>O385*H385</f>
        <v>0</v>
      </c>
      <c r="Q385" s="231">
        <v>0</v>
      </c>
      <c r="R385" s="231">
        <f>Q385*H385</f>
        <v>0</v>
      </c>
      <c r="S385" s="231">
        <v>0</v>
      </c>
      <c r="T385" s="232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233" t="s">
        <v>116</v>
      </c>
      <c r="AT385" s="233" t="s">
        <v>280</v>
      </c>
      <c r="AU385" s="233" t="s">
        <v>83</v>
      </c>
      <c r="AY385" s="18" t="s">
        <v>278</v>
      </c>
      <c r="BE385" s="234">
        <f>IF(N385="základní",J385,0)</f>
        <v>0</v>
      </c>
      <c r="BF385" s="234">
        <f>IF(N385="snížená",J385,0)</f>
        <v>0</v>
      </c>
      <c r="BG385" s="234">
        <f>IF(N385="zákl. přenesená",J385,0)</f>
        <v>0</v>
      </c>
      <c r="BH385" s="234">
        <f>IF(N385="sníž. přenesená",J385,0)</f>
        <v>0</v>
      </c>
      <c r="BI385" s="234">
        <f>IF(N385="nulová",J385,0)</f>
        <v>0</v>
      </c>
      <c r="BJ385" s="18" t="s">
        <v>81</v>
      </c>
      <c r="BK385" s="234">
        <f>ROUND(I385*H385,2)</f>
        <v>0</v>
      </c>
      <c r="BL385" s="18" t="s">
        <v>116</v>
      </c>
      <c r="BM385" s="233" t="s">
        <v>5886</v>
      </c>
    </row>
    <row r="386" s="2" customFormat="1" ht="16.5" customHeight="1">
      <c r="A386" s="33"/>
      <c r="B386" s="34"/>
      <c r="C386" s="222" t="s">
        <v>3093</v>
      </c>
      <c r="D386" s="222" t="s">
        <v>280</v>
      </c>
      <c r="E386" s="223" t="s">
        <v>2968</v>
      </c>
      <c r="F386" s="224" t="s">
        <v>2598</v>
      </c>
      <c r="G386" s="225" t="s">
        <v>1418</v>
      </c>
      <c r="H386" s="226">
        <v>1</v>
      </c>
      <c r="I386" s="227">
        <v>10869</v>
      </c>
      <c r="J386" s="227">
        <f>ROUND(I386*H386,2)</f>
        <v>10869</v>
      </c>
      <c r="K386" s="228"/>
      <c r="L386" s="39"/>
      <c r="M386" s="229" t="s">
        <v>1</v>
      </c>
      <c r="N386" s="230" t="s">
        <v>39</v>
      </c>
      <c r="O386" s="231">
        <v>0</v>
      </c>
      <c r="P386" s="231">
        <f>O386*H386</f>
        <v>0</v>
      </c>
      <c r="Q386" s="231">
        <v>0</v>
      </c>
      <c r="R386" s="231">
        <f>Q386*H386</f>
        <v>0</v>
      </c>
      <c r="S386" s="231">
        <v>0</v>
      </c>
      <c r="T386" s="232">
        <f>S386*H386</f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233" t="s">
        <v>116</v>
      </c>
      <c r="AT386" s="233" t="s">
        <v>280</v>
      </c>
      <c r="AU386" s="233" t="s">
        <v>83</v>
      </c>
      <c r="AY386" s="18" t="s">
        <v>278</v>
      </c>
      <c r="BE386" s="234">
        <f>IF(N386="základní",J386,0)</f>
        <v>10869</v>
      </c>
      <c r="BF386" s="234">
        <f>IF(N386="snížená",J386,0)</f>
        <v>0</v>
      </c>
      <c r="BG386" s="234">
        <f>IF(N386="zákl. přenesená",J386,0)</f>
        <v>0</v>
      </c>
      <c r="BH386" s="234">
        <f>IF(N386="sníž. přenesená",J386,0)</f>
        <v>0</v>
      </c>
      <c r="BI386" s="234">
        <f>IF(N386="nulová",J386,0)</f>
        <v>0</v>
      </c>
      <c r="BJ386" s="18" t="s">
        <v>81</v>
      </c>
      <c r="BK386" s="234">
        <f>ROUND(I386*H386,2)</f>
        <v>10869</v>
      </c>
      <c r="BL386" s="18" t="s">
        <v>116</v>
      </c>
      <c r="BM386" s="233" t="s">
        <v>5887</v>
      </c>
    </row>
    <row r="387" s="12" customFormat="1" ht="22.8" customHeight="1">
      <c r="A387" s="12"/>
      <c r="B387" s="207"/>
      <c r="C387" s="208"/>
      <c r="D387" s="209" t="s">
        <v>73</v>
      </c>
      <c r="E387" s="220" t="s">
        <v>5888</v>
      </c>
      <c r="F387" s="220" t="s">
        <v>5889</v>
      </c>
      <c r="G387" s="208"/>
      <c r="H387" s="208"/>
      <c r="I387" s="208"/>
      <c r="J387" s="221">
        <f>BK387</f>
        <v>710188</v>
      </c>
      <c r="K387" s="208"/>
      <c r="L387" s="212"/>
      <c r="M387" s="213"/>
      <c r="N387" s="214"/>
      <c r="O387" s="214"/>
      <c r="P387" s="215">
        <f>SUM(P388:P400)</f>
        <v>0</v>
      </c>
      <c r="Q387" s="214"/>
      <c r="R387" s="215">
        <f>SUM(R388:R400)</f>
        <v>0</v>
      </c>
      <c r="S387" s="214"/>
      <c r="T387" s="216">
        <f>SUM(T388:T400)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17" t="s">
        <v>81</v>
      </c>
      <c r="AT387" s="218" t="s">
        <v>73</v>
      </c>
      <c r="AU387" s="218" t="s">
        <v>81</v>
      </c>
      <c r="AY387" s="217" t="s">
        <v>278</v>
      </c>
      <c r="BK387" s="219">
        <f>SUM(BK388:BK400)</f>
        <v>710188</v>
      </c>
    </row>
    <row r="388" s="2" customFormat="1" ht="24.15" customHeight="1">
      <c r="A388" s="33"/>
      <c r="B388" s="34"/>
      <c r="C388" s="222" t="s">
        <v>3096</v>
      </c>
      <c r="D388" s="222" t="s">
        <v>280</v>
      </c>
      <c r="E388" s="223" t="s">
        <v>5890</v>
      </c>
      <c r="F388" s="224" t="s">
        <v>5864</v>
      </c>
      <c r="G388" s="225" t="s">
        <v>1673</v>
      </c>
      <c r="H388" s="226">
        <v>1</v>
      </c>
      <c r="I388" s="227">
        <v>223389</v>
      </c>
      <c r="J388" s="227">
        <f>ROUND(I388*H388,2)</f>
        <v>223389</v>
      </c>
      <c r="K388" s="228"/>
      <c r="L388" s="39"/>
      <c r="M388" s="229" t="s">
        <v>1</v>
      </c>
      <c r="N388" s="230" t="s">
        <v>39</v>
      </c>
      <c r="O388" s="231">
        <v>0</v>
      </c>
      <c r="P388" s="231">
        <f>O388*H388</f>
        <v>0</v>
      </c>
      <c r="Q388" s="231">
        <v>0</v>
      </c>
      <c r="R388" s="231">
        <f>Q388*H388</f>
        <v>0</v>
      </c>
      <c r="S388" s="231">
        <v>0</v>
      </c>
      <c r="T388" s="232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233" t="s">
        <v>116</v>
      </c>
      <c r="AT388" s="233" t="s">
        <v>280</v>
      </c>
      <c r="AU388" s="233" t="s">
        <v>83</v>
      </c>
      <c r="AY388" s="18" t="s">
        <v>278</v>
      </c>
      <c r="BE388" s="234">
        <f>IF(N388="základní",J388,0)</f>
        <v>223389</v>
      </c>
      <c r="BF388" s="234">
        <f>IF(N388="snížená",J388,0)</f>
        <v>0</v>
      </c>
      <c r="BG388" s="234">
        <f>IF(N388="zákl. přenesená",J388,0)</f>
        <v>0</v>
      </c>
      <c r="BH388" s="234">
        <f>IF(N388="sníž. přenesená",J388,0)</f>
        <v>0</v>
      </c>
      <c r="BI388" s="234">
        <f>IF(N388="nulová",J388,0)</f>
        <v>0</v>
      </c>
      <c r="BJ388" s="18" t="s">
        <v>81</v>
      </c>
      <c r="BK388" s="234">
        <f>ROUND(I388*H388,2)</f>
        <v>223389</v>
      </c>
      <c r="BL388" s="18" t="s">
        <v>116</v>
      </c>
      <c r="BM388" s="233" t="s">
        <v>5891</v>
      </c>
    </row>
    <row r="389" s="2" customFormat="1" ht="16.5" customHeight="1">
      <c r="A389" s="33"/>
      <c r="B389" s="34"/>
      <c r="C389" s="222" t="s">
        <v>3099</v>
      </c>
      <c r="D389" s="222" t="s">
        <v>280</v>
      </c>
      <c r="E389" s="223" t="s">
        <v>5892</v>
      </c>
      <c r="F389" s="224" t="s">
        <v>5867</v>
      </c>
      <c r="G389" s="225" t="s">
        <v>1673</v>
      </c>
      <c r="H389" s="226">
        <v>1</v>
      </c>
      <c r="I389" s="227">
        <v>13563</v>
      </c>
      <c r="J389" s="227">
        <f>ROUND(I389*H389,2)</f>
        <v>13563</v>
      </c>
      <c r="K389" s="228"/>
      <c r="L389" s="39"/>
      <c r="M389" s="229" t="s">
        <v>1</v>
      </c>
      <c r="N389" s="230" t="s">
        <v>39</v>
      </c>
      <c r="O389" s="231">
        <v>0</v>
      </c>
      <c r="P389" s="231">
        <f>O389*H389</f>
        <v>0</v>
      </c>
      <c r="Q389" s="231">
        <v>0</v>
      </c>
      <c r="R389" s="231">
        <f>Q389*H389</f>
        <v>0</v>
      </c>
      <c r="S389" s="231">
        <v>0</v>
      </c>
      <c r="T389" s="232">
        <f>S389*H389</f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233" t="s">
        <v>116</v>
      </c>
      <c r="AT389" s="233" t="s">
        <v>280</v>
      </c>
      <c r="AU389" s="233" t="s">
        <v>83</v>
      </c>
      <c r="AY389" s="18" t="s">
        <v>278</v>
      </c>
      <c r="BE389" s="234">
        <f>IF(N389="základní",J389,0)</f>
        <v>13563</v>
      </c>
      <c r="BF389" s="234">
        <f>IF(N389="snížená",J389,0)</f>
        <v>0</v>
      </c>
      <c r="BG389" s="234">
        <f>IF(N389="zákl. přenesená",J389,0)</f>
        <v>0</v>
      </c>
      <c r="BH389" s="234">
        <f>IF(N389="sníž. přenesená",J389,0)</f>
        <v>0</v>
      </c>
      <c r="BI389" s="234">
        <f>IF(N389="nulová",J389,0)</f>
        <v>0</v>
      </c>
      <c r="BJ389" s="18" t="s">
        <v>81</v>
      </c>
      <c r="BK389" s="234">
        <f>ROUND(I389*H389,2)</f>
        <v>13563</v>
      </c>
      <c r="BL389" s="18" t="s">
        <v>116</v>
      </c>
      <c r="BM389" s="233" t="s">
        <v>5893</v>
      </c>
    </row>
    <row r="390" s="2" customFormat="1" ht="24.15" customHeight="1">
      <c r="A390" s="33"/>
      <c r="B390" s="34"/>
      <c r="C390" s="222" t="s">
        <v>3103</v>
      </c>
      <c r="D390" s="222" t="s">
        <v>280</v>
      </c>
      <c r="E390" s="223" t="s">
        <v>5894</v>
      </c>
      <c r="F390" s="224" t="s">
        <v>2892</v>
      </c>
      <c r="G390" s="225" t="s">
        <v>1673</v>
      </c>
      <c r="H390" s="226">
        <v>11</v>
      </c>
      <c r="I390" s="227">
        <v>17255</v>
      </c>
      <c r="J390" s="227">
        <f>ROUND(I390*H390,2)</f>
        <v>189805</v>
      </c>
      <c r="K390" s="228"/>
      <c r="L390" s="39"/>
      <c r="M390" s="229" t="s">
        <v>1</v>
      </c>
      <c r="N390" s="230" t="s">
        <v>39</v>
      </c>
      <c r="O390" s="231">
        <v>0</v>
      </c>
      <c r="P390" s="231">
        <f>O390*H390</f>
        <v>0</v>
      </c>
      <c r="Q390" s="231">
        <v>0</v>
      </c>
      <c r="R390" s="231">
        <f>Q390*H390</f>
        <v>0</v>
      </c>
      <c r="S390" s="231">
        <v>0</v>
      </c>
      <c r="T390" s="232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233" t="s">
        <v>116</v>
      </c>
      <c r="AT390" s="233" t="s">
        <v>280</v>
      </c>
      <c r="AU390" s="233" t="s">
        <v>83</v>
      </c>
      <c r="AY390" s="18" t="s">
        <v>278</v>
      </c>
      <c r="BE390" s="234">
        <f>IF(N390="základní",J390,0)</f>
        <v>189805</v>
      </c>
      <c r="BF390" s="234">
        <f>IF(N390="snížená",J390,0)</f>
        <v>0</v>
      </c>
      <c r="BG390" s="234">
        <f>IF(N390="zákl. přenesená",J390,0)</f>
        <v>0</v>
      </c>
      <c r="BH390" s="234">
        <f>IF(N390="sníž. přenesená",J390,0)</f>
        <v>0</v>
      </c>
      <c r="BI390" s="234">
        <f>IF(N390="nulová",J390,0)</f>
        <v>0</v>
      </c>
      <c r="BJ390" s="18" t="s">
        <v>81</v>
      </c>
      <c r="BK390" s="234">
        <f>ROUND(I390*H390,2)</f>
        <v>189805</v>
      </c>
      <c r="BL390" s="18" t="s">
        <v>116</v>
      </c>
      <c r="BM390" s="233" t="s">
        <v>5895</v>
      </c>
    </row>
    <row r="391" s="2" customFormat="1" ht="24.15" customHeight="1">
      <c r="A391" s="33"/>
      <c r="B391" s="34"/>
      <c r="C391" s="222" t="s">
        <v>3106</v>
      </c>
      <c r="D391" s="222" t="s">
        <v>280</v>
      </c>
      <c r="E391" s="223" t="s">
        <v>5896</v>
      </c>
      <c r="F391" s="224" t="s">
        <v>2895</v>
      </c>
      <c r="G391" s="225" t="s">
        <v>1673</v>
      </c>
      <c r="H391" s="226">
        <v>6</v>
      </c>
      <c r="I391" s="227">
        <v>19509</v>
      </c>
      <c r="J391" s="227">
        <f>ROUND(I391*H391,2)</f>
        <v>117054</v>
      </c>
      <c r="K391" s="228"/>
      <c r="L391" s="39"/>
      <c r="M391" s="229" t="s">
        <v>1</v>
      </c>
      <c r="N391" s="230" t="s">
        <v>39</v>
      </c>
      <c r="O391" s="231">
        <v>0</v>
      </c>
      <c r="P391" s="231">
        <f>O391*H391</f>
        <v>0</v>
      </c>
      <c r="Q391" s="231">
        <v>0</v>
      </c>
      <c r="R391" s="231">
        <f>Q391*H391</f>
        <v>0</v>
      </c>
      <c r="S391" s="231">
        <v>0</v>
      </c>
      <c r="T391" s="232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233" t="s">
        <v>116</v>
      </c>
      <c r="AT391" s="233" t="s">
        <v>280</v>
      </c>
      <c r="AU391" s="233" t="s">
        <v>83</v>
      </c>
      <c r="AY391" s="18" t="s">
        <v>278</v>
      </c>
      <c r="BE391" s="234">
        <f>IF(N391="základní",J391,0)</f>
        <v>117054</v>
      </c>
      <c r="BF391" s="234">
        <f>IF(N391="snížená",J391,0)</f>
        <v>0</v>
      </c>
      <c r="BG391" s="234">
        <f>IF(N391="zákl. přenesená",J391,0)</f>
        <v>0</v>
      </c>
      <c r="BH391" s="234">
        <f>IF(N391="sníž. přenesená",J391,0)</f>
        <v>0</v>
      </c>
      <c r="BI391" s="234">
        <f>IF(N391="nulová",J391,0)</f>
        <v>0</v>
      </c>
      <c r="BJ391" s="18" t="s">
        <v>81</v>
      </c>
      <c r="BK391" s="234">
        <f>ROUND(I391*H391,2)</f>
        <v>117054</v>
      </c>
      <c r="BL391" s="18" t="s">
        <v>116</v>
      </c>
      <c r="BM391" s="233" t="s">
        <v>5897</v>
      </c>
    </row>
    <row r="392" s="2" customFormat="1" ht="16.5" customHeight="1">
      <c r="A392" s="33"/>
      <c r="B392" s="34"/>
      <c r="C392" s="222" t="s">
        <v>3109</v>
      </c>
      <c r="D392" s="222" t="s">
        <v>280</v>
      </c>
      <c r="E392" s="223" t="s">
        <v>5898</v>
      </c>
      <c r="F392" s="224" t="s">
        <v>2518</v>
      </c>
      <c r="G392" s="225" t="s">
        <v>1673</v>
      </c>
      <c r="H392" s="226">
        <v>17</v>
      </c>
      <c r="I392" s="227">
        <v>3320</v>
      </c>
      <c r="J392" s="227">
        <f>ROUND(I392*H392,2)</f>
        <v>56440</v>
      </c>
      <c r="K392" s="228"/>
      <c r="L392" s="39"/>
      <c r="M392" s="229" t="s">
        <v>1</v>
      </c>
      <c r="N392" s="230" t="s">
        <v>39</v>
      </c>
      <c r="O392" s="231">
        <v>0</v>
      </c>
      <c r="P392" s="231">
        <f>O392*H392</f>
        <v>0</v>
      </c>
      <c r="Q392" s="231">
        <v>0</v>
      </c>
      <c r="R392" s="231">
        <f>Q392*H392</f>
        <v>0</v>
      </c>
      <c r="S392" s="231">
        <v>0</v>
      </c>
      <c r="T392" s="232">
        <f>S392*H392</f>
        <v>0</v>
      </c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R392" s="233" t="s">
        <v>116</v>
      </c>
      <c r="AT392" s="233" t="s">
        <v>280</v>
      </c>
      <c r="AU392" s="233" t="s">
        <v>83</v>
      </c>
      <c r="AY392" s="18" t="s">
        <v>278</v>
      </c>
      <c r="BE392" s="234">
        <f>IF(N392="základní",J392,0)</f>
        <v>56440</v>
      </c>
      <c r="BF392" s="234">
        <f>IF(N392="snížená",J392,0)</f>
        <v>0</v>
      </c>
      <c r="BG392" s="234">
        <f>IF(N392="zákl. přenesená",J392,0)</f>
        <v>0</v>
      </c>
      <c r="BH392" s="234">
        <f>IF(N392="sníž. přenesená",J392,0)</f>
        <v>0</v>
      </c>
      <c r="BI392" s="234">
        <f>IF(N392="nulová",J392,0)</f>
        <v>0</v>
      </c>
      <c r="BJ392" s="18" t="s">
        <v>81</v>
      </c>
      <c r="BK392" s="234">
        <f>ROUND(I392*H392,2)</f>
        <v>56440</v>
      </c>
      <c r="BL392" s="18" t="s">
        <v>116</v>
      </c>
      <c r="BM392" s="233" t="s">
        <v>5899</v>
      </c>
    </row>
    <row r="393" s="2" customFormat="1" ht="16.5" customHeight="1">
      <c r="A393" s="33"/>
      <c r="B393" s="34"/>
      <c r="C393" s="222" t="s">
        <v>3114</v>
      </c>
      <c r="D393" s="222" t="s">
        <v>280</v>
      </c>
      <c r="E393" s="223" t="s">
        <v>5900</v>
      </c>
      <c r="F393" s="224" t="s">
        <v>2521</v>
      </c>
      <c r="G393" s="225" t="s">
        <v>2491</v>
      </c>
      <c r="H393" s="226">
        <v>1</v>
      </c>
      <c r="I393" s="227">
        <v>34857</v>
      </c>
      <c r="J393" s="227">
        <f>ROUND(I393*H393,2)</f>
        <v>34857</v>
      </c>
      <c r="K393" s="228"/>
      <c r="L393" s="39"/>
      <c r="M393" s="229" t="s">
        <v>1</v>
      </c>
      <c r="N393" s="230" t="s">
        <v>39</v>
      </c>
      <c r="O393" s="231">
        <v>0</v>
      </c>
      <c r="P393" s="231">
        <f>O393*H393</f>
        <v>0</v>
      </c>
      <c r="Q393" s="231">
        <v>0</v>
      </c>
      <c r="R393" s="231">
        <f>Q393*H393</f>
        <v>0</v>
      </c>
      <c r="S393" s="231">
        <v>0</v>
      </c>
      <c r="T393" s="232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233" t="s">
        <v>116</v>
      </c>
      <c r="AT393" s="233" t="s">
        <v>280</v>
      </c>
      <c r="AU393" s="233" t="s">
        <v>83</v>
      </c>
      <c r="AY393" s="18" t="s">
        <v>278</v>
      </c>
      <c r="BE393" s="234">
        <f>IF(N393="základní",J393,0)</f>
        <v>34857</v>
      </c>
      <c r="BF393" s="234">
        <f>IF(N393="snížená",J393,0)</f>
        <v>0</v>
      </c>
      <c r="BG393" s="234">
        <f>IF(N393="zákl. přenesená",J393,0)</f>
        <v>0</v>
      </c>
      <c r="BH393" s="234">
        <f>IF(N393="sníž. přenesená",J393,0)</f>
        <v>0</v>
      </c>
      <c r="BI393" s="234">
        <f>IF(N393="nulová",J393,0)</f>
        <v>0</v>
      </c>
      <c r="BJ393" s="18" t="s">
        <v>81</v>
      </c>
      <c r="BK393" s="234">
        <f>ROUND(I393*H393,2)</f>
        <v>34857</v>
      </c>
      <c r="BL393" s="18" t="s">
        <v>116</v>
      </c>
      <c r="BM393" s="233" t="s">
        <v>5901</v>
      </c>
    </row>
    <row r="394" s="2" customFormat="1" ht="16.5" customHeight="1">
      <c r="A394" s="33"/>
      <c r="B394" s="34"/>
      <c r="C394" s="222" t="s">
        <v>3118</v>
      </c>
      <c r="D394" s="222" t="s">
        <v>280</v>
      </c>
      <c r="E394" s="223" t="s">
        <v>5902</v>
      </c>
      <c r="F394" s="224" t="s">
        <v>2527</v>
      </c>
      <c r="G394" s="225" t="s">
        <v>2491</v>
      </c>
      <c r="H394" s="226">
        <v>1</v>
      </c>
      <c r="I394" s="227">
        <v>231</v>
      </c>
      <c r="J394" s="227">
        <f>ROUND(I394*H394,2)</f>
        <v>231</v>
      </c>
      <c r="K394" s="228"/>
      <c r="L394" s="39"/>
      <c r="M394" s="229" t="s">
        <v>1</v>
      </c>
      <c r="N394" s="230" t="s">
        <v>39</v>
      </c>
      <c r="O394" s="231">
        <v>0</v>
      </c>
      <c r="P394" s="231">
        <f>O394*H394</f>
        <v>0</v>
      </c>
      <c r="Q394" s="231">
        <v>0</v>
      </c>
      <c r="R394" s="231">
        <f>Q394*H394</f>
        <v>0</v>
      </c>
      <c r="S394" s="231">
        <v>0</v>
      </c>
      <c r="T394" s="232">
        <f>S394*H394</f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233" t="s">
        <v>116</v>
      </c>
      <c r="AT394" s="233" t="s">
        <v>280</v>
      </c>
      <c r="AU394" s="233" t="s">
        <v>83</v>
      </c>
      <c r="AY394" s="18" t="s">
        <v>278</v>
      </c>
      <c r="BE394" s="234">
        <f>IF(N394="základní",J394,0)</f>
        <v>231</v>
      </c>
      <c r="BF394" s="234">
        <f>IF(N394="snížená",J394,0)</f>
        <v>0</v>
      </c>
      <c r="BG394" s="234">
        <f>IF(N394="zákl. přenesená",J394,0)</f>
        <v>0</v>
      </c>
      <c r="BH394" s="234">
        <f>IF(N394="sníž. přenesená",J394,0)</f>
        <v>0</v>
      </c>
      <c r="BI394" s="234">
        <f>IF(N394="nulová",J394,0)</f>
        <v>0</v>
      </c>
      <c r="BJ394" s="18" t="s">
        <v>81</v>
      </c>
      <c r="BK394" s="234">
        <f>ROUND(I394*H394,2)</f>
        <v>231</v>
      </c>
      <c r="BL394" s="18" t="s">
        <v>116</v>
      </c>
      <c r="BM394" s="233" t="s">
        <v>5903</v>
      </c>
    </row>
    <row r="395" s="2" customFormat="1" ht="16.5" customHeight="1">
      <c r="A395" s="33"/>
      <c r="B395" s="34"/>
      <c r="C395" s="222" t="s">
        <v>3122</v>
      </c>
      <c r="D395" s="222" t="s">
        <v>280</v>
      </c>
      <c r="E395" s="223" t="s">
        <v>5904</v>
      </c>
      <c r="F395" s="224" t="s">
        <v>2524</v>
      </c>
      <c r="G395" s="225" t="s">
        <v>1673</v>
      </c>
      <c r="H395" s="226">
        <v>17</v>
      </c>
      <c r="I395" s="227">
        <v>3479</v>
      </c>
      <c r="J395" s="227">
        <f>ROUND(I395*H395,2)</f>
        <v>59143</v>
      </c>
      <c r="K395" s="228"/>
      <c r="L395" s="39"/>
      <c r="M395" s="229" t="s">
        <v>1</v>
      </c>
      <c r="N395" s="230" t="s">
        <v>39</v>
      </c>
      <c r="O395" s="231">
        <v>0</v>
      </c>
      <c r="P395" s="231">
        <f>O395*H395</f>
        <v>0</v>
      </c>
      <c r="Q395" s="231">
        <v>0</v>
      </c>
      <c r="R395" s="231">
        <f>Q395*H395</f>
        <v>0</v>
      </c>
      <c r="S395" s="231">
        <v>0</v>
      </c>
      <c r="T395" s="232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233" t="s">
        <v>116</v>
      </c>
      <c r="AT395" s="233" t="s">
        <v>280</v>
      </c>
      <c r="AU395" s="233" t="s">
        <v>83</v>
      </c>
      <c r="AY395" s="18" t="s">
        <v>278</v>
      </c>
      <c r="BE395" s="234">
        <f>IF(N395="základní",J395,0)</f>
        <v>59143</v>
      </c>
      <c r="BF395" s="234">
        <f>IF(N395="snížená",J395,0)</f>
        <v>0</v>
      </c>
      <c r="BG395" s="234">
        <f>IF(N395="zákl. přenesená",J395,0)</f>
        <v>0</v>
      </c>
      <c r="BH395" s="234">
        <f>IF(N395="sníž. přenesená",J395,0)</f>
        <v>0</v>
      </c>
      <c r="BI395" s="234">
        <f>IF(N395="nulová",J395,0)</f>
        <v>0</v>
      </c>
      <c r="BJ395" s="18" t="s">
        <v>81</v>
      </c>
      <c r="BK395" s="234">
        <f>ROUND(I395*H395,2)</f>
        <v>59143</v>
      </c>
      <c r="BL395" s="18" t="s">
        <v>116</v>
      </c>
      <c r="BM395" s="233" t="s">
        <v>5905</v>
      </c>
    </row>
    <row r="396" s="2" customFormat="1" ht="24.15" customHeight="1">
      <c r="A396" s="33"/>
      <c r="B396" s="34"/>
      <c r="C396" s="222" t="s">
        <v>3126</v>
      </c>
      <c r="D396" s="222" t="s">
        <v>280</v>
      </c>
      <c r="E396" s="223" t="s">
        <v>5906</v>
      </c>
      <c r="F396" s="224" t="s">
        <v>2530</v>
      </c>
      <c r="G396" s="225" t="s">
        <v>1694</v>
      </c>
      <c r="H396" s="226">
        <v>1</v>
      </c>
      <c r="I396" s="227">
        <v>4837</v>
      </c>
      <c r="J396" s="227">
        <f>ROUND(I396*H396,2)</f>
        <v>4837</v>
      </c>
      <c r="K396" s="228"/>
      <c r="L396" s="39"/>
      <c r="M396" s="229" t="s">
        <v>1</v>
      </c>
      <c r="N396" s="230" t="s">
        <v>39</v>
      </c>
      <c r="O396" s="231">
        <v>0</v>
      </c>
      <c r="P396" s="231">
        <f>O396*H396</f>
        <v>0</v>
      </c>
      <c r="Q396" s="231">
        <v>0</v>
      </c>
      <c r="R396" s="231">
        <f>Q396*H396</f>
        <v>0</v>
      </c>
      <c r="S396" s="231">
        <v>0</v>
      </c>
      <c r="T396" s="232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233" t="s">
        <v>116</v>
      </c>
      <c r="AT396" s="233" t="s">
        <v>280</v>
      </c>
      <c r="AU396" s="233" t="s">
        <v>83</v>
      </c>
      <c r="AY396" s="18" t="s">
        <v>278</v>
      </c>
      <c r="BE396" s="234">
        <f>IF(N396="základní",J396,0)</f>
        <v>4837</v>
      </c>
      <c r="BF396" s="234">
        <f>IF(N396="snížená",J396,0)</f>
        <v>0</v>
      </c>
      <c r="BG396" s="234">
        <f>IF(N396="zákl. přenesená",J396,0)</f>
        <v>0</v>
      </c>
      <c r="BH396" s="234">
        <f>IF(N396="sníž. přenesená",J396,0)</f>
        <v>0</v>
      </c>
      <c r="BI396" s="234">
        <f>IF(N396="nulová",J396,0)</f>
        <v>0</v>
      </c>
      <c r="BJ396" s="18" t="s">
        <v>81</v>
      </c>
      <c r="BK396" s="234">
        <f>ROUND(I396*H396,2)</f>
        <v>4837</v>
      </c>
      <c r="BL396" s="18" t="s">
        <v>116</v>
      </c>
      <c r="BM396" s="233" t="s">
        <v>5907</v>
      </c>
    </row>
    <row r="397" s="2" customFormat="1" ht="16.5" customHeight="1">
      <c r="A397" s="33"/>
      <c r="B397" s="34"/>
      <c r="C397" s="222" t="s">
        <v>3130</v>
      </c>
      <c r="D397" s="222" t="s">
        <v>280</v>
      </c>
      <c r="E397" s="223" t="s">
        <v>5908</v>
      </c>
      <c r="F397" s="224" t="s">
        <v>2533</v>
      </c>
      <c r="G397" s="225" t="s">
        <v>2491</v>
      </c>
      <c r="H397" s="226">
        <v>18</v>
      </c>
      <c r="I397" s="227">
        <v>0</v>
      </c>
      <c r="J397" s="227">
        <f>ROUND(I397*H397,2)</f>
        <v>0</v>
      </c>
      <c r="K397" s="228"/>
      <c r="L397" s="39"/>
      <c r="M397" s="229" t="s">
        <v>1</v>
      </c>
      <c r="N397" s="230" t="s">
        <v>39</v>
      </c>
      <c r="O397" s="231">
        <v>0</v>
      </c>
      <c r="P397" s="231">
        <f>O397*H397</f>
        <v>0</v>
      </c>
      <c r="Q397" s="231">
        <v>0</v>
      </c>
      <c r="R397" s="231">
        <f>Q397*H397</f>
        <v>0</v>
      </c>
      <c r="S397" s="231">
        <v>0</v>
      </c>
      <c r="T397" s="232">
        <f>S397*H397</f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233" t="s">
        <v>116</v>
      </c>
      <c r="AT397" s="233" t="s">
        <v>280</v>
      </c>
      <c r="AU397" s="233" t="s">
        <v>83</v>
      </c>
      <c r="AY397" s="18" t="s">
        <v>278</v>
      </c>
      <c r="BE397" s="234">
        <f>IF(N397="základní",J397,0)</f>
        <v>0</v>
      </c>
      <c r="BF397" s="234">
        <f>IF(N397="snížená",J397,0)</f>
        <v>0</v>
      </c>
      <c r="BG397" s="234">
        <f>IF(N397="zákl. přenesená",J397,0)</f>
        <v>0</v>
      </c>
      <c r="BH397" s="234">
        <f>IF(N397="sníž. přenesená",J397,0)</f>
        <v>0</v>
      </c>
      <c r="BI397" s="234">
        <f>IF(N397="nulová",J397,0)</f>
        <v>0</v>
      </c>
      <c r="BJ397" s="18" t="s">
        <v>81</v>
      </c>
      <c r="BK397" s="234">
        <f>ROUND(I397*H397,2)</f>
        <v>0</v>
      </c>
      <c r="BL397" s="18" t="s">
        <v>116</v>
      </c>
      <c r="BM397" s="233" t="s">
        <v>5909</v>
      </c>
    </row>
    <row r="398" s="2" customFormat="1" ht="16.5" customHeight="1">
      <c r="A398" s="33"/>
      <c r="B398" s="34"/>
      <c r="C398" s="222" t="s">
        <v>3134</v>
      </c>
      <c r="D398" s="222" t="s">
        <v>280</v>
      </c>
      <c r="E398" s="223" t="s">
        <v>5910</v>
      </c>
      <c r="F398" s="224" t="s">
        <v>2536</v>
      </c>
      <c r="G398" s="225" t="s">
        <v>2491</v>
      </c>
      <c r="H398" s="226">
        <v>1</v>
      </c>
      <c r="I398" s="227">
        <v>0</v>
      </c>
      <c r="J398" s="227">
        <f>ROUND(I398*H398,2)</f>
        <v>0</v>
      </c>
      <c r="K398" s="228"/>
      <c r="L398" s="39"/>
      <c r="M398" s="229" t="s">
        <v>1</v>
      </c>
      <c r="N398" s="230" t="s">
        <v>39</v>
      </c>
      <c r="O398" s="231">
        <v>0</v>
      </c>
      <c r="P398" s="231">
        <f>O398*H398</f>
        <v>0</v>
      </c>
      <c r="Q398" s="231">
        <v>0</v>
      </c>
      <c r="R398" s="231">
        <f>Q398*H398</f>
        <v>0</v>
      </c>
      <c r="S398" s="231">
        <v>0</v>
      </c>
      <c r="T398" s="232">
        <f>S398*H398</f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233" t="s">
        <v>116</v>
      </c>
      <c r="AT398" s="233" t="s">
        <v>280</v>
      </c>
      <c r="AU398" s="233" t="s">
        <v>83</v>
      </c>
      <c r="AY398" s="18" t="s">
        <v>278</v>
      </c>
      <c r="BE398" s="234">
        <f>IF(N398="základní",J398,0)</f>
        <v>0</v>
      </c>
      <c r="BF398" s="234">
        <f>IF(N398="snížená",J398,0)</f>
        <v>0</v>
      </c>
      <c r="BG398" s="234">
        <f>IF(N398="zákl. přenesená",J398,0)</f>
        <v>0</v>
      </c>
      <c r="BH398" s="234">
        <f>IF(N398="sníž. přenesená",J398,0)</f>
        <v>0</v>
      </c>
      <c r="BI398" s="234">
        <f>IF(N398="nulová",J398,0)</f>
        <v>0</v>
      </c>
      <c r="BJ398" s="18" t="s">
        <v>81</v>
      </c>
      <c r="BK398" s="234">
        <f>ROUND(I398*H398,2)</f>
        <v>0</v>
      </c>
      <c r="BL398" s="18" t="s">
        <v>116</v>
      </c>
      <c r="BM398" s="233" t="s">
        <v>5911</v>
      </c>
    </row>
    <row r="399" s="2" customFormat="1" ht="16.5" customHeight="1">
      <c r="A399" s="33"/>
      <c r="B399" s="34"/>
      <c r="C399" s="222" t="s">
        <v>3137</v>
      </c>
      <c r="D399" s="222" t="s">
        <v>280</v>
      </c>
      <c r="E399" s="223" t="s">
        <v>5912</v>
      </c>
      <c r="F399" s="224" t="s">
        <v>2574</v>
      </c>
      <c r="G399" s="225" t="s">
        <v>2491</v>
      </c>
      <c r="H399" s="226">
        <v>1</v>
      </c>
      <c r="I399" s="227">
        <v>0</v>
      </c>
      <c r="J399" s="227">
        <f>ROUND(I399*H399,2)</f>
        <v>0</v>
      </c>
      <c r="K399" s="228"/>
      <c r="L399" s="39"/>
      <c r="M399" s="229" t="s">
        <v>1</v>
      </c>
      <c r="N399" s="230" t="s">
        <v>39</v>
      </c>
      <c r="O399" s="231">
        <v>0</v>
      </c>
      <c r="P399" s="231">
        <f>O399*H399</f>
        <v>0</v>
      </c>
      <c r="Q399" s="231">
        <v>0</v>
      </c>
      <c r="R399" s="231">
        <f>Q399*H399</f>
        <v>0</v>
      </c>
      <c r="S399" s="231">
        <v>0</v>
      </c>
      <c r="T399" s="232">
        <f>S399*H399</f>
        <v>0</v>
      </c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R399" s="233" t="s">
        <v>116</v>
      </c>
      <c r="AT399" s="233" t="s">
        <v>280</v>
      </c>
      <c r="AU399" s="233" t="s">
        <v>83</v>
      </c>
      <c r="AY399" s="18" t="s">
        <v>278</v>
      </c>
      <c r="BE399" s="234">
        <f>IF(N399="základní",J399,0)</f>
        <v>0</v>
      </c>
      <c r="BF399" s="234">
        <f>IF(N399="snížená",J399,0)</f>
        <v>0</v>
      </c>
      <c r="BG399" s="234">
        <f>IF(N399="zákl. přenesená",J399,0)</f>
        <v>0</v>
      </c>
      <c r="BH399" s="234">
        <f>IF(N399="sníž. přenesená",J399,0)</f>
        <v>0</v>
      </c>
      <c r="BI399" s="234">
        <f>IF(N399="nulová",J399,0)</f>
        <v>0</v>
      </c>
      <c r="BJ399" s="18" t="s">
        <v>81</v>
      </c>
      <c r="BK399" s="234">
        <f>ROUND(I399*H399,2)</f>
        <v>0</v>
      </c>
      <c r="BL399" s="18" t="s">
        <v>116</v>
      </c>
      <c r="BM399" s="233" t="s">
        <v>5913</v>
      </c>
    </row>
    <row r="400" s="2" customFormat="1" ht="16.5" customHeight="1">
      <c r="A400" s="33"/>
      <c r="B400" s="34"/>
      <c r="C400" s="222" t="s">
        <v>3140</v>
      </c>
      <c r="D400" s="222" t="s">
        <v>280</v>
      </c>
      <c r="E400" s="223" t="s">
        <v>2968</v>
      </c>
      <c r="F400" s="224" t="s">
        <v>2598</v>
      </c>
      <c r="G400" s="225" t="s">
        <v>1418</v>
      </c>
      <c r="H400" s="226">
        <v>1</v>
      </c>
      <c r="I400" s="227">
        <v>10869</v>
      </c>
      <c r="J400" s="227">
        <f>ROUND(I400*H400,2)</f>
        <v>10869</v>
      </c>
      <c r="K400" s="228"/>
      <c r="L400" s="39"/>
      <c r="M400" s="291" t="s">
        <v>1</v>
      </c>
      <c r="N400" s="292" t="s">
        <v>39</v>
      </c>
      <c r="O400" s="293">
        <v>0</v>
      </c>
      <c r="P400" s="293">
        <f>O400*H400</f>
        <v>0</v>
      </c>
      <c r="Q400" s="293">
        <v>0</v>
      </c>
      <c r="R400" s="293">
        <f>Q400*H400</f>
        <v>0</v>
      </c>
      <c r="S400" s="293">
        <v>0</v>
      </c>
      <c r="T400" s="294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233" t="s">
        <v>116</v>
      </c>
      <c r="AT400" s="233" t="s">
        <v>280</v>
      </c>
      <c r="AU400" s="233" t="s">
        <v>83</v>
      </c>
      <c r="AY400" s="18" t="s">
        <v>278</v>
      </c>
      <c r="BE400" s="234">
        <f>IF(N400="základní",J400,0)</f>
        <v>10869</v>
      </c>
      <c r="BF400" s="234">
        <f>IF(N400="snížená",J400,0)</f>
        <v>0</v>
      </c>
      <c r="BG400" s="234">
        <f>IF(N400="zákl. přenesená",J400,0)</f>
        <v>0</v>
      </c>
      <c r="BH400" s="234">
        <f>IF(N400="sníž. přenesená",J400,0)</f>
        <v>0</v>
      </c>
      <c r="BI400" s="234">
        <f>IF(N400="nulová",J400,0)</f>
        <v>0</v>
      </c>
      <c r="BJ400" s="18" t="s">
        <v>81</v>
      </c>
      <c r="BK400" s="234">
        <f>ROUND(I400*H400,2)</f>
        <v>10869</v>
      </c>
      <c r="BL400" s="18" t="s">
        <v>116</v>
      </c>
      <c r="BM400" s="233" t="s">
        <v>5914</v>
      </c>
    </row>
    <row r="401" s="2" customFormat="1" ht="6.96" customHeight="1">
      <c r="A401" s="33"/>
      <c r="B401" s="60"/>
      <c r="C401" s="61"/>
      <c r="D401" s="61"/>
      <c r="E401" s="61"/>
      <c r="F401" s="61"/>
      <c r="G401" s="61"/>
      <c r="H401" s="61"/>
      <c r="I401" s="61"/>
      <c r="J401" s="61"/>
      <c r="K401" s="61"/>
      <c r="L401" s="39"/>
      <c r="M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</row>
  </sheetData>
  <sheetProtection sheet="1" autoFilter="0" formatColumns="0" formatRows="0" objects="1" scenarios="1" spinCount="100000" saltValue="ESdvvrYv8wqCS9bgVPzNUE1XdFucu3xDlgI9VnRstpWkyV3mnE0aZ74BWnUdgC+KllHuG+prw3w6pnaGsfX97g==" hashValue="HlVm+UGzNluUiwbzf3YoqLduFamFrYEUh2X7QtXI49cbhkImDYaeNYiFobU7neBAfP75VEl0EMbO7WaCDvdtUg==" algorithmName="SHA-512" password="CC35"/>
  <autoFilter ref="C137:K40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83</v>
      </c>
    </row>
    <row r="4" s="1" customFormat="1" ht="24.96" customHeight="1">
      <c r="B4" s="21"/>
      <c r="D4" s="143" t="s">
        <v>230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Cheb - Onkologie a zubní klinika rev.11.02.2025</v>
      </c>
      <c r="F7" s="145"/>
      <c r="G7" s="145"/>
      <c r="H7" s="145"/>
      <c r="L7" s="21"/>
    </row>
    <row r="8">
      <c r="B8" s="21"/>
      <c r="D8" s="145" t="s">
        <v>231</v>
      </c>
      <c r="L8" s="21"/>
    </row>
    <row r="9" s="1" customFormat="1" ht="16.5" customHeight="1">
      <c r="B9" s="21"/>
      <c r="E9" s="146" t="s">
        <v>4862</v>
      </c>
      <c r="F9" s="1"/>
      <c r="G9" s="1"/>
      <c r="H9" s="1"/>
      <c r="L9" s="21"/>
    </row>
    <row r="10" s="1" customFormat="1" ht="12" customHeight="1">
      <c r="B10" s="21"/>
      <c r="D10" s="145" t="s">
        <v>233</v>
      </c>
      <c r="L10" s="21"/>
    </row>
    <row r="11" s="2" customFormat="1" ht="16.5" customHeight="1">
      <c r="A11" s="33"/>
      <c r="B11" s="39"/>
      <c r="C11" s="33"/>
      <c r="D11" s="33"/>
      <c r="E11" s="147" t="s">
        <v>5270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9"/>
      <c r="C12" s="33"/>
      <c r="D12" s="145" t="s">
        <v>235</v>
      </c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6.5" customHeight="1">
      <c r="A13" s="33"/>
      <c r="B13" s="39"/>
      <c r="C13" s="33"/>
      <c r="D13" s="33"/>
      <c r="E13" s="148" t="s">
        <v>5915</v>
      </c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>
      <c r="A14" s="33"/>
      <c r="B14" s="39"/>
      <c r="C14" s="33"/>
      <c r="D14" s="33"/>
      <c r="E14" s="33"/>
      <c r="F14" s="33"/>
      <c r="G14" s="33"/>
      <c r="H14" s="33"/>
      <c r="I14" s="33"/>
      <c r="J14" s="33"/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9"/>
      <c r="C15" s="33"/>
      <c r="D15" s="145" t="s">
        <v>16</v>
      </c>
      <c r="E15" s="33"/>
      <c r="F15" s="135" t="s">
        <v>1</v>
      </c>
      <c r="G15" s="33"/>
      <c r="H15" s="33"/>
      <c r="I15" s="145" t="s">
        <v>17</v>
      </c>
      <c r="J15" s="135" t="s">
        <v>1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18</v>
      </c>
      <c r="E16" s="33"/>
      <c r="F16" s="135" t="s">
        <v>19</v>
      </c>
      <c r="G16" s="33"/>
      <c r="H16" s="33"/>
      <c r="I16" s="145" t="s">
        <v>20</v>
      </c>
      <c r="J16" s="149" t="str">
        <f>'Rekapitulace stavby'!AN8</f>
        <v>10. 12. 2024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0.8" customHeight="1">
      <c r="A17" s="33"/>
      <c r="B17" s="39"/>
      <c r="C17" s="33"/>
      <c r="D17" s="33"/>
      <c r="E17" s="33"/>
      <c r="F17" s="33"/>
      <c r="G17" s="33"/>
      <c r="H17" s="33"/>
      <c r="I17" s="33"/>
      <c r="J17" s="33"/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9"/>
      <c r="C18" s="33"/>
      <c r="D18" s="145" t="s">
        <v>22</v>
      </c>
      <c r="E18" s="33"/>
      <c r="F18" s="33"/>
      <c r="G18" s="33"/>
      <c r="H18" s="33"/>
      <c r="I18" s="145" t="s">
        <v>23</v>
      </c>
      <c r="J18" s="135" t="s">
        <v>1</v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9"/>
      <c r="C19" s="33"/>
      <c r="D19" s="33"/>
      <c r="E19" s="135" t="s">
        <v>4865</v>
      </c>
      <c r="F19" s="33"/>
      <c r="G19" s="33"/>
      <c r="H19" s="33"/>
      <c r="I19" s="145" t="s">
        <v>25</v>
      </c>
      <c r="J19" s="135" t="s">
        <v>1</v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9"/>
      <c r="C20" s="33"/>
      <c r="D20" s="33"/>
      <c r="E20" s="33"/>
      <c r="F20" s="33"/>
      <c r="G20" s="33"/>
      <c r="H20" s="33"/>
      <c r="I20" s="33"/>
      <c r="J20" s="33"/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9"/>
      <c r="C21" s="33"/>
      <c r="D21" s="145" t="s">
        <v>26</v>
      </c>
      <c r="E21" s="33"/>
      <c r="F21" s="33"/>
      <c r="G21" s="33"/>
      <c r="H21" s="33"/>
      <c r="I21" s="145" t="s">
        <v>23</v>
      </c>
      <c r="J21" s="135" t="str">
        <f>'Rekapitulace stavby'!AN13</f>
        <v/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9"/>
      <c r="C22" s="33"/>
      <c r="D22" s="33"/>
      <c r="E22" s="135" t="str">
        <f>'Rekapitulace stavby'!E14</f>
        <v xml:space="preserve"> </v>
      </c>
      <c r="F22" s="135"/>
      <c r="G22" s="135"/>
      <c r="H22" s="135"/>
      <c r="I22" s="145" t="s">
        <v>25</v>
      </c>
      <c r="J22" s="135" t="str">
        <f>'Rekapitulace stavby'!AN14</f>
        <v/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9"/>
      <c r="C23" s="33"/>
      <c r="D23" s="33"/>
      <c r="E23" s="33"/>
      <c r="F23" s="33"/>
      <c r="G23" s="33"/>
      <c r="H23" s="33"/>
      <c r="I23" s="33"/>
      <c r="J23" s="33"/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9"/>
      <c r="C24" s="33"/>
      <c r="D24" s="145" t="s">
        <v>27</v>
      </c>
      <c r="E24" s="33"/>
      <c r="F24" s="33"/>
      <c r="G24" s="33"/>
      <c r="H24" s="33"/>
      <c r="I24" s="145" t="s">
        <v>23</v>
      </c>
      <c r="J24" s="135" t="s">
        <v>28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8" customHeight="1">
      <c r="A25" s="33"/>
      <c r="B25" s="39"/>
      <c r="C25" s="33"/>
      <c r="D25" s="33"/>
      <c r="E25" s="135" t="s">
        <v>29</v>
      </c>
      <c r="F25" s="33"/>
      <c r="G25" s="33"/>
      <c r="H25" s="33"/>
      <c r="I25" s="145" t="s">
        <v>25</v>
      </c>
      <c r="J25" s="135" t="s">
        <v>1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6.96" customHeight="1">
      <c r="A26" s="33"/>
      <c r="B26" s="39"/>
      <c r="C26" s="33"/>
      <c r="D26" s="33"/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12" customHeight="1">
      <c r="A27" s="33"/>
      <c r="B27" s="39"/>
      <c r="C27" s="33"/>
      <c r="D27" s="145" t="s">
        <v>31</v>
      </c>
      <c r="E27" s="33"/>
      <c r="F27" s="33"/>
      <c r="G27" s="33"/>
      <c r="H27" s="33"/>
      <c r="I27" s="145" t="s">
        <v>23</v>
      </c>
      <c r="J27" s="135" t="str">
        <f>IF('Rekapitulace stavby'!AN19="","",'Rekapitulace stavby'!AN19)</f>
        <v/>
      </c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8" customHeight="1">
      <c r="A28" s="33"/>
      <c r="B28" s="39"/>
      <c r="C28" s="33"/>
      <c r="D28" s="33"/>
      <c r="E28" s="135" t="str">
        <f>IF('Rekapitulace stavby'!E20="","",'Rekapitulace stavby'!E20)</f>
        <v xml:space="preserve"> </v>
      </c>
      <c r="F28" s="33"/>
      <c r="G28" s="33"/>
      <c r="H28" s="33"/>
      <c r="I28" s="145" t="s">
        <v>25</v>
      </c>
      <c r="J28" s="135" t="str">
        <f>IF('Rekapitulace stavby'!AN20="","",'Rekapitulace stavby'!AN20)</f>
        <v/>
      </c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9"/>
      <c r="C29" s="33"/>
      <c r="D29" s="33"/>
      <c r="E29" s="33"/>
      <c r="F29" s="33"/>
      <c r="G29" s="33"/>
      <c r="H29" s="33"/>
      <c r="I29" s="33"/>
      <c r="J29" s="33"/>
      <c r="K29" s="3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2" customHeight="1">
      <c r="A30" s="33"/>
      <c r="B30" s="39"/>
      <c r="C30" s="33"/>
      <c r="D30" s="145" t="s">
        <v>32</v>
      </c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8" customFormat="1" ht="16.5" customHeight="1">
      <c r="A31" s="150"/>
      <c r="B31" s="151"/>
      <c r="C31" s="150"/>
      <c r="D31" s="150"/>
      <c r="E31" s="152" t="s">
        <v>1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3"/>
      <c r="B32" s="39"/>
      <c r="C32" s="33"/>
      <c r="D32" s="33"/>
      <c r="E32" s="33"/>
      <c r="F32" s="33"/>
      <c r="G32" s="33"/>
      <c r="H32" s="33"/>
      <c r="I32" s="33"/>
      <c r="J32" s="33"/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4"/>
      <c r="E33" s="154"/>
      <c r="F33" s="154"/>
      <c r="G33" s="154"/>
      <c r="H33" s="154"/>
      <c r="I33" s="154"/>
      <c r="J33" s="154"/>
      <c r="K33" s="154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25.44" customHeight="1">
      <c r="A34" s="33"/>
      <c r="B34" s="39"/>
      <c r="C34" s="33"/>
      <c r="D34" s="155" t="s">
        <v>34</v>
      </c>
      <c r="E34" s="33"/>
      <c r="F34" s="33"/>
      <c r="G34" s="33"/>
      <c r="H34" s="33"/>
      <c r="I34" s="33"/>
      <c r="J34" s="156">
        <f>ROUND(J125, 2)</f>
        <v>3929773.7200000002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6.96" customHeight="1">
      <c r="A35" s="33"/>
      <c r="B35" s="39"/>
      <c r="C35" s="33"/>
      <c r="D35" s="154"/>
      <c r="E35" s="154"/>
      <c r="F35" s="154"/>
      <c r="G35" s="154"/>
      <c r="H35" s="154"/>
      <c r="I35" s="154"/>
      <c r="J35" s="154"/>
      <c r="K35" s="154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33"/>
      <c r="F36" s="157" t="s">
        <v>36</v>
      </c>
      <c r="G36" s="33"/>
      <c r="H36" s="33"/>
      <c r="I36" s="157" t="s">
        <v>35</v>
      </c>
      <c r="J36" s="157" t="s">
        <v>37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14.4" customHeight="1">
      <c r="A37" s="33"/>
      <c r="B37" s="39"/>
      <c r="C37" s="33"/>
      <c r="D37" s="147" t="s">
        <v>38</v>
      </c>
      <c r="E37" s="145" t="s">
        <v>39</v>
      </c>
      <c r="F37" s="158">
        <f>ROUND((SUM(BE125:BE194)),  2)</f>
        <v>3929773.7200000002</v>
      </c>
      <c r="G37" s="33"/>
      <c r="H37" s="33"/>
      <c r="I37" s="159">
        <v>0.20999999999999999</v>
      </c>
      <c r="J37" s="158">
        <f>ROUND(((SUM(BE125:BE194))*I37),  2)</f>
        <v>825252.47999999998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39"/>
      <c r="C38" s="33"/>
      <c r="D38" s="33"/>
      <c r="E38" s="145" t="s">
        <v>40</v>
      </c>
      <c r="F38" s="158">
        <f>ROUND((SUM(BF125:BF194)),  2)</f>
        <v>0</v>
      </c>
      <c r="G38" s="33"/>
      <c r="H38" s="33"/>
      <c r="I38" s="159">
        <v>0.12</v>
      </c>
      <c r="J38" s="158">
        <f>ROUND(((SUM(BF125:BF194))*I38),  2)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41</v>
      </c>
      <c r="F39" s="158">
        <f>ROUND((SUM(BG125:BG194)),  2)</f>
        <v>0</v>
      </c>
      <c r="G39" s="33"/>
      <c r="H39" s="33"/>
      <c r="I39" s="159">
        <v>0.20999999999999999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9"/>
      <c r="C40" s="33"/>
      <c r="D40" s="33"/>
      <c r="E40" s="145" t="s">
        <v>42</v>
      </c>
      <c r="F40" s="158">
        <f>ROUND((SUM(BH125:BH194)),  2)</f>
        <v>0</v>
      </c>
      <c r="G40" s="33"/>
      <c r="H40" s="33"/>
      <c r="I40" s="159">
        <v>0.12</v>
      </c>
      <c r="J40" s="158">
        <f>0</f>
        <v>0</v>
      </c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2" customFormat="1" ht="14.4" customHeight="1">
      <c r="A41" s="33"/>
      <c r="B41" s="39"/>
      <c r="C41" s="33"/>
      <c r="D41" s="33"/>
      <c r="E41" s="145" t="s">
        <v>43</v>
      </c>
      <c r="F41" s="158">
        <f>ROUND((SUM(BI125:BI194)),  2)</f>
        <v>0</v>
      </c>
      <c r="G41" s="33"/>
      <c r="H41" s="33"/>
      <c r="I41" s="159">
        <v>0</v>
      </c>
      <c r="J41" s="158">
        <f>0</f>
        <v>0</v>
      </c>
      <c r="K41" s="33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6.96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5.44" customHeight="1">
      <c r="A43" s="33"/>
      <c r="B43" s="39"/>
      <c r="C43" s="160"/>
      <c r="D43" s="161" t="s">
        <v>44</v>
      </c>
      <c r="E43" s="162"/>
      <c r="F43" s="162"/>
      <c r="G43" s="163" t="s">
        <v>45</v>
      </c>
      <c r="H43" s="164" t="s">
        <v>46</v>
      </c>
      <c r="I43" s="162"/>
      <c r="J43" s="165">
        <f>SUM(J34:J41)</f>
        <v>4755026.2000000002</v>
      </c>
      <c r="K43" s="166"/>
      <c r="L43" s="57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14.4" customHeight="1">
      <c r="A44" s="33"/>
      <c r="B44" s="39"/>
      <c r="C44" s="33"/>
      <c r="D44" s="33"/>
      <c r="E44" s="33"/>
      <c r="F44" s="33"/>
      <c r="G44" s="33"/>
      <c r="H44" s="33"/>
      <c r="I44" s="33"/>
      <c r="J44" s="33"/>
      <c r="K44" s="33"/>
      <c r="L44" s="57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47</v>
      </c>
      <c r="E50" s="168"/>
      <c r="F50" s="168"/>
      <c r="G50" s="167" t="s">
        <v>48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49</v>
      </c>
      <c r="E61" s="170"/>
      <c r="F61" s="171" t="s">
        <v>50</v>
      </c>
      <c r="G61" s="169" t="s">
        <v>49</v>
      </c>
      <c r="H61" s="170"/>
      <c r="I61" s="170"/>
      <c r="J61" s="172" t="s">
        <v>50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51</v>
      </c>
      <c r="E65" s="173"/>
      <c r="F65" s="173"/>
      <c r="G65" s="167" t="s">
        <v>52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49</v>
      </c>
      <c r="E76" s="170"/>
      <c r="F76" s="171" t="s">
        <v>50</v>
      </c>
      <c r="G76" s="169" t="s">
        <v>49</v>
      </c>
      <c r="H76" s="170"/>
      <c r="I76" s="170"/>
      <c r="J76" s="172" t="s">
        <v>50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hidden="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hidden="1" s="2" customFormat="1" ht="24.96" customHeight="1">
      <c r="A82" s="33"/>
      <c r="B82" s="34"/>
      <c r="C82" s="24" t="s">
        <v>238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hidden="1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hidden="1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hidden="1" s="2" customFormat="1" ht="16.5" customHeight="1">
      <c r="A85" s="33"/>
      <c r="B85" s="34"/>
      <c r="C85" s="35"/>
      <c r="D85" s="35"/>
      <c r="E85" s="178" t="str">
        <f>E7</f>
        <v>Cheb - Onkologie a zubní klinika rev.11.02.2025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hidden="1" s="1" customFormat="1" ht="12" customHeight="1">
      <c r="B86" s="22"/>
      <c r="C86" s="30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78" t="s">
        <v>4862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0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3"/>
      <c r="B89" s="34"/>
      <c r="C89" s="35"/>
      <c r="D89" s="35"/>
      <c r="E89" s="179" t="s">
        <v>5270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hidden="1" s="2" customFormat="1" ht="12" customHeight="1">
      <c r="A90" s="33"/>
      <c r="B90" s="34"/>
      <c r="C90" s="30" t="s">
        <v>235</v>
      </c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hidden="1" s="2" customFormat="1" ht="16.5" customHeight="1">
      <c r="A91" s="33"/>
      <c r="B91" s="34"/>
      <c r="C91" s="35"/>
      <c r="D91" s="35"/>
      <c r="E91" s="70" t="str">
        <f>E13</f>
        <v>II.1.2.5 - Silnoproud</v>
      </c>
      <c r="F91" s="35"/>
      <c r="G91" s="35"/>
      <c r="H91" s="35"/>
      <c r="I91" s="35"/>
      <c r="J91" s="35"/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hidden="1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hidden="1" s="2" customFormat="1" ht="12" customHeight="1">
      <c r="A93" s="33"/>
      <c r="B93" s="34"/>
      <c r="C93" s="30" t="s">
        <v>18</v>
      </c>
      <c r="D93" s="35"/>
      <c r="E93" s="35"/>
      <c r="F93" s="27" t="str">
        <f>F16</f>
        <v>Cheb</v>
      </c>
      <c r="G93" s="35"/>
      <c r="H93" s="35"/>
      <c r="I93" s="30" t="s">
        <v>20</v>
      </c>
      <c r="J93" s="73" t="str">
        <f>IF(J16="","",J16)</f>
        <v>10. 12. 2024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hidden="1" s="2" customFormat="1" ht="6.96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hidden="1" s="2" customFormat="1" ht="15.15" customHeight="1">
      <c r="A95" s="33"/>
      <c r="B95" s="34"/>
      <c r="C95" s="30" t="s">
        <v>22</v>
      </c>
      <c r="D95" s="35"/>
      <c r="E95" s="35"/>
      <c r="F95" s="27" t="str">
        <f>E19</f>
        <v>Karlovarský kraj</v>
      </c>
      <c r="G95" s="35"/>
      <c r="H95" s="35"/>
      <c r="I95" s="30" t="s">
        <v>27</v>
      </c>
      <c r="J95" s="31" t="str">
        <f>E25</f>
        <v>M Projekt Cheb</v>
      </c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hidden="1" s="2" customFormat="1" ht="15.15" customHeight="1">
      <c r="A96" s="33"/>
      <c r="B96" s="34"/>
      <c r="C96" s="30" t="s">
        <v>26</v>
      </c>
      <c r="D96" s="35"/>
      <c r="E96" s="35"/>
      <c r="F96" s="27" t="str">
        <f>IF(E22="","",E22)</f>
        <v xml:space="preserve"> </v>
      </c>
      <c r="G96" s="35"/>
      <c r="H96" s="35"/>
      <c r="I96" s="30" t="s">
        <v>31</v>
      </c>
      <c r="J96" s="31" t="str">
        <f>E28</f>
        <v xml:space="preserve"> 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hidden="1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hidden="1" s="2" customFormat="1" ht="29.28" customHeight="1">
      <c r="A98" s="33"/>
      <c r="B98" s="34"/>
      <c r="C98" s="180" t="s">
        <v>239</v>
      </c>
      <c r="D98" s="181"/>
      <c r="E98" s="181"/>
      <c r="F98" s="181"/>
      <c r="G98" s="181"/>
      <c r="H98" s="181"/>
      <c r="I98" s="181"/>
      <c r="J98" s="182" t="s">
        <v>240</v>
      </c>
      <c r="K98" s="181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hidden="1" s="2" customFormat="1" ht="10.32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7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hidden="1" s="2" customFormat="1" ht="22.8" customHeight="1">
      <c r="A100" s="33"/>
      <c r="B100" s="34"/>
      <c r="C100" s="183" t="s">
        <v>241</v>
      </c>
      <c r="D100" s="35"/>
      <c r="E100" s="35"/>
      <c r="F100" s="35"/>
      <c r="G100" s="35"/>
      <c r="H100" s="35"/>
      <c r="I100" s="35"/>
      <c r="J100" s="104">
        <f>J125</f>
        <v>3929773.7199999997</v>
      </c>
      <c r="K100" s="35"/>
      <c r="L100" s="57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242</v>
      </c>
    </row>
    <row r="101" hidden="1" s="9" customFormat="1" ht="24.96" customHeight="1">
      <c r="A101" s="9"/>
      <c r="B101" s="184"/>
      <c r="C101" s="185"/>
      <c r="D101" s="186" t="s">
        <v>3320</v>
      </c>
      <c r="E101" s="187"/>
      <c r="F101" s="187"/>
      <c r="G101" s="187"/>
      <c r="H101" s="187"/>
      <c r="I101" s="187"/>
      <c r="J101" s="188">
        <f>J126</f>
        <v>3929773.7199999997</v>
      </c>
      <c r="K101" s="185"/>
      <c r="L101" s="18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7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hidden="1" s="2" customFormat="1" ht="6.96" customHeight="1">
      <c r="A103" s="33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7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hidden="1"/>
    <row r="105" hidden="1"/>
    <row r="106" hidden="1"/>
    <row r="107" s="2" customFormat="1" ht="6.96" customHeight="1">
      <c r="A107" s="33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24.96" customHeight="1">
      <c r="A108" s="33"/>
      <c r="B108" s="34"/>
      <c r="C108" s="24" t="s">
        <v>263</v>
      </c>
      <c r="D108" s="35"/>
      <c r="E108" s="35"/>
      <c r="F108" s="35"/>
      <c r="G108" s="35"/>
      <c r="H108" s="35"/>
      <c r="I108" s="35"/>
      <c r="J108" s="35"/>
      <c r="K108" s="35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6.96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12" customHeight="1">
      <c r="A110" s="33"/>
      <c r="B110" s="34"/>
      <c r="C110" s="30" t="s">
        <v>14</v>
      </c>
      <c r="D110" s="35"/>
      <c r="E110" s="35"/>
      <c r="F110" s="35"/>
      <c r="G110" s="35"/>
      <c r="H110" s="35"/>
      <c r="I110" s="35"/>
      <c r="J110" s="35"/>
      <c r="K110" s="35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16.5" customHeight="1">
      <c r="A111" s="33"/>
      <c r="B111" s="34"/>
      <c r="C111" s="35"/>
      <c r="D111" s="35"/>
      <c r="E111" s="178" t="str">
        <f>E7</f>
        <v>Cheb - Onkologie a zubní klinika rev.11.02.2025</v>
      </c>
      <c r="F111" s="30"/>
      <c r="G111" s="30"/>
      <c r="H111" s="30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1" customFormat="1" ht="12" customHeight="1">
      <c r="B112" s="22"/>
      <c r="C112" s="30" t="s">
        <v>231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78" t="s">
        <v>4862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0" t="s">
        <v>233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3"/>
      <c r="B115" s="34"/>
      <c r="C115" s="35"/>
      <c r="D115" s="35"/>
      <c r="E115" s="179" t="s">
        <v>5270</v>
      </c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2" customHeight="1">
      <c r="A116" s="33"/>
      <c r="B116" s="34"/>
      <c r="C116" s="30" t="s">
        <v>235</v>
      </c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6.5" customHeight="1">
      <c r="A117" s="33"/>
      <c r="B117" s="34"/>
      <c r="C117" s="35"/>
      <c r="D117" s="35"/>
      <c r="E117" s="70" t="str">
        <f>E13</f>
        <v>II.1.2.5 - Silnoproud</v>
      </c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6.96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2" customHeight="1">
      <c r="A119" s="33"/>
      <c r="B119" s="34"/>
      <c r="C119" s="30" t="s">
        <v>18</v>
      </c>
      <c r="D119" s="35"/>
      <c r="E119" s="35"/>
      <c r="F119" s="27" t="str">
        <f>F16</f>
        <v>Cheb</v>
      </c>
      <c r="G119" s="35"/>
      <c r="H119" s="35"/>
      <c r="I119" s="30" t="s">
        <v>20</v>
      </c>
      <c r="J119" s="73" t="str">
        <f>IF(J16="","",J16)</f>
        <v>10. 12. 2024</v>
      </c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6.96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5.15" customHeight="1">
      <c r="A121" s="33"/>
      <c r="B121" s="34"/>
      <c r="C121" s="30" t="s">
        <v>22</v>
      </c>
      <c r="D121" s="35"/>
      <c r="E121" s="35"/>
      <c r="F121" s="27" t="str">
        <f>E19</f>
        <v>Karlovarský kraj</v>
      </c>
      <c r="G121" s="35"/>
      <c r="H121" s="35"/>
      <c r="I121" s="30" t="s">
        <v>27</v>
      </c>
      <c r="J121" s="31" t="str">
        <f>E25</f>
        <v>M Projekt Cheb</v>
      </c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5.15" customHeight="1">
      <c r="A122" s="33"/>
      <c r="B122" s="34"/>
      <c r="C122" s="30" t="s">
        <v>26</v>
      </c>
      <c r="D122" s="35"/>
      <c r="E122" s="35"/>
      <c r="F122" s="27" t="str">
        <f>IF(E22="","",E22)</f>
        <v xml:space="preserve"> </v>
      </c>
      <c r="G122" s="35"/>
      <c r="H122" s="35"/>
      <c r="I122" s="30" t="s">
        <v>31</v>
      </c>
      <c r="J122" s="31" t="str">
        <f>E28</f>
        <v xml:space="preserve"> </v>
      </c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0.32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11" customFormat="1" ht="29.28" customHeight="1">
      <c r="A124" s="195"/>
      <c r="B124" s="196"/>
      <c r="C124" s="197" t="s">
        <v>264</v>
      </c>
      <c r="D124" s="198" t="s">
        <v>59</v>
      </c>
      <c r="E124" s="198" t="s">
        <v>55</v>
      </c>
      <c r="F124" s="198" t="s">
        <v>56</v>
      </c>
      <c r="G124" s="198" t="s">
        <v>265</v>
      </c>
      <c r="H124" s="198" t="s">
        <v>266</v>
      </c>
      <c r="I124" s="198" t="s">
        <v>267</v>
      </c>
      <c r="J124" s="199" t="s">
        <v>240</v>
      </c>
      <c r="K124" s="200" t="s">
        <v>268</v>
      </c>
      <c r="L124" s="201"/>
      <c r="M124" s="94" t="s">
        <v>1</v>
      </c>
      <c r="N124" s="95" t="s">
        <v>38</v>
      </c>
      <c r="O124" s="95" t="s">
        <v>269</v>
      </c>
      <c r="P124" s="95" t="s">
        <v>270</v>
      </c>
      <c r="Q124" s="95" t="s">
        <v>271</v>
      </c>
      <c r="R124" s="95" t="s">
        <v>272</v>
      </c>
      <c r="S124" s="95" t="s">
        <v>273</v>
      </c>
      <c r="T124" s="96" t="s">
        <v>274</v>
      </c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</row>
    <row r="125" s="2" customFormat="1" ht="22.8" customHeight="1">
      <c r="A125" s="33"/>
      <c r="B125" s="34"/>
      <c r="C125" s="101" t="s">
        <v>275</v>
      </c>
      <c r="D125" s="35"/>
      <c r="E125" s="35"/>
      <c r="F125" s="35"/>
      <c r="G125" s="35"/>
      <c r="H125" s="35"/>
      <c r="I125" s="35"/>
      <c r="J125" s="202">
        <f>BK125</f>
        <v>3929773.7199999997</v>
      </c>
      <c r="K125" s="35"/>
      <c r="L125" s="39"/>
      <c r="M125" s="97"/>
      <c r="N125" s="203"/>
      <c r="O125" s="98"/>
      <c r="P125" s="204">
        <f>P126</f>
        <v>0</v>
      </c>
      <c r="Q125" s="98"/>
      <c r="R125" s="204">
        <f>R126</f>
        <v>0</v>
      </c>
      <c r="S125" s="98"/>
      <c r="T125" s="205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73</v>
      </c>
      <c r="AU125" s="18" t="s">
        <v>242</v>
      </c>
      <c r="BK125" s="206">
        <f>BK126</f>
        <v>3929773.7199999997</v>
      </c>
    </row>
    <row r="126" s="12" customFormat="1" ht="25.92" customHeight="1">
      <c r="A126" s="12"/>
      <c r="B126" s="207"/>
      <c r="C126" s="208"/>
      <c r="D126" s="209" t="s">
        <v>73</v>
      </c>
      <c r="E126" s="210" t="s">
        <v>81</v>
      </c>
      <c r="F126" s="210" t="s">
        <v>109</v>
      </c>
      <c r="G126" s="208"/>
      <c r="H126" s="208"/>
      <c r="I126" s="208"/>
      <c r="J126" s="211">
        <f>BK126</f>
        <v>3929773.7199999997</v>
      </c>
      <c r="K126" s="208"/>
      <c r="L126" s="212"/>
      <c r="M126" s="213"/>
      <c r="N126" s="214"/>
      <c r="O126" s="214"/>
      <c r="P126" s="215">
        <f>SUM(P127:P194)</f>
        <v>0</v>
      </c>
      <c r="Q126" s="214"/>
      <c r="R126" s="215">
        <f>SUM(R127:R194)</f>
        <v>0</v>
      </c>
      <c r="S126" s="214"/>
      <c r="T126" s="216">
        <f>SUM(T127:T194)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7" t="s">
        <v>116</v>
      </c>
      <c r="AT126" s="218" t="s">
        <v>73</v>
      </c>
      <c r="AU126" s="218" t="s">
        <v>74</v>
      </c>
      <c r="AY126" s="217" t="s">
        <v>278</v>
      </c>
      <c r="BK126" s="219">
        <f>SUM(BK127:BK194)</f>
        <v>3929773.7199999997</v>
      </c>
    </row>
    <row r="127" s="2" customFormat="1" ht="16.5" customHeight="1">
      <c r="A127" s="33"/>
      <c r="B127" s="34"/>
      <c r="C127" s="222" t="s">
        <v>81</v>
      </c>
      <c r="D127" s="222" t="s">
        <v>280</v>
      </c>
      <c r="E127" s="223" t="s">
        <v>3321</v>
      </c>
      <c r="F127" s="224" t="s">
        <v>3322</v>
      </c>
      <c r="G127" s="225" t="s">
        <v>1673</v>
      </c>
      <c r="H127" s="226">
        <v>485</v>
      </c>
      <c r="I127" s="227">
        <v>0</v>
      </c>
      <c r="J127" s="227">
        <f>ROUND(I127*H127,2)</f>
        <v>0</v>
      </c>
      <c r="K127" s="228"/>
      <c r="L127" s="39"/>
      <c r="M127" s="229" t="s">
        <v>1</v>
      </c>
      <c r="N127" s="230" t="s">
        <v>39</v>
      </c>
      <c r="O127" s="231">
        <v>0</v>
      </c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33" t="s">
        <v>116</v>
      </c>
      <c r="AT127" s="233" t="s">
        <v>280</v>
      </c>
      <c r="AU127" s="233" t="s">
        <v>81</v>
      </c>
      <c r="AY127" s="18" t="s">
        <v>278</v>
      </c>
      <c r="BE127" s="234">
        <f>IF(N127="základní",J127,0)</f>
        <v>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8" t="s">
        <v>81</v>
      </c>
      <c r="BK127" s="234">
        <f>ROUND(I127*H127,2)</f>
        <v>0</v>
      </c>
      <c r="BL127" s="18" t="s">
        <v>116</v>
      </c>
      <c r="BM127" s="233" t="s">
        <v>5916</v>
      </c>
    </row>
    <row r="128" s="2" customFormat="1" ht="16.5" customHeight="1">
      <c r="A128" s="33"/>
      <c r="B128" s="34"/>
      <c r="C128" s="222" t="s">
        <v>83</v>
      </c>
      <c r="D128" s="222" t="s">
        <v>280</v>
      </c>
      <c r="E128" s="223" t="s">
        <v>3324</v>
      </c>
      <c r="F128" s="224" t="s">
        <v>3325</v>
      </c>
      <c r="G128" s="225" t="s">
        <v>1418</v>
      </c>
      <c r="H128" s="226">
        <v>51</v>
      </c>
      <c r="I128" s="227">
        <v>0</v>
      </c>
      <c r="J128" s="227">
        <f>ROUND(I128*H128,2)</f>
        <v>0</v>
      </c>
      <c r="K128" s="228"/>
      <c r="L128" s="39"/>
      <c r="M128" s="229" t="s">
        <v>1</v>
      </c>
      <c r="N128" s="230" t="s">
        <v>39</v>
      </c>
      <c r="O128" s="231">
        <v>0</v>
      </c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33" t="s">
        <v>116</v>
      </c>
      <c r="AT128" s="233" t="s">
        <v>280</v>
      </c>
      <c r="AU128" s="233" t="s">
        <v>81</v>
      </c>
      <c r="AY128" s="18" t="s">
        <v>278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8" t="s">
        <v>81</v>
      </c>
      <c r="BK128" s="234">
        <f>ROUND(I128*H128,2)</f>
        <v>0</v>
      </c>
      <c r="BL128" s="18" t="s">
        <v>116</v>
      </c>
      <c r="BM128" s="233" t="s">
        <v>5917</v>
      </c>
    </row>
    <row r="129" s="2" customFormat="1" ht="16.5" customHeight="1">
      <c r="A129" s="33"/>
      <c r="B129" s="34"/>
      <c r="C129" s="222" t="s">
        <v>91</v>
      </c>
      <c r="D129" s="222" t="s">
        <v>280</v>
      </c>
      <c r="E129" s="223" t="s">
        <v>3327</v>
      </c>
      <c r="F129" s="224" t="s">
        <v>3328</v>
      </c>
      <c r="G129" s="225" t="s">
        <v>1418</v>
      </c>
      <c r="H129" s="226">
        <v>139</v>
      </c>
      <c r="I129" s="227">
        <v>0</v>
      </c>
      <c r="J129" s="227">
        <f>ROUND(I129*H129,2)</f>
        <v>0</v>
      </c>
      <c r="K129" s="228"/>
      <c r="L129" s="39"/>
      <c r="M129" s="229" t="s">
        <v>1</v>
      </c>
      <c r="N129" s="230" t="s">
        <v>39</v>
      </c>
      <c r="O129" s="231">
        <v>0</v>
      </c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33" t="s">
        <v>116</v>
      </c>
      <c r="AT129" s="233" t="s">
        <v>280</v>
      </c>
      <c r="AU129" s="233" t="s">
        <v>81</v>
      </c>
      <c r="AY129" s="18" t="s">
        <v>278</v>
      </c>
      <c r="BE129" s="234">
        <f>IF(N129="základní",J129,0)</f>
        <v>0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8" t="s">
        <v>81</v>
      </c>
      <c r="BK129" s="234">
        <f>ROUND(I129*H129,2)</f>
        <v>0</v>
      </c>
      <c r="BL129" s="18" t="s">
        <v>116</v>
      </c>
      <c r="BM129" s="233" t="s">
        <v>5918</v>
      </c>
    </row>
    <row r="130" s="2" customFormat="1" ht="16.5" customHeight="1">
      <c r="A130" s="33"/>
      <c r="B130" s="34"/>
      <c r="C130" s="269" t="s">
        <v>116</v>
      </c>
      <c r="D130" s="269" t="s">
        <v>1081</v>
      </c>
      <c r="E130" s="270" t="s">
        <v>3330</v>
      </c>
      <c r="F130" s="271" t="s">
        <v>3331</v>
      </c>
      <c r="G130" s="272" t="s">
        <v>1673</v>
      </c>
      <c r="H130" s="273">
        <v>51</v>
      </c>
      <c r="I130" s="274">
        <v>175</v>
      </c>
      <c r="J130" s="274">
        <f>ROUND(I130*H130,2)</f>
        <v>8925</v>
      </c>
      <c r="K130" s="275"/>
      <c r="L130" s="276"/>
      <c r="M130" s="277" t="s">
        <v>1</v>
      </c>
      <c r="N130" s="278" t="s">
        <v>39</v>
      </c>
      <c r="O130" s="231">
        <v>0</v>
      </c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33" t="s">
        <v>2319</v>
      </c>
      <c r="AT130" s="233" t="s">
        <v>1081</v>
      </c>
      <c r="AU130" s="233" t="s">
        <v>81</v>
      </c>
      <c r="AY130" s="18" t="s">
        <v>278</v>
      </c>
      <c r="BE130" s="234">
        <f>IF(N130="základní",J130,0)</f>
        <v>8925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8" t="s">
        <v>81</v>
      </c>
      <c r="BK130" s="234">
        <f>ROUND(I130*H130,2)</f>
        <v>8925</v>
      </c>
      <c r="BL130" s="18" t="s">
        <v>2319</v>
      </c>
      <c r="BM130" s="233" t="s">
        <v>5919</v>
      </c>
    </row>
    <row r="131" s="2" customFormat="1" ht="16.5" customHeight="1">
      <c r="A131" s="33"/>
      <c r="B131" s="34"/>
      <c r="C131" s="269" t="s">
        <v>298</v>
      </c>
      <c r="D131" s="269" t="s">
        <v>1081</v>
      </c>
      <c r="E131" s="270" t="s">
        <v>3333</v>
      </c>
      <c r="F131" s="271" t="s">
        <v>3334</v>
      </c>
      <c r="G131" s="272" t="s">
        <v>1673</v>
      </c>
      <c r="H131" s="273">
        <v>38</v>
      </c>
      <c r="I131" s="274">
        <v>12</v>
      </c>
      <c r="J131" s="274">
        <f>ROUND(I131*H131,2)</f>
        <v>456</v>
      </c>
      <c r="K131" s="275"/>
      <c r="L131" s="276"/>
      <c r="M131" s="277" t="s">
        <v>1</v>
      </c>
      <c r="N131" s="278" t="s">
        <v>39</v>
      </c>
      <c r="O131" s="231">
        <v>0</v>
      </c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33" t="s">
        <v>2319</v>
      </c>
      <c r="AT131" s="233" t="s">
        <v>1081</v>
      </c>
      <c r="AU131" s="233" t="s">
        <v>81</v>
      </c>
      <c r="AY131" s="18" t="s">
        <v>278</v>
      </c>
      <c r="BE131" s="234">
        <f>IF(N131="základní",J131,0)</f>
        <v>456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81</v>
      </c>
      <c r="BK131" s="234">
        <f>ROUND(I131*H131,2)</f>
        <v>456</v>
      </c>
      <c r="BL131" s="18" t="s">
        <v>2319</v>
      </c>
      <c r="BM131" s="233" t="s">
        <v>5920</v>
      </c>
    </row>
    <row r="132" s="2" customFormat="1" ht="16.5" customHeight="1">
      <c r="A132" s="33"/>
      <c r="B132" s="34"/>
      <c r="C132" s="269" t="s">
        <v>304</v>
      </c>
      <c r="D132" s="269" t="s">
        <v>1081</v>
      </c>
      <c r="E132" s="270" t="s">
        <v>3336</v>
      </c>
      <c r="F132" s="271" t="s">
        <v>3337</v>
      </c>
      <c r="G132" s="272" t="s">
        <v>1673</v>
      </c>
      <c r="H132" s="273">
        <v>13</v>
      </c>
      <c r="I132" s="274">
        <v>36</v>
      </c>
      <c r="J132" s="274">
        <f>ROUND(I132*H132,2)</f>
        <v>468</v>
      </c>
      <c r="K132" s="275"/>
      <c r="L132" s="276"/>
      <c r="M132" s="277" t="s">
        <v>1</v>
      </c>
      <c r="N132" s="278" t="s">
        <v>39</v>
      </c>
      <c r="O132" s="231">
        <v>0</v>
      </c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33" t="s">
        <v>2319</v>
      </c>
      <c r="AT132" s="233" t="s">
        <v>1081</v>
      </c>
      <c r="AU132" s="233" t="s">
        <v>81</v>
      </c>
      <c r="AY132" s="18" t="s">
        <v>278</v>
      </c>
      <c r="BE132" s="234">
        <f>IF(N132="základní",J132,0)</f>
        <v>468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8" t="s">
        <v>81</v>
      </c>
      <c r="BK132" s="234">
        <f>ROUND(I132*H132,2)</f>
        <v>468</v>
      </c>
      <c r="BL132" s="18" t="s">
        <v>2319</v>
      </c>
      <c r="BM132" s="233" t="s">
        <v>5921</v>
      </c>
    </row>
    <row r="133" s="2" customFormat="1" ht="16.5" customHeight="1">
      <c r="A133" s="33"/>
      <c r="B133" s="34"/>
      <c r="C133" s="269" t="s">
        <v>310</v>
      </c>
      <c r="D133" s="269" t="s">
        <v>1081</v>
      </c>
      <c r="E133" s="270" t="s">
        <v>3339</v>
      </c>
      <c r="F133" s="271" t="s">
        <v>3340</v>
      </c>
      <c r="G133" s="272" t="s">
        <v>1673</v>
      </c>
      <c r="H133" s="273">
        <v>15</v>
      </c>
      <c r="I133" s="274">
        <v>630</v>
      </c>
      <c r="J133" s="274">
        <f>ROUND(I133*H133,2)</f>
        <v>9450</v>
      </c>
      <c r="K133" s="275"/>
      <c r="L133" s="276"/>
      <c r="M133" s="277" t="s">
        <v>1</v>
      </c>
      <c r="N133" s="278" t="s">
        <v>39</v>
      </c>
      <c r="O133" s="231">
        <v>0</v>
      </c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33" t="s">
        <v>2319</v>
      </c>
      <c r="AT133" s="233" t="s">
        <v>1081</v>
      </c>
      <c r="AU133" s="233" t="s">
        <v>81</v>
      </c>
      <c r="AY133" s="18" t="s">
        <v>278</v>
      </c>
      <c r="BE133" s="234">
        <f>IF(N133="základní",J133,0)</f>
        <v>9450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8" t="s">
        <v>81</v>
      </c>
      <c r="BK133" s="234">
        <f>ROUND(I133*H133,2)</f>
        <v>9450</v>
      </c>
      <c r="BL133" s="18" t="s">
        <v>2319</v>
      </c>
      <c r="BM133" s="233" t="s">
        <v>5922</v>
      </c>
    </row>
    <row r="134" s="2" customFormat="1" ht="16.5" customHeight="1">
      <c r="A134" s="33"/>
      <c r="B134" s="34"/>
      <c r="C134" s="269" t="s">
        <v>315</v>
      </c>
      <c r="D134" s="269" t="s">
        <v>1081</v>
      </c>
      <c r="E134" s="270" t="s">
        <v>3345</v>
      </c>
      <c r="F134" s="271" t="s">
        <v>3346</v>
      </c>
      <c r="G134" s="272" t="s">
        <v>1673</v>
      </c>
      <c r="H134" s="273">
        <v>2</v>
      </c>
      <c r="I134" s="274">
        <v>189</v>
      </c>
      <c r="J134" s="274">
        <f>ROUND(I134*H134,2)</f>
        <v>378</v>
      </c>
      <c r="K134" s="275"/>
      <c r="L134" s="276"/>
      <c r="M134" s="277" t="s">
        <v>1</v>
      </c>
      <c r="N134" s="278" t="s">
        <v>39</v>
      </c>
      <c r="O134" s="231">
        <v>0</v>
      </c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33" t="s">
        <v>2319</v>
      </c>
      <c r="AT134" s="233" t="s">
        <v>1081</v>
      </c>
      <c r="AU134" s="233" t="s">
        <v>81</v>
      </c>
      <c r="AY134" s="18" t="s">
        <v>278</v>
      </c>
      <c r="BE134" s="234">
        <f>IF(N134="základní",J134,0)</f>
        <v>378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8" t="s">
        <v>81</v>
      </c>
      <c r="BK134" s="234">
        <f>ROUND(I134*H134,2)</f>
        <v>378</v>
      </c>
      <c r="BL134" s="18" t="s">
        <v>2319</v>
      </c>
      <c r="BM134" s="233" t="s">
        <v>5923</v>
      </c>
    </row>
    <row r="135" s="2" customFormat="1" ht="16.5" customHeight="1">
      <c r="A135" s="33"/>
      <c r="B135" s="34"/>
      <c r="C135" s="269" t="s">
        <v>308</v>
      </c>
      <c r="D135" s="269" t="s">
        <v>1081</v>
      </c>
      <c r="E135" s="270" t="s">
        <v>3348</v>
      </c>
      <c r="F135" s="271" t="s">
        <v>3349</v>
      </c>
      <c r="G135" s="272" t="s">
        <v>1673</v>
      </c>
      <c r="H135" s="273">
        <v>5</v>
      </c>
      <c r="I135" s="274">
        <v>1316</v>
      </c>
      <c r="J135" s="274">
        <f>ROUND(I135*H135,2)</f>
        <v>6580</v>
      </c>
      <c r="K135" s="275"/>
      <c r="L135" s="276"/>
      <c r="M135" s="277" t="s">
        <v>1</v>
      </c>
      <c r="N135" s="278" t="s">
        <v>39</v>
      </c>
      <c r="O135" s="231">
        <v>0</v>
      </c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33" t="s">
        <v>2319</v>
      </c>
      <c r="AT135" s="233" t="s">
        <v>1081</v>
      </c>
      <c r="AU135" s="233" t="s">
        <v>81</v>
      </c>
      <c r="AY135" s="18" t="s">
        <v>278</v>
      </c>
      <c r="BE135" s="234">
        <f>IF(N135="základní",J135,0)</f>
        <v>6580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8" t="s">
        <v>81</v>
      </c>
      <c r="BK135" s="234">
        <f>ROUND(I135*H135,2)</f>
        <v>6580</v>
      </c>
      <c r="BL135" s="18" t="s">
        <v>2319</v>
      </c>
      <c r="BM135" s="233" t="s">
        <v>5924</v>
      </c>
    </row>
    <row r="136" s="2" customFormat="1" ht="16.5" customHeight="1">
      <c r="A136" s="33"/>
      <c r="B136" s="34"/>
      <c r="C136" s="269" t="s">
        <v>325</v>
      </c>
      <c r="D136" s="269" t="s">
        <v>1081</v>
      </c>
      <c r="E136" s="270" t="s">
        <v>3354</v>
      </c>
      <c r="F136" s="271" t="s">
        <v>3355</v>
      </c>
      <c r="G136" s="272" t="s">
        <v>1673</v>
      </c>
      <c r="H136" s="273">
        <v>22</v>
      </c>
      <c r="I136" s="274">
        <v>147</v>
      </c>
      <c r="J136" s="274">
        <f>ROUND(I136*H136,2)</f>
        <v>3234</v>
      </c>
      <c r="K136" s="275"/>
      <c r="L136" s="276"/>
      <c r="M136" s="277" t="s">
        <v>1</v>
      </c>
      <c r="N136" s="278" t="s">
        <v>39</v>
      </c>
      <c r="O136" s="231">
        <v>0</v>
      </c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33" t="s">
        <v>2319</v>
      </c>
      <c r="AT136" s="233" t="s">
        <v>1081</v>
      </c>
      <c r="AU136" s="233" t="s">
        <v>81</v>
      </c>
      <c r="AY136" s="18" t="s">
        <v>278</v>
      </c>
      <c r="BE136" s="234">
        <f>IF(N136="základní",J136,0)</f>
        <v>3234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8" t="s">
        <v>81</v>
      </c>
      <c r="BK136" s="234">
        <f>ROUND(I136*H136,2)</f>
        <v>3234</v>
      </c>
      <c r="BL136" s="18" t="s">
        <v>2319</v>
      </c>
      <c r="BM136" s="233" t="s">
        <v>5925</v>
      </c>
    </row>
    <row r="137" s="2" customFormat="1" ht="16.5" customHeight="1">
      <c r="A137" s="33"/>
      <c r="B137" s="34"/>
      <c r="C137" s="269" t="s">
        <v>372</v>
      </c>
      <c r="D137" s="269" t="s">
        <v>1081</v>
      </c>
      <c r="E137" s="270" t="s">
        <v>3357</v>
      </c>
      <c r="F137" s="271" t="s">
        <v>3358</v>
      </c>
      <c r="G137" s="272" t="s">
        <v>1673</v>
      </c>
      <c r="H137" s="273">
        <v>9</v>
      </c>
      <c r="I137" s="274">
        <v>228</v>
      </c>
      <c r="J137" s="274">
        <f>ROUND(I137*H137,2)</f>
        <v>2052</v>
      </c>
      <c r="K137" s="275"/>
      <c r="L137" s="276"/>
      <c r="M137" s="277" t="s">
        <v>1</v>
      </c>
      <c r="N137" s="278" t="s">
        <v>39</v>
      </c>
      <c r="O137" s="231">
        <v>0</v>
      </c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33" t="s">
        <v>2319</v>
      </c>
      <c r="AT137" s="233" t="s">
        <v>1081</v>
      </c>
      <c r="AU137" s="233" t="s">
        <v>81</v>
      </c>
      <c r="AY137" s="18" t="s">
        <v>278</v>
      </c>
      <c r="BE137" s="234">
        <f>IF(N137="základní",J137,0)</f>
        <v>2052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8" t="s">
        <v>81</v>
      </c>
      <c r="BK137" s="234">
        <f>ROUND(I137*H137,2)</f>
        <v>2052</v>
      </c>
      <c r="BL137" s="18" t="s">
        <v>2319</v>
      </c>
      <c r="BM137" s="233" t="s">
        <v>5926</v>
      </c>
    </row>
    <row r="138" s="2" customFormat="1" ht="16.5" customHeight="1">
      <c r="A138" s="33"/>
      <c r="B138" s="34"/>
      <c r="C138" s="269" t="s">
        <v>8</v>
      </c>
      <c r="D138" s="269" t="s">
        <v>1081</v>
      </c>
      <c r="E138" s="270" t="s">
        <v>3363</v>
      </c>
      <c r="F138" s="271" t="s">
        <v>3364</v>
      </c>
      <c r="G138" s="272" t="s">
        <v>1673</v>
      </c>
      <c r="H138" s="273">
        <v>5</v>
      </c>
      <c r="I138" s="274">
        <v>208</v>
      </c>
      <c r="J138" s="274">
        <f>ROUND(I138*H138,2)</f>
        <v>1040</v>
      </c>
      <c r="K138" s="275"/>
      <c r="L138" s="276"/>
      <c r="M138" s="277" t="s">
        <v>1</v>
      </c>
      <c r="N138" s="278" t="s">
        <v>39</v>
      </c>
      <c r="O138" s="231">
        <v>0</v>
      </c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33" t="s">
        <v>2319</v>
      </c>
      <c r="AT138" s="233" t="s">
        <v>1081</v>
      </c>
      <c r="AU138" s="233" t="s">
        <v>81</v>
      </c>
      <c r="AY138" s="18" t="s">
        <v>278</v>
      </c>
      <c r="BE138" s="234">
        <f>IF(N138="základní",J138,0)</f>
        <v>1040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8" t="s">
        <v>81</v>
      </c>
      <c r="BK138" s="234">
        <f>ROUND(I138*H138,2)</f>
        <v>1040</v>
      </c>
      <c r="BL138" s="18" t="s">
        <v>2319</v>
      </c>
      <c r="BM138" s="233" t="s">
        <v>5927</v>
      </c>
    </row>
    <row r="139" s="2" customFormat="1" ht="16.5" customHeight="1">
      <c r="A139" s="33"/>
      <c r="B139" s="34"/>
      <c r="C139" s="269" t="s">
        <v>404</v>
      </c>
      <c r="D139" s="269" t="s">
        <v>1081</v>
      </c>
      <c r="E139" s="270" t="s">
        <v>3366</v>
      </c>
      <c r="F139" s="271" t="s">
        <v>3367</v>
      </c>
      <c r="G139" s="272" t="s">
        <v>1673</v>
      </c>
      <c r="H139" s="273">
        <v>15</v>
      </c>
      <c r="I139" s="274">
        <v>181</v>
      </c>
      <c r="J139" s="274">
        <f>ROUND(I139*H139,2)</f>
        <v>2715</v>
      </c>
      <c r="K139" s="275"/>
      <c r="L139" s="276"/>
      <c r="M139" s="277" t="s">
        <v>1</v>
      </c>
      <c r="N139" s="278" t="s">
        <v>39</v>
      </c>
      <c r="O139" s="231">
        <v>0</v>
      </c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33" t="s">
        <v>2319</v>
      </c>
      <c r="AT139" s="233" t="s">
        <v>1081</v>
      </c>
      <c r="AU139" s="233" t="s">
        <v>81</v>
      </c>
      <c r="AY139" s="18" t="s">
        <v>278</v>
      </c>
      <c r="BE139" s="234">
        <f>IF(N139="základní",J139,0)</f>
        <v>2715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8" t="s">
        <v>81</v>
      </c>
      <c r="BK139" s="234">
        <f>ROUND(I139*H139,2)</f>
        <v>2715</v>
      </c>
      <c r="BL139" s="18" t="s">
        <v>2319</v>
      </c>
      <c r="BM139" s="233" t="s">
        <v>5928</v>
      </c>
    </row>
    <row r="140" s="2" customFormat="1" ht="16.5" customHeight="1">
      <c r="A140" s="33"/>
      <c r="B140" s="34"/>
      <c r="C140" s="269" t="s">
        <v>410</v>
      </c>
      <c r="D140" s="269" t="s">
        <v>1081</v>
      </c>
      <c r="E140" s="270" t="s">
        <v>3375</v>
      </c>
      <c r="F140" s="271" t="s">
        <v>3376</v>
      </c>
      <c r="G140" s="272" t="s">
        <v>1673</v>
      </c>
      <c r="H140" s="273">
        <v>75</v>
      </c>
      <c r="I140" s="274">
        <v>151</v>
      </c>
      <c r="J140" s="274">
        <f>ROUND(I140*H140,2)</f>
        <v>11325</v>
      </c>
      <c r="K140" s="275"/>
      <c r="L140" s="276"/>
      <c r="M140" s="277" t="s">
        <v>1</v>
      </c>
      <c r="N140" s="278" t="s">
        <v>39</v>
      </c>
      <c r="O140" s="231">
        <v>0</v>
      </c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33" t="s">
        <v>2319</v>
      </c>
      <c r="AT140" s="233" t="s">
        <v>1081</v>
      </c>
      <c r="AU140" s="233" t="s">
        <v>81</v>
      </c>
      <c r="AY140" s="18" t="s">
        <v>278</v>
      </c>
      <c r="BE140" s="234">
        <f>IF(N140="základní",J140,0)</f>
        <v>11325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8" t="s">
        <v>81</v>
      </c>
      <c r="BK140" s="234">
        <f>ROUND(I140*H140,2)</f>
        <v>11325</v>
      </c>
      <c r="BL140" s="18" t="s">
        <v>2319</v>
      </c>
      <c r="BM140" s="233" t="s">
        <v>5929</v>
      </c>
    </row>
    <row r="141" s="2" customFormat="1" ht="16.5" customHeight="1">
      <c r="A141" s="33"/>
      <c r="B141" s="34"/>
      <c r="C141" s="269" t="s">
        <v>415</v>
      </c>
      <c r="D141" s="269" t="s">
        <v>1081</v>
      </c>
      <c r="E141" s="270" t="s">
        <v>3381</v>
      </c>
      <c r="F141" s="271" t="s">
        <v>3382</v>
      </c>
      <c r="G141" s="272" t="s">
        <v>1673</v>
      </c>
      <c r="H141" s="273">
        <v>67</v>
      </c>
      <c r="I141" s="274">
        <v>390</v>
      </c>
      <c r="J141" s="274">
        <f>ROUND(I141*H141,2)</f>
        <v>26130</v>
      </c>
      <c r="K141" s="275"/>
      <c r="L141" s="276"/>
      <c r="M141" s="277" t="s">
        <v>1</v>
      </c>
      <c r="N141" s="278" t="s">
        <v>39</v>
      </c>
      <c r="O141" s="231">
        <v>0</v>
      </c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33" t="s">
        <v>2319</v>
      </c>
      <c r="AT141" s="233" t="s">
        <v>1081</v>
      </c>
      <c r="AU141" s="233" t="s">
        <v>81</v>
      </c>
      <c r="AY141" s="18" t="s">
        <v>278</v>
      </c>
      <c r="BE141" s="234">
        <f>IF(N141="základní",J141,0)</f>
        <v>26130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8" t="s">
        <v>81</v>
      </c>
      <c r="BK141" s="234">
        <f>ROUND(I141*H141,2)</f>
        <v>26130</v>
      </c>
      <c r="BL141" s="18" t="s">
        <v>2319</v>
      </c>
      <c r="BM141" s="233" t="s">
        <v>5930</v>
      </c>
    </row>
    <row r="142" s="2" customFormat="1" ht="16.5" customHeight="1">
      <c r="A142" s="33"/>
      <c r="B142" s="34"/>
      <c r="C142" s="269" t="s">
        <v>602</v>
      </c>
      <c r="D142" s="269" t="s">
        <v>1081</v>
      </c>
      <c r="E142" s="270" t="s">
        <v>3384</v>
      </c>
      <c r="F142" s="271" t="s">
        <v>3385</v>
      </c>
      <c r="G142" s="272" t="s">
        <v>1673</v>
      </c>
      <c r="H142" s="273">
        <v>84</v>
      </c>
      <c r="I142" s="274">
        <v>143</v>
      </c>
      <c r="J142" s="274">
        <f>ROUND(I142*H142,2)</f>
        <v>12012</v>
      </c>
      <c r="K142" s="275"/>
      <c r="L142" s="276"/>
      <c r="M142" s="277" t="s">
        <v>1</v>
      </c>
      <c r="N142" s="278" t="s">
        <v>39</v>
      </c>
      <c r="O142" s="231">
        <v>0</v>
      </c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33" t="s">
        <v>2319</v>
      </c>
      <c r="AT142" s="233" t="s">
        <v>1081</v>
      </c>
      <c r="AU142" s="233" t="s">
        <v>81</v>
      </c>
      <c r="AY142" s="18" t="s">
        <v>278</v>
      </c>
      <c r="BE142" s="234">
        <f>IF(N142="základní",J142,0)</f>
        <v>12012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8" t="s">
        <v>81</v>
      </c>
      <c r="BK142" s="234">
        <f>ROUND(I142*H142,2)</f>
        <v>12012</v>
      </c>
      <c r="BL142" s="18" t="s">
        <v>2319</v>
      </c>
      <c r="BM142" s="233" t="s">
        <v>5931</v>
      </c>
    </row>
    <row r="143" s="2" customFormat="1" ht="16.5" customHeight="1">
      <c r="A143" s="33"/>
      <c r="B143" s="34"/>
      <c r="C143" s="269" t="s">
        <v>607</v>
      </c>
      <c r="D143" s="269" t="s">
        <v>1081</v>
      </c>
      <c r="E143" s="270" t="s">
        <v>3387</v>
      </c>
      <c r="F143" s="271" t="s">
        <v>3388</v>
      </c>
      <c r="G143" s="272" t="s">
        <v>1673</v>
      </c>
      <c r="H143" s="273">
        <v>2</v>
      </c>
      <c r="I143" s="274">
        <v>169</v>
      </c>
      <c r="J143" s="274">
        <f>ROUND(I143*H143,2)</f>
        <v>338</v>
      </c>
      <c r="K143" s="275"/>
      <c r="L143" s="276"/>
      <c r="M143" s="277" t="s">
        <v>1</v>
      </c>
      <c r="N143" s="278" t="s">
        <v>39</v>
      </c>
      <c r="O143" s="231">
        <v>0</v>
      </c>
      <c r="P143" s="231">
        <f>O143*H143</f>
        <v>0</v>
      </c>
      <c r="Q143" s="231">
        <v>0</v>
      </c>
      <c r="R143" s="231">
        <f>Q143*H143</f>
        <v>0</v>
      </c>
      <c r="S143" s="231">
        <v>0</v>
      </c>
      <c r="T143" s="23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33" t="s">
        <v>2319</v>
      </c>
      <c r="AT143" s="233" t="s">
        <v>1081</v>
      </c>
      <c r="AU143" s="233" t="s">
        <v>81</v>
      </c>
      <c r="AY143" s="18" t="s">
        <v>278</v>
      </c>
      <c r="BE143" s="234">
        <f>IF(N143="základní",J143,0)</f>
        <v>338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8" t="s">
        <v>81</v>
      </c>
      <c r="BK143" s="234">
        <f>ROUND(I143*H143,2)</f>
        <v>338</v>
      </c>
      <c r="BL143" s="18" t="s">
        <v>2319</v>
      </c>
      <c r="BM143" s="233" t="s">
        <v>5932</v>
      </c>
    </row>
    <row r="144" s="2" customFormat="1" ht="16.5" customHeight="1">
      <c r="A144" s="33"/>
      <c r="B144" s="34"/>
      <c r="C144" s="269" t="s">
        <v>611</v>
      </c>
      <c r="D144" s="269" t="s">
        <v>1081</v>
      </c>
      <c r="E144" s="270" t="s">
        <v>3390</v>
      </c>
      <c r="F144" s="271" t="s">
        <v>3391</v>
      </c>
      <c r="G144" s="272" t="s">
        <v>1673</v>
      </c>
      <c r="H144" s="273">
        <v>22</v>
      </c>
      <c r="I144" s="274">
        <v>650</v>
      </c>
      <c r="J144" s="274">
        <f>ROUND(I144*H144,2)</f>
        <v>14300</v>
      </c>
      <c r="K144" s="275"/>
      <c r="L144" s="276"/>
      <c r="M144" s="277" t="s">
        <v>1</v>
      </c>
      <c r="N144" s="278" t="s">
        <v>39</v>
      </c>
      <c r="O144" s="231">
        <v>0</v>
      </c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33" t="s">
        <v>2319</v>
      </c>
      <c r="AT144" s="233" t="s">
        <v>1081</v>
      </c>
      <c r="AU144" s="233" t="s">
        <v>81</v>
      </c>
      <c r="AY144" s="18" t="s">
        <v>278</v>
      </c>
      <c r="BE144" s="234">
        <f>IF(N144="základní",J144,0)</f>
        <v>14300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8" t="s">
        <v>81</v>
      </c>
      <c r="BK144" s="234">
        <f>ROUND(I144*H144,2)</f>
        <v>14300</v>
      </c>
      <c r="BL144" s="18" t="s">
        <v>2319</v>
      </c>
      <c r="BM144" s="233" t="s">
        <v>5933</v>
      </c>
    </row>
    <row r="145" s="2" customFormat="1" ht="16.5" customHeight="1">
      <c r="A145" s="33"/>
      <c r="B145" s="34"/>
      <c r="C145" s="269" t="s">
        <v>616</v>
      </c>
      <c r="D145" s="269" t="s">
        <v>1081</v>
      </c>
      <c r="E145" s="270" t="s">
        <v>3393</v>
      </c>
      <c r="F145" s="271" t="s">
        <v>3394</v>
      </c>
      <c r="G145" s="272" t="s">
        <v>1673</v>
      </c>
      <c r="H145" s="273">
        <v>266</v>
      </c>
      <c r="I145" s="274">
        <v>130</v>
      </c>
      <c r="J145" s="274">
        <f>ROUND(I145*H145,2)</f>
        <v>34580</v>
      </c>
      <c r="K145" s="275"/>
      <c r="L145" s="276"/>
      <c r="M145" s="277" t="s">
        <v>1</v>
      </c>
      <c r="N145" s="278" t="s">
        <v>39</v>
      </c>
      <c r="O145" s="231">
        <v>0</v>
      </c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33" t="s">
        <v>2319</v>
      </c>
      <c r="AT145" s="233" t="s">
        <v>1081</v>
      </c>
      <c r="AU145" s="233" t="s">
        <v>81</v>
      </c>
      <c r="AY145" s="18" t="s">
        <v>278</v>
      </c>
      <c r="BE145" s="234">
        <f>IF(N145="základní",J145,0)</f>
        <v>34580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8" t="s">
        <v>81</v>
      </c>
      <c r="BK145" s="234">
        <f>ROUND(I145*H145,2)</f>
        <v>34580</v>
      </c>
      <c r="BL145" s="18" t="s">
        <v>2319</v>
      </c>
      <c r="BM145" s="233" t="s">
        <v>5934</v>
      </c>
    </row>
    <row r="146" s="2" customFormat="1" ht="16.5" customHeight="1">
      <c r="A146" s="33"/>
      <c r="B146" s="34"/>
      <c r="C146" s="269" t="s">
        <v>621</v>
      </c>
      <c r="D146" s="269" t="s">
        <v>1081</v>
      </c>
      <c r="E146" s="270" t="s">
        <v>5935</v>
      </c>
      <c r="F146" s="271" t="s">
        <v>5936</v>
      </c>
      <c r="G146" s="272" t="s">
        <v>1673</v>
      </c>
      <c r="H146" s="273">
        <v>10</v>
      </c>
      <c r="I146" s="274">
        <v>167</v>
      </c>
      <c r="J146" s="274">
        <f>ROUND(I146*H146,2)</f>
        <v>1670</v>
      </c>
      <c r="K146" s="275"/>
      <c r="L146" s="276"/>
      <c r="M146" s="277" t="s">
        <v>1</v>
      </c>
      <c r="N146" s="278" t="s">
        <v>39</v>
      </c>
      <c r="O146" s="231">
        <v>0</v>
      </c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33" t="s">
        <v>2319</v>
      </c>
      <c r="AT146" s="233" t="s">
        <v>1081</v>
      </c>
      <c r="AU146" s="233" t="s">
        <v>81</v>
      </c>
      <c r="AY146" s="18" t="s">
        <v>278</v>
      </c>
      <c r="BE146" s="234">
        <f>IF(N146="základní",J146,0)</f>
        <v>1670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8" t="s">
        <v>81</v>
      </c>
      <c r="BK146" s="234">
        <f>ROUND(I146*H146,2)</f>
        <v>1670</v>
      </c>
      <c r="BL146" s="18" t="s">
        <v>2319</v>
      </c>
      <c r="BM146" s="233" t="s">
        <v>5937</v>
      </c>
    </row>
    <row r="147" s="2" customFormat="1" ht="16.5" customHeight="1">
      <c r="A147" s="33"/>
      <c r="B147" s="34"/>
      <c r="C147" s="269" t="s">
        <v>7</v>
      </c>
      <c r="D147" s="269" t="s">
        <v>1081</v>
      </c>
      <c r="E147" s="270" t="s">
        <v>3396</v>
      </c>
      <c r="F147" s="271" t="s">
        <v>3397</v>
      </c>
      <c r="G147" s="272" t="s">
        <v>1673</v>
      </c>
      <c r="H147" s="273">
        <v>6</v>
      </c>
      <c r="I147" s="274">
        <v>156</v>
      </c>
      <c r="J147" s="274">
        <f>ROUND(I147*H147,2)</f>
        <v>936</v>
      </c>
      <c r="K147" s="275"/>
      <c r="L147" s="276"/>
      <c r="M147" s="277" t="s">
        <v>1</v>
      </c>
      <c r="N147" s="278" t="s">
        <v>39</v>
      </c>
      <c r="O147" s="231">
        <v>0</v>
      </c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33" t="s">
        <v>2319</v>
      </c>
      <c r="AT147" s="233" t="s">
        <v>1081</v>
      </c>
      <c r="AU147" s="233" t="s">
        <v>81</v>
      </c>
      <c r="AY147" s="18" t="s">
        <v>278</v>
      </c>
      <c r="BE147" s="234">
        <f>IF(N147="základní",J147,0)</f>
        <v>936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8" t="s">
        <v>81</v>
      </c>
      <c r="BK147" s="234">
        <f>ROUND(I147*H147,2)</f>
        <v>936</v>
      </c>
      <c r="BL147" s="18" t="s">
        <v>2319</v>
      </c>
      <c r="BM147" s="233" t="s">
        <v>5938</v>
      </c>
    </row>
    <row r="148" s="2" customFormat="1" ht="16.5" customHeight="1">
      <c r="A148" s="33"/>
      <c r="B148" s="34"/>
      <c r="C148" s="269" t="s">
        <v>630</v>
      </c>
      <c r="D148" s="269" t="s">
        <v>1081</v>
      </c>
      <c r="E148" s="270" t="s">
        <v>3408</v>
      </c>
      <c r="F148" s="271" t="s">
        <v>3409</v>
      </c>
      <c r="G148" s="272" t="s">
        <v>1673</v>
      </c>
      <c r="H148" s="273">
        <v>6</v>
      </c>
      <c r="I148" s="274">
        <v>653</v>
      </c>
      <c r="J148" s="274">
        <f>ROUND(I148*H148,2)</f>
        <v>3918</v>
      </c>
      <c r="K148" s="275"/>
      <c r="L148" s="276"/>
      <c r="M148" s="277" t="s">
        <v>1</v>
      </c>
      <c r="N148" s="278" t="s">
        <v>39</v>
      </c>
      <c r="O148" s="231">
        <v>0</v>
      </c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33" t="s">
        <v>2319</v>
      </c>
      <c r="AT148" s="233" t="s">
        <v>1081</v>
      </c>
      <c r="AU148" s="233" t="s">
        <v>81</v>
      </c>
      <c r="AY148" s="18" t="s">
        <v>278</v>
      </c>
      <c r="BE148" s="234">
        <f>IF(N148="základní",J148,0)</f>
        <v>3918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8" t="s">
        <v>81</v>
      </c>
      <c r="BK148" s="234">
        <f>ROUND(I148*H148,2)</f>
        <v>3918</v>
      </c>
      <c r="BL148" s="18" t="s">
        <v>2319</v>
      </c>
      <c r="BM148" s="233" t="s">
        <v>5939</v>
      </c>
    </row>
    <row r="149" s="2" customFormat="1" ht="16.5" customHeight="1">
      <c r="A149" s="33"/>
      <c r="B149" s="34"/>
      <c r="C149" s="269" t="s">
        <v>635</v>
      </c>
      <c r="D149" s="269" t="s">
        <v>1081</v>
      </c>
      <c r="E149" s="270" t="s">
        <v>3411</v>
      </c>
      <c r="F149" s="271" t="s">
        <v>3412</v>
      </c>
      <c r="G149" s="272" t="s">
        <v>1673</v>
      </c>
      <c r="H149" s="273">
        <v>6</v>
      </c>
      <c r="I149" s="274">
        <v>141.5</v>
      </c>
      <c r="J149" s="274">
        <f>ROUND(I149*H149,2)</f>
        <v>849</v>
      </c>
      <c r="K149" s="275"/>
      <c r="L149" s="276"/>
      <c r="M149" s="277" t="s">
        <v>1</v>
      </c>
      <c r="N149" s="278" t="s">
        <v>39</v>
      </c>
      <c r="O149" s="231">
        <v>0</v>
      </c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33" t="s">
        <v>2319</v>
      </c>
      <c r="AT149" s="233" t="s">
        <v>1081</v>
      </c>
      <c r="AU149" s="233" t="s">
        <v>81</v>
      </c>
      <c r="AY149" s="18" t="s">
        <v>278</v>
      </c>
      <c r="BE149" s="234">
        <f>IF(N149="základní",J149,0)</f>
        <v>849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8" t="s">
        <v>81</v>
      </c>
      <c r="BK149" s="234">
        <f>ROUND(I149*H149,2)</f>
        <v>849</v>
      </c>
      <c r="BL149" s="18" t="s">
        <v>2319</v>
      </c>
      <c r="BM149" s="233" t="s">
        <v>5940</v>
      </c>
    </row>
    <row r="150" s="2" customFormat="1" ht="16.5" customHeight="1">
      <c r="A150" s="33"/>
      <c r="B150" s="34"/>
      <c r="C150" s="269" t="s">
        <v>640</v>
      </c>
      <c r="D150" s="269" t="s">
        <v>1081</v>
      </c>
      <c r="E150" s="270" t="s">
        <v>3420</v>
      </c>
      <c r="F150" s="271" t="s">
        <v>3421</v>
      </c>
      <c r="G150" s="272" t="s">
        <v>1673</v>
      </c>
      <c r="H150" s="273">
        <v>719</v>
      </c>
      <c r="I150" s="274">
        <v>7</v>
      </c>
      <c r="J150" s="274">
        <f>ROUND(I150*H150,2)</f>
        <v>5033</v>
      </c>
      <c r="K150" s="275"/>
      <c r="L150" s="276"/>
      <c r="M150" s="277" t="s">
        <v>1</v>
      </c>
      <c r="N150" s="278" t="s">
        <v>39</v>
      </c>
      <c r="O150" s="231">
        <v>0</v>
      </c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33" t="s">
        <v>2319</v>
      </c>
      <c r="AT150" s="233" t="s">
        <v>1081</v>
      </c>
      <c r="AU150" s="233" t="s">
        <v>81</v>
      </c>
      <c r="AY150" s="18" t="s">
        <v>278</v>
      </c>
      <c r="BE150" s="234">
        <f>IF(N150="základní",J150,0)</f>
        <v>5033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8" t="s">
        <v>81</v>
      </c>
      <c r="BK150" s="234">
        <f>ROUND(I150*H150,2)</f>
        <v>5033</v>
      </c>
      <c r="BL150" s="18" t="s">
        <v>2319</v>
      </c>
      <c r="BM150" s="233" t="s">
        <v>5941</v>
      </c>
    </row>
    <row r="151" s="2" customFormat="1" ht="16.5" customHeight="1">
      <c r="A151" s="33"/>
      <c r="B151" s="34"/>
      <c r="C151" s="269" t="s">
        <v>650</v>
      </c>
      <c r="D151" s="269" t="s">
        <v>1081</v>
      </c>
      <c r="E151" s="270" t="s">
        <v>3423</v>
      </c>
      <c r="F151" s="271" t="s">
        <v>3424</v>
      </c>
      <c r="G151" s="272" t="s">
        <v>1673</v>
      </c>
      <c r="H151" s="273">
        <v>2157</v>
      </c>
      <c r="I151" s="274">
        <v>4</v>
      </c>
      <c r="J151" s="274">
        <f>ROUND(I151*H151,2)</f>
        <v>8628</v>
      </c>
      <c r="K151" s="275"/>
      <c r="L151" s="276"/>
      <c r="M151" s="277" t="s">
        <v>1</v>
      </c>
      <c r="N151" s="278" t="s">
        <v>39</v>
      </c>
      <c r="O151" s="231">
        <v>0</v>
      </c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33" t="s">
        <v>2319</v>
      </c>
      <c r="AT151" s="233" t="s">
        <v>1081</v>
      </c>
      <c r="AU151" s="233" t="s">
        <v>81</v>
      </c>
      <c r="AY151" s="18" t="s">
        <v>278</v>
      </c>
      <c r="BE151" s="234">
        <f>IF(N151="základní",J151,0)</f>
        <v>8628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8" t="s">
        <v>81</v>
      </c>
      <c r="BK151" s="234">
        <f>ROUND(I151*H151,2)</f>
        <v>8628</v>
      </c>
      <c r="BL151" s="18" t="s">
        <v>2319</v>
      </c>
      <c r="BM151" s="233" t="s">
        <v>5942</v>
      </c>
    </row>
    <row r="152" s="2" customFormat="1" ht="16.5" customHeight="1">
      <c r="A152" s="33"/>
      <c r="B152" s="34"/>
      <c r="C152" s="222" t="s">
        <v>666</v>
      </c>
      <c r="D152" s="222" t="s">
        <v>280</v>
      </c>
      <c r="E152" s="223" t="s">
        <v>3426</v>
      </c>
      <c r="F152" s="224" t="s">
        <v>3427</v>
      </c>
      <c r="G152" s="225" t="s">
        <v>1673</v>
      </c>
      <c r="H152" s="226">
        <v>444</v>
      </c>
      <c r="I152" s="227">
        <v>0</v>
      </c>
      <c r="J152" s="227">
        <f>ROUND(I152*H152,2)</f>
        <v>0</v>
      </c>
      <c r="K152" s="228"/>
      <c r="L152" s="39"/>
      <c r="M152" s="229" t="s">
        <v>1</v>
      </c>
      <c r="N152" s="230" t="s">
        <v>39</v>
      </c>
      <c r="O152" s="231">
        <v>0</v>
      </c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33" t="s">
        <v>116</v>
      </c>
      <c r="AT152" s="233" t="s">
        <v>280</v>
      </c>
      <c r="AU152" s="233" t="s">
        <v>81</v>
      </c>
      <c r="AY152" s="18" t="s">
        <v>278</v>
      </c>
      <c r="BE152" s="234">
        <f>IF(N152="základní",J152,0)</f>
        <v>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8" t="s">
        <v>81</v>
      </c>
      <c r="BK152" s="234">
        <f>ROUND(I152*H152,2)</f>
        <v>0</v>
      </c>
      <c r="BL152" s="18" t="s">
        <v>116</v>
      </c>
      <c r="BM152" s="233" t="s">
        <v>5943</v>
      </c>
    </row>
    <row r="153" s="2" customFormat="1" ht="16.5" customHeight="1">
      <c r="A153" s="33"/>
      <c r="B153" s="34"/>
      <c r="C153" s="269" t="s">
        <v>672</v>
      </c>
      <c r="D153" s="269" t="s">
        <v>1081</v>
      </c>
      <c r="E153" s="270" t="s">
        <v>3429</v>
      </c>
      <c r="F153" s="271" t="s">
        <v>3430</v>
      </c>
      <c r="G153" s="272" t="s">
        <v>1673</v>
      </c>
      <c r="H153" s="273">
        <v>34</v>
      </c>
      <c r="I153" s="274">
        <v>4050</v>
      </c>
      <c r="J153" s="274">
        <f>ROUND(I153*H153,2)</f>
        <v>137700</v>
      </c>
      <c r="K153" s="275"/>
      <c r="L153" s="276"/>
      <c r="M153" s="277" t="s">
        <v>1</v>
      </c>
      <c r="N153" s="278" t="s">
        <v>39</v>
      </c>
      <c r="O153" s="231">
        <v>0</v>
      </c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33" t="s">
        <v>2319</v>
      </c>
      <c r="AT153" s="233" t="s">
        <v>1081</v>
      </c>
      <c r="AU153" s="233" t="s">
        <v>81</v>
      </c>
      <c r="AY153" s="18" t="s">
        <v>278</v>
      </c>
      <c r="BE153" s="234">
        <f>IF(N153="základní",J153,0)</f>
        <v>137700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8" t="s">
        <v>81</v>
      </c>
      <c r="BK153" s="234">
        <f>ROUND(I153*H153,2)</f>
        <v>137700</v>
      </c>
      <c r="BL153" s="18" t="s">
        <v>2319</v>
      </c>
      <c r="BM153" s="233" t="s">
        <v>5944</v>
      </c>
    </row>
    <row r="154" s="2" customFormat="1" ht="16.5" customHeight="1">
      <c r="A154" s="33"/>
      <c r="B154" s="34"/>
      <c r="C154" s="269" t="s">
        <v>679</v>
      </c>
      <c r="D154" s="269" t="s">
        <v>1081</v>
      </c>
      <c r="E154" s="270" t="s">
        <v>3432</v>
      </c>
      <c r="F154" s="271" t="s">
        <v>3433</v>
      </c>
      <c r="G154" s="272" t="s">
        <v>1673</v>
      </c>
      <c r="H154" s="273">
        <v>68</v>
      </c>
      <c r="I154" s="274">
        <v>2410</v>
      </c>
      <c r="J154" s="274">
        <f>ROUND(I154*H154,2)</f>
        <v>163880</v>
      </c>
      <c r="K154" s="275"/>
      <c r="L154" s="276"/>
      <c r="M154" s="277" t="s">
        <v>1</v>
      </c>
      <c r="N154" s="278" t="s">
        <v>39</v>
      </c>
      <c r="O154" s="231">
        <v>0</v>
      </c>
      <c r="P154" s="231">
        <f>O154*H154</f>
        <v>0</v>
      </c>
      <c r="Q154" s="231">
        <v>0</v>
      </c>
      <c r="R154" s="231">
        <f>Q154*H154</f>
        <v>0</v>
      </c>
      <c r="S154" s="231">
        <v>0</v>
      </c>
      <c r="T154" s="23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33" t="s">
        <v>2319</v>
      </c>
      <c r="AT154" s="233" t="s">
        <v>1081</v>
      </c>
      <c r="AU154" s="233" t="s">
        <v>81</v>
      </c>
      <c r="AY154" s="18" t="s">
        <v>278</v>
      </c>
      <c r="BE154" s="234">
        <f>IF(N154="základní",J154,0)</f>
        <v>163880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8" t="s">
        <v>81</v>
      </c>
      <c r="BK154" s="234">
        <f>ROUND(I154*H154,2)</f>
        <v>163880</v>
      </c>
      <c r="BL154" s="18" t="s">
        <v>2319</v>
      </c>
      <c r="BM154" s="233" t="s">
        <v>5945</v>
      </c>
    </row>
    <row r="155" s="2" customFormat="1" ht="16.5" customHeight="1">
      <c r="A155" s="33"/>
      <c r="B155" s="34"/>
      <c r="C155" s="269" t="s">
        <v>685</v>
      </c>
      <c r="D155" s="269" t="s">
        <v>1081</v>
      </c>
      <c r="E155" s="270" t="s">
        <v>3435</v>
      </c>
      <c r="F155" s="271" t="s">
        <v>3436</v>
      </c>
      <c r="G155" s="272" t="s">
        <v>1673</v>
      </c>
      <c r="H155" s="273">
        <v>329</v>
      </c>
      <c r="I155" s="274">
        <v>1560</v>
      </c>
      <c r="J155" s="274">
        <f>ROUND(I155*H155,2)</f>
        <v>513240</v>
      </c>
      <c r="K155" s="275"/>
      <c r="L155" s="276"/>
      <c r="M155" s="277" t="s">
        <v>1</v>
      </c>
      <c r="N155" s="278" t="s">
        <v>39</v>
      </c>
      <c r="O155" s="231">
        <v>0</v>
      </c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33" t="s">
        <v>2319</v>
      </c>
      <c r="AT155" s="233" t="s">
        <v>1081</v>
      </c>
      <c r="AU155" s="233" t="s">
        <v>81</v>
      </c>
      <c r="AY155" s="18" t="s">
        <v>278</v>
      </c>
      <c r="BE155" s="234">
        <f>IF(N155="základní",J155,0)</f>
        <v>513240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8" t="s">
        <v>81</v>
      </c>
      <c r="BK155" s="234">
        <f>ROUND(I155*H155,2)</f>
        <v>513240</v>
      </c>
      <c r="BL155" s="18" t="s">
        <v>2319</v>
      </c>
      <c r="BM155" s="233" t="s">
        <v>5946</v>
      </c>
    </row>
    <row r="156" s="2" customFormat="1" ht="16.5" customHeight="1">
      <c r="A156" s="33"/>
      <c r="B156" s="34"/>
      <c r="C156" s="269" t="s">
        <v>691</v>
      </c>
      <c r="D156" s="269" t="s">
        <v>1081</v>
      </c>
      <c r="E156" s="270" t="s">
        <v>3438</v>
      </c>
      <c r="F156" s="271" t="s">
        <v>3439</v>
      </c>
      <c r="G156" s="272" t="s">
        <v>1673</v>
      </c>
      <c r="H156" s="273">
        <v>13</v>
      </c>
      <c r="I156" s="274">
        <v>1560</v>
      </c>
      <c r="J156" s="274">
        <f>ROUND(I156*H156,2)</f>
        <v>20280</v>
      </c>
      <c r="K156" s="275"/>
      <c r="L156" s="276"/>
      <c r="M156" s="277" t="s">
        <v>1</v>
      </c>
      <c r="N156" s="278" t="s">
        <v>39</v>
      </c>
      <c r="O156" s="231">
        <v>0</v>
      </c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33" t="s">
        <v>2319</v>
      </c>
      <c r="AT156" s="233" t="s">
        <v>1081</v>
      </c>
      <c r="AU156" s="233" t="s">
        <v>81</v>
      </c>
      <c r="AY156" s="18" t="s">
        <v>278</v>
      </c>
      <c r="BE156" s="234">
        <f>IF(N156="základní",J156,0)</f>
        <v>20280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8" t="s">
        <v>81</v>
      </c>
      <c r="BK156" s="234">
        <f>ROUND(I156*H156,2)</f>
        <v>20280</v>
      </c>
      <c r="BL156" s="18" t="s">
        <v>2319</v>
      </c>
      <c r="BM156" s="233" t="s">
        <v>5947</v>
      </c>
    </row>
    <row r="157" s="2" customFormat="1" ht="16.5" customHeight="1">
      <c r="A157" s="33"/>
      <c r="B157" s="34"/>
      <c r="C157" s="222" t="s">
        <v>697</v>
      </c>
      <c r="D157" s="222" t="s">
        <v>280</v>
      </c>
      <c r="E157" s="223" t="s">
        <v>3441</v>
      </c>
      <c r="F157" s="224" t="s">
        <v>3442</v>
      </c>
      <c r="G157" s="225" t="s">
        <v>1673</v>
      </c>
      <c r="H157" s="226">
        <v>93</v>
      </c>
      <c r="I157" s="227">
        <v>0</v>
      </c>
      <c r="J157" s="227">
        <f>ROUND(I157*H157,2)</f>
        <v>0</v>
      </c>
      <c r="K157" s="228"/>
      <c r="L157" s="39"/>
      <c r="M157" s="229" t="s">
        <v>1</v>
      </c>
      <c r="N157" s="230" t="s">
        <v>39</v>
      </c>
      <c r="O157" s="231">
        <v>0</v>
      </c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33" t="s">
        <v>116</v>
      </c>
      <c r="AT157" s="233" t="s">
        <v>280</v>
      </c>
      <c r="AU157" s="233" t="s">
        <v>81</v>
      </c>
      <c r="AY157" s="18" t="s">
        <v>278</v>
      </c>
      <c r="BE157" s="234">
        <f>IF(N157="základní",J157,0)</f>
        <v>0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8" t="s">
        <v>81</v>
      </c>
      <c r="BK157" s="234">
        <f>ROUND(I157*H157,2)</f>
        <v>0</v>
      </c>
      <c r="BL157" s="18" t="s">
        <v>116</v>
      </c>
      <c r="BM157" s="233" t="s">
        <v>5948</v>
      </c>
    </row>
    <row r="158" s="2" customFormat="1" ht="16.5" customHeight="1">
      <c r="A158" s="33"/>
      <c r="B158" s="34"/>
      <c r="C158" s="269" t="s">
        <v>703</v>
      </c>
      <c r="D158" s="269" t="s">
        <v>1081</v>
      </c>
      <c r="E158" s="270" t="s">
        <v>3444</v>
      </c>
      <c r="F158" s="271" t="s">
        <v>3445</v>
      </c>
      <c r="G158" s="272" t="s">
        <v>1673</v>
      </c>
      <c r="H158" s="273">
        <v>93</v>
      </c>
      <c r="I158" s="274">
        <v>1836</v>
      </c>
      <c r="J158" s="274">
        <f>ROUND(I158*H158,2)</f>
        <v>170748</v>
      </c>
      <c r="K158" s="275"/>
      <c r="L158" s="276"/>
      <c r="M158" s="277" t="s">
        <v>1</v>
      </c>
      <c r="N158" s="278" t="s">
        <v>39</v>
      </c>
      <c r="O158" s="231">
        <v>0</v>
      </c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33" t="s">
        <v>2319</v>
      </c>
      <c r="AT158" s="233" t="s">
        <v>1081</v>
      </c>
      <c r="AU158" s="233" t="s">
        <v>81</v>
      </c>
      <c r="AY158" s="18" t="s">
        <v>278</v>
      </c>
      <c r="BE158" s="234">
        <f>IF(N158="základní",J158,0)</f>
        <v>170748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8" t="s">
        <v>81</v>
      </c>
      <c r="BK158" s="234">
        <f>ROUND(I158*H158,2)</f>
        <v>170748</v>
      </c>
      <c r="BL158" s="18" t="s">
        <v>2319</v>
      </c>
      <c r="BM158" s="233" t="s">
        <v>5949</v>
      </c>
    </row>
    <row r="159" s="2" customFormat="1" ht="16.5" customHeight="1">
      <c r="A159" s="33"/>
      <c r="B159" s="34"/>
      <c r="C159" s="222" t="s">
        <v>709</v>
      </c>
      <c r="D159" s="222" t="s">
        <v>280</v>
      </c>
      <c r="E159" s="223" t="s">
        <v>3447</v>
      </c>
      <c r="F159" s="224" t="s">
        <v>3448</v>
      </c>
      <c r="G159" s="225" t="s">
        <v>1673</v>
      </c>
      <c r="H159" s="226">
        <v>5</v>
      </c>
      <c r="I159" s="227">
        <v>0</v>
      </c>
      <c r="J159" s="227">
        <f>ROUND(I159*H159,2)</f>
        <v>0</v>
      </c>
      <c r="K159" s="228"/>
      <c r="L159" s="39"/>
      <c r="M159" s="229" t="s">
        <v>1</v>
      </c>
      <c r="N159" s="230" t="s">
        <v>39</v>
      </c>
      <c r="O159" s="231">
        <v>0</v>
      </c>
      <c r="P159" s="231">
        <f>O159*H159</f>
        <v>0</v>
      </c>
      <c r="Q159" s="231">
        <v>0</v>
      </c>
      <c r="R159" s="231">
        <f>Q159*H159</f>
        <v>0</v>
      </c>
      <c r="S159" s="231">
        <v>0</v>
      </c>
      <c r="T159" s="23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33" t="s">
        <v>116</v>
      </c>
      <c r="AT159" s="233" t="s">
        <v>280</v>
      </c>
      <c r="AU159" s="233" t="s">
        <v>81</v>
      </c>
      <c r="AY159" s="18" t="s">
        <v>278</v>
      </c>
      <c r="BE159" s="234">
        <f>IF(N159="základní",J159,0)</f>
        <v>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8" t="s">
        <v>81</v>
      </c>
      <c r="BK159" s="234">
        <f>ROUND(I159*H159,2)</f>
        <v>0</v>
      </c>
      <c r="BL159" s="18" t="s">
        <v>116</v>
      </c>
      <c r="BM159" s="233" t="s">
        <v>5950</v>
      </c>
    </row>
    <row r="160" s="2" customFormat="1" ht="16.5" customHeight="1">
      <c r="A160" s="33"/>
      <c r="B160" s="34"/>
      <c r="C160" s="269" t="s">
        <v>713</v>
      </c>
      <c r="D160" s="269" t="s">
        <v>1081</v>
      </c>
      <c r="E160" s="270" t="s">
        <v>3450</v>
      </c>
      <c r="F160" s="271" t="s">
        <v>3451</v>
      </c>
      <c r="G160" s="272" t="s">
        <v>1673</v>
      </c>
      <c r="H160" s="273">
        <v>5</v>
      </c>
      <c r="I160" s="274">
        <v>1780</v>
      </c>
      <c r="J160" s="274">
        <f>ROUND(I160*H160,2)</f>
        <v>8900</v>
      </c>
      <c r="K160" s="275"/>
      <c r="L160" s="276"/>
      <c r="M160" s="277" t="s">
        <v>1</v>
      </c>
      <c r="N160" s="278" t="s">
        <v>39</v>
      </c>
      <c r="O160" s="231">
        <v>0</v>
      </c>
      <c r="P160" s="231">
        <f>O160*H160</f>
        <v>0</v>
      </c>
      <c r="Q160" s="231">
        <v>0</v>
      </c>
      <c r="R160" s="231">
        <f>Q160*H160</f>
        <v>0</v>
      </c>
      <c r="S160" s="231">
        <v>0</v>
      </c>
      <c r="T160" s="232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33" t="s">
        <v>2319</v>
      </c>
      <c r="AT160" s="233" t="s">
        <v>1081</v>
      </c>
      <c r="AU160" s="233" t="s">
        <v>81</v>
      </c>
      <c r="AY160" s="18" t="s">
        <v>278</v>
      </c>
      <c r="BE160" s="234">
        <f>IF(N160="základní",J160,0)</f>
        <v>8900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8" t="s">
        <v>81</v>
      </c>
      <c r="BK160" s="234">
        <f>ROUND(I160*H160,2)</f>
        <v>8900</v>
      </c>
      <c r="BL160" s="18" t="s">
        <v>2319</v>
      </c>
      <c r="BM160" s="233" t="s">
        <v>5951</v>
      </c>
    </row>
    <row r="161" s="2" customFormat="1" ht="16.5" customHeight="1">
      <c r="A161" s="33"/>
      <c r="B161" s="34"/>
      <c r="C161" s="222" t="s">
        <v>717</v>
      </c>
      <c r="D161" s="222" t="s">
        <v>280</v>
      </c>
      <c r="E161" s="223" t="s">
        <v>3465</v>
      </c>
      <c r="F161" s="224" t="s">
        <v>5952</v>
      </c>
      <c r="G161" s="225" t="s">
        <v>1418</v>
      </c>
      <c r="H161" s="226">
        <v>1</v>
      </c>
      <c r="I161" s="227">
        <v>0</v>
      </c>
      <c r="J161" s="227">
        <f>ROUND(I161*H161,2)</f>
        <v>0</v>
      </c>
      <c r="K161" s="228"/>
      <c r="L161" s="39"/>
      <c r="M161" s="229" t="s">
        <v>1</v>
      </c>
      <c r="N161" s="230" t="s">
        <v>39</v>
      </c>
      <c r="O161" s="231">
        <v>0</v>
      </c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33" t="s">
        <v>116</v>
      </c>
      <c r="AT161" s="233" t="s">
        <v>280</v>
      </c>
      <c r="AU161" s="233" t="s">
        <v>81</v>
      </c>
      <c r="AY161" s="18" t="s">
        <v>278</v>
      </c>
      <c r="BE161" s="234">
        <f>IF(N161="základní",J161,0)</f>
        <v>0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8" t="s">
        <v>81</v>
      </c>
      <c r="BK161" s="234">
        <f>ROUND(I161*H161,2)</f>
        <v>0</v>
      </c>
      <c r="BL161" s="18" t="s">
        <v>116</v>
      </c>
      <c r="BM161" s="233" t="s">
        <v>5953</v>
      </c>
    </row>
    <row r="162" s="2" customFormat="1" ht="16.5" customHeight="1">
      <c r="A162" s="33"/>
      <c r="B162" s="34"/>
      <c r="C162" s="269" t="s">
        <v>721</v>
      </c>
      <c r="D162" s="269" t="s">
        <v>1081</v>
      </c>
      <c r="E162" s="270" t="s">
        <v>5954</v>
      </c>
      <c r="F162" s="271" t="s">
        <v>5955</v>
      </c>
      <c r="G162" s="272" t="s">
        <v>1673</v>
      </c>
      <c r="H162" s="273">
        <v>1</v>
      </c>
      <c r="I162" s="274">
        <v>78200</v>
      </c>
      <c r="J162" s="274">
        <f>ROUND(I162*H162,2)</f>
        <v>78200</v>
      </c>
      <c r="K162" s="275"/>
      <c r="L162" s="276"/>
      <c r="M162" s="277" t="s">
        <v>1</v>
      </c>
      <c r="N162" s="278" t="s">
        <v>39</v>
      </c>
      <c r="O162" s="231">
        <v>0</v>
      </c>
      <c r="P162" s="231">
        <f>O162*H162</f>
        <v>0</v>
      </c>
      <c r="Q162" s="231">
        <v>0</v>
      </c>
      <c r="R162" s="231">
        <f>Q162*H162</f>
        <v>0</v>
      </c>
      <c r="S162" s="231">
        <v>0</v>
      </c>
      <c r="T162" s="232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33" t="s">
        <v>2319</v>
      </c>
      <c r="AT162" s="233" t="s">
        <v>1081</v>
      </c>
      <c r="AU162" s="233" t="s">
        <v>81</v>
      </c>
      <c r="AY162" s="18" t="s">
        <v>278</v>
      </c>
      <c r="BE162" s="234">
        <f>IF(N162="základní",J162,0)</f>
        <v>78200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8" t="s">
        <v>81</v>
      </c>
      <c r="BK162" s="234">
        <f>ROUND(I162*H162,2)</f>
        <v>78200</v>
      </c>
      <c r="BL162" s="18" t="s">
        <v>2319</v>
      </c>
      <c r="BM162" s="233" t="s">
        <v>5956</v>
      </c>
    </row>
    <row r="163" s="2" customFormat="1" ht="16.5" customHeight="1">
      <c r="A163" s="33"/>
      <c r="B163" s="34"/>
      <c r="C163" s="222" t="s">
        <v>726</v>
      </c>
      <c r="D163" s="222" t="s">
        <v>280</v>
      </c>
      <c r="E163" s="223" t="s">
        <v>3471</v>
      </c>
      <c r="F163" s="224" t="s">
        <v>5957</v>
      </c>
      <c r="G163" s="225" t="s">
        <v>1418</v>
      </c>
      <c r="H163" s="226">
        <v>1</v>
      </c>
      <c r="I163" s="227">
        <v>0</v>
      </c>
      <c r="J163" s="227">
        <f>ROUND(I163*H163,2)</f>
        <v>0</v>
      </c>
      <c r="K163" s="228"/>
      <c r="L163" s="39"/>
      <c r="M163" s="229" t="s">
        <v>1</v>
      </c>
      <c r="N163" s="230" t="s">
        <v>39</v>
      </c>
      <c r="O163" s="231">
        <v>0</v>
      </c>
      <c r="P163" s="231">
        <f>O163*H163</f>
        <v>0</v>
      </c>
      <c r="Q163" s="231">
        <v>0</v>
      </c>
      <c r="R163" s="231">
        <f>Q163*H163</f>
        <v>0</v>
      </c>
      <c r="S163" s="231">
        <v>0</v>
      </c>
      <c r="T163" s="232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33" t="s">
        <v>116</v>
      </c>
      <c r="AT163" s="233" t="s">
        <v>280</v>
      </c>
      <c r="AU163" s="233" t="s">
        <v>81</v>
      </c>
      <c r="AY163" s="18" t="s">
        <v>278</v>
      </c>
      <c r="BE163" s="234">
        <f>IF(N163="základní",J163,0)</f>
        <v>0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8" t="s">
        <v>81</v>
      </c>
      <c r="BK163" s="234">
        <f>ROUND(I163*H163,2)</f>
        <v>0</v>
      </c>
      <c r="BL163" s="18" t="s">
        <v>116</v>
      </c>
      <c r="BM163" s="233" t="s">
        <v>5958</v>
      </c>
    </row>
    <row r="164" s="2" customFormat="1" ht="16.5" customHeight="1">
      <c r="A164" s="33"/>
      <c r="B164" s="34"/>
      <c r="C164" s="269" t="s">
        <v>730</v>
      </c>
      <c r="D164" s="269" t="s">
        <v>1081</v>
      </c>
      <c r="E164" s="270" t="s">
        <v>5959</v>
      </c>
      <c r="F164" s="271" t="s">
        <v>5960</v>
      </c>
      <c r="G164" s="272" t="s">
        <v>1673</v>
      </c>
      <c r="H164" s="273">
        <v>1</v>
      </c>
      <c r="I164" s="274">
        <v>177500</v>
      </c>
      <c r="J164" s="274">
        <f>ROUND(I164*H164,2)</f>
        <v>177500</v>
      </c>
      <c r="K164" s="275"/>
      <c r="L164" s="276"/>
      <c r="M164" s="277" t="s">
        <v>1</v>
      </c>
      <c r="N164" s="278" t="s">
        <v>39</v>
      </c>
      <c r="O164" s="231">
        <v>0</v>
      </c>
      <c r="P164" s="231">
        <f>O164*H164</f>
        <v>0</v>
      </c>
      <c r="Q164" s="231">
        <v>0</v>
      </c>
      <c r="R164" s="231">
        <f>Q164*H164</f>
        <v>0</v>
      </c>
      <c r="S164" s="231">
        <v>0</v>
      </c>
      <c r="T164" s="232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33" t="s">
        <v>2319</v>
      </c>
      <c r="AT164" s="233" t="s">
        <v>1081</v>
      </c>
      <c r="AU164" s="233" t="s">
        <v>81</v>
      </c>
      <c r="AY164" s="18" t="s">
        <v>278</v>
      </c>
      <c r="BE164" s="234">
        <f>IF(N164="základní",J164,0)</f>
        <v>177500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8" t="s">
        <v>81</v>
      </c>
      <c r="BK164" s="234">
        <f>ROUND(I164*H164,2)</f>
        <v>177500</v>
      </c>
      <c r="BL164" s="18" t="s">
        <v>2319</v>
      </c>
      <c r="BM164" s="233" t="s">
        <v>5961</v>
      </c>
    </row>
    <row r="165" s="2" customFormat="1" ht="16.5" customHeight="1">
      <c r="A165" s="33"/>
      <c r="B165" s="34"/>
      <c r="C165" s="222" t="s">
        <v>734</v>
      </c>
      <c r="D165" s="222" t="s">
        <v>280</v>
      </c>
      <c r="E165" s="223" t="s">
        <v>3477</v>
      </c>
      <c r="F165" s="224" t="s">
        <v>5962</v>
      </c>
      <c r="G165" s="225" t="s">
        <v>1418</v>
      </c>
      <c r="H165" s="226">
        <v>1</v>
      </c>
      <c r="I165" s="227">
        <v>0</v>
      </c>
      <c r="J165" s="227">
        <f>ROUND(I165*H165,2)</f>
        <v>0</v>
      </c>
      <c r="K165" s="228"/>
      <c r="L165" s="39"/>
      <c r="M165" s="229" t="s">
        <v>1</v>
      </c>
      <c r="N165" s="230" t="s">
        <v>39</v>
      </c>
      <c r="O165" s="231">
        <v>0</v>
      </c>
      <c r="P165" s="231">
        <f>O165*H165</f>
        <v>0</v>
      </c>
      <c r="Q165" s="231">
        <v>0</v>
      </c>
      <c r="R165" s="231">
        <f>Q165*H165</f>
        <v>0</v>
      </c>
      <c r="S165" s="231">
        <v>0</v>
      </c>
      <c r="T165" s="232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33" t="s">
        <v>116</v>
      </c>
      <c r="AT165" s="233" t="s">
        <v>280</v>
      </c>
      <c r="AU165" s="233" t="s">
        <v>81</v>
      </c>
      <c r="AY165" s="18" t="s">
        <v>278</v>
      </c>
      <c r="BE165" s="234">
        <f>IF(N165="základní",J165,0)</f>
        <v>0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8" t="s">
        <v>81</v>
      </c>
      <c r="BK165" s="234">
        <f>ROUND(I165*H165,2)</f>
        <v>0</v>
      </c>
      <c r="BL165" s="18" t="s">
        <v>116</v>
      </c>
      <c r="BM165" s="233" t="s">
        <v>5963</v>
      </c>
    </row>
    <row r="166" s="2" customFormat="1" ht="16.5" customHeight="1">
      <c r="A166" s="33"/>
      <c r="B166" s="34"/>
      <c r="C166" s="269" t="s">
        <v>740</v>
      </c>
      <c r="D166" s="269" t="s">
        <v>1081</v>
      </c>
      <c r="E166" s="270" t="s">
        <v>5964</v>
      </c>
      <c r="F166" s="271" t="s">
        <v>5965</v>
      </c>
      <c r="G166" s="272" t="s">
        <v>1673</v>
      </c>
      <c r="H166" s="273">
        <v>1</v>
      </c>
      <c r="I166" s="274">
        <v>129100</v>
      </c>
      <c r="J166" s="274">
        <f>ROUND(I166*H166,2)</f>
        <v>129100</v>
      </c>
      <c r="K166" s="275"/>
      <c r="L166" s="276"/>
      <c r="M166" s="277" t="s">
        <v>1</v>
      </c>
      <c r="N166" s="278" t="s">
        <v>39</v>
      </c>
      <c r="O166" s="231">
        <v>0</v>
      </c>
      <c r="P166" s="231">
        <f>O166*H166</f>
        <v>0</v>
      </c>
      <c r="Q166" s="231">
        <v>0</v>
      </c>
      <c r="R166" s="231">
        <f>Q166*H166</f>
        <v>0</v>
      </c>
      <c r="S166" s="231">
        <v>0</v>
      </c>
      <c r="T166" s="232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33" t="s">
        <v>2319</v>
      </c>
      <c r="AT166" s="233" t="s">
        <v>1081</v>
      </c>
      <c r="AU166" s="233" t="s">
        <v>81</v>
      </c>
      <c r="AY166" s="18" t="s">
        <v>278</v>
      </c>
      <c r="BE166" s="234">
        <f>IF(N166="základní",J166,0)</f>
        <v>129100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8" t="s">
        <v>81</v>
      </c>
      <c r="BK166" s="234">
        <f>ROUND(I166*H166,2)</f>
        <v>129100</v>
      </c>
      <c r="BL166" s="18" t="s">
        <v>2319</v>
      </c>
      <c r="BM166" s="233" t="s">
        <v>5966</v>
      </c>
    </row>
    <row r="167" s="2" customFormat="1" ht="16.5" customHeight="1">
      <c r="A167" s="33"/>
      <c r="B167" s="34"/>
      <c r="C167" s="222" t="s">
        <v>746</v>
      </c>
      <c r="D167" s="222" t="s">
        <v>280</v>
      </c>
      <c r="E167" s="223" t="s">
        <v>3483</v>
      </c>
      <c r="F167" s="224" t="s">
        <v>5967</v>
      </c>
      <c r="G167" s="225" t="s">
        <v>1418</v>
      </c>
      <c r="H167" s="226">
        <v>1</v>
      </c>
      <c r="I167" s="227">
        <v>0</v>
      </c>
      <c r="J167" s="227">
        <f>ROUND(I167*H167,2)</f>
        <v>0</v>
      </c>
      <c r="K167" s="228"/>
      <c r="L167" s="39"/>
      <c r="M167" s="229" t="s">
        <v>1</v>
      </c>
      <c r="N167" s="230" t="s">
        <v>39</v>
      </c>
      <c r="O167" s="231">
        <v>0</v>
      </c>
      <c r="P167" s="231">
        <f>O167*H167</f>
        <v>0</v>
      </c>
      <c r="Q167" s="231">
        <v>0</v>
      </c>
      <c r="R167" s="231">
        <f>Q167*H167</f>
        <v>0</v>
      </c>
      <c r="S167" s="231">
        <v>0</v>
      </c>
      <c r="T167" s="23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33" t="s">
        <v>116</v>
      </c>
      <c r="AT167" s="233" t="s">
        <v>280</v>
      </c>
      <c r="AU167" s="233" t="s">
        <v>81</v>
      </c>
      <c r="AY167" s="18" t="s">
        <v>278</v>
      </c>
      <c r="BE167" s="234">
        <f>IF(N167="základní",J167,0)</f>
        <v>0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8" t="s">
        <v>81</v>
      </c>
      <c r="BK167" s="234">
        <f>ROUND(I167*H167,2)</f>
        <v>0</v>
      </c>
      <c r="BL167" s="18" t="s">
        <v>116</v>
      </c>
      <c r="BM167" s="233" t="s">
        <v>5968</v>
      </c>
    </row>
    <row r="168" s="2" customFormat="1" ht="16.5" customHeight="1">
      <c r="A168" s="33"/>
      <c r="B168" s="34"/>
      <c r="C168" s="269" t="s">
        <v>765</v>
      </c>
      <c r="D168" s="269" t="s">
        <v>1081</v>
      </c>
      <c r="E168" s="270" t="s">
        <v>5969</v>
      </c>
      <c r="F168" s="271" t="s">
        <v>5970</v>
      </c>
      <c r="G168" s="272" t="s">
        <v>1673</v>
      </c>
      <c r="H168" s="273">
        <v>1</v>
      </c>
      <c r="I168" s="274">
        <v>129500</v>
      </c>
      <c r="J168" s="274">
        <f>ROUND(I168*H168,2)</f>
        <v>129500</v>
      </c>
      <c r="K168" s="275"/>
      <c r="L168" s="276"/>
      <c r="M168" s="277" t="s">
        <v>1</v>
      </c>
      <c r="N168" s="278" t="s">
        <v>39</v>
      </c>
      <c r="O168" s="231">
        <v>0</v>
      </c>
      <c r="P168" s="231">
        <f>O168*H168</f>
        <v>0</v>
      </c>
      <c r="Q168" s="231">
        <v>0</v>
      </c>
      <c r="R168" s="231">
        <f>Q168*H168</f>
        <v>0</v>
      </c>
      <c r="S168" s="231">
        <v>0</v>
      </c>
      <c r="T168" s="23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33" t="s">
        <v>2319</v>
      </c>
      <c r="AT168" s="233" t="s">
        <v>1081</v>
      </c>
      <c r="AU168" s="233" t="s">
        <v>81</v>
      </c>
      <c r="AY168" s="18" t="s">
        <v>278</v>
      </c>
      <c r="BE168" s="234">
        <f>IF(N168="základní",J168,0)</f>
        <v>129500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8" t="s">
        <v>81</v>
      </c>
      <c r="BK168" s="234">
        <f>ROUND(I168*H168,2)</f>
        <v>129500</v>
      </c>
      <c r="BL168" s="18" t="s">
        <v>2319</v>
      </c>
      <c r="BM168" s="233" t="s">
        <v>5971</v>
      </c>
    </row>
    <row r="169" s="2" customFormat="1" ht="16.5" customHeight="1">
      <c r="A169" s="33"/>
      <c r="B169" s="34"/>
      <c r="C169" s="222" t="s">
        <v>782</v>
      </c>
      <c r="D169" s="222" t="s">
        <v>280</v>
      </c>
      <c r="E169" s="223" t="s">
        <v>3489</v>
      </c>
      <c r="F169" s="224" t="s">
        <v>5972</v>
      </c>
      <c r="G169" s="225" t="s">
        <v>1418</v>
      </c>
      <c r="H169" s="226">
        <v>1</v>
      </c>
      <c r="I169" s="227">
        <v>0</v>
      </c>
      <c r="J169" s="227">
        <f>ROUND(I169*H169,2)</f>
        <v>0</v>
      </c>
      <c r="K169" s="228"/>
      <c r="L169" s="39"/>
      <c r="M169" s="229" t="s">
        <v>1</v>
      </c>
      <c r="N169" s="230" t="s">
        <v>39</v>
      </c>
      <c r="O169" s="231">
        <v>0</v>
      </c>
      <c r="P169" s="231">
        <f>O169*H169</f>
        <v>0</v>
      </c>
      <c r="Q169" s="231">
        <v>0</v>
      </c>
      <c r="R169" s="231">
        <f>Q169*H169</f>
        <v>0</v>
      </c>
      <c r="S169" s="231">
        <v>0</v>
      </c>
      <c r="T169" s="232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33" t="s">
        <v>116</v>
      </c>
      <c r="AT169" s="233" t="s">
        <v>280</v>
      </c>
      <c r="AU169" s="233" t="s">
        <v>81</v>
      </c>
      <c r="AY169" s="18" t="s">
        <v>278</v>
      </c>
      <c r="BE169" s="234">
        <f>IF(N169="základní",J169,0)</f>
        <v>0</v>
      </c>
      <c r="BF169" s="234">
        <f>IF(N169="snížená",J169,0)</f>
        <v>0</v>
      </c>
      <c r="BG169" s="234">
        <f>IF(N169="zákl. přenesená",J169,0)</f>
        <v>0</v>
      </c>
      <c r="BH169" s="234">
        <f>IF(N169="sníž. přenesená",J169,0)</f>
        <v>0</v>
      </c>
      <c r="BI169" s="234">
        <f>IF(N169="nulová",J169,0)</f>
        <v>0</v>
      </c>
      <c r="BJ169" s="18" t="s">
        <v>81</v>
      </c>
      <c r="BK169" s="234">
        <f>ROUND(I169*H169,2)</f>
        <v>0</v>
      </c>
      <c r="BL169" s="18" t="s">
        <v>116</v>
      </c>
      <c r="BM169" s="233" t="s">
        <v>5973</v>
      </c>
    </row>
    <row r="170" s="2" customFormat="1" ht="16.5" customHeight="1">
      <c r="A170" s="33"/>
      <c r="B170" s="34"/>
      <c r="C170" s="269" t="s">
        <v>827</v>
      </c>
      <c r="D170" s="269" t="s">
        <v>1081</v>
      </c>
      <c r="E170" s="270" t="s">
        <v>5974</v>
      </c>
      <c r="F170" s="271" t="s">
        <v>5975</v>
      </c>
      <c r="G170" s="272" t="s">
        <v>1673</v>
      </c>
      <c r="H170" s="273">
        <v>1</v>
      </c>
      <c r="I170" s="274">
        <v>71500</v>
      </c>
      <c r="J170" s="274">
        <f>ROUND(I170*H170,2)</f>
        <v>71500</v>
      </c>
      <c r="K170" s="275"/>
      <c r="L170" s="276"/>
      <c r="M170" s="277" t="s">
        <v>1</v>
      </c>
      <c r="N170" s="278" t="s">
        <v>39</v>
      </c>
      <c r="O170" s="231">
        <v>0</v>
      </c>
      <c r="P170" s="231">
        <f>O170*H170</f>
        <v>0</v>
      </c>
      <c r="Q170" s="231">
        <v>0</v>
      </c>
      <c r="R170" s="231">
        <f>Q170*H170</f>
        <v>0</v>
      </c>
      <c r="S170" s="231">
        <v>0</v>
      </c>
      <c r="T170" s="23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33" t="s">
        <v>2319</v>
      </c>
      <c r="AT170" s="233" t="s">
        <v>1081</v>
      </c>
      <c r="AU170" s="233" t="s">
        <v>81</v>
      </c>
      <c r="AY170" s="18" t="s">
        <v>278</v>
      </c>
      <c r="BE170" s="234">
        <f>IF(N170="základní",J170,0)</f>
        <v>71500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8" t="s">
        <v>81</v>
      </c>
      <c r="BK170" s="234">
        <f>ROUND(I170*H170,2)</f>
        <v>71500</v>
      </c>
      <c r="BL170" s="18" t="s">
        <v>2319</v>
      </c>
      <c r="BM170" s="233" t="s">
        <v>5976</v>
      </c>
    </row>
    <row r="171" s="2" customFormat="1" ht="16.5" customHeight="1">
      <c r="A171" s="33"/>
      <c r="B171" s="34"/>
      <c r="C171" s="222" t="s">
        <v>913</v>
      </c>
      <c r="D171" s="222" t="s">
        <v>280</v>
      </c>
      <c r="E171" s="223" t="s">
        <v>3495</v>
      </c>
      <c r="F171" s="224" t="s">
        <v>5977</v>
      </c>
      <c r="G171" s="225" t="s">
        <v>1418</v>
      </c>
      <c r="H171" s="226">
        <v>3</v>
      </c>
      <c r="I171" s="227">
        <v>0</v>
      </c>
      <c r="J171" s="227">
        <f>ROUND(I171*H171,2)</f>
        <v>0</v>
      </c>
      <c r="K171" s="228"/>
      <c r="L171" s="39"/>
      <c r="M171" s="229" t="s">
        <v>1</v>
      </c>
      <c r="N171" s="230" t="s">
        <v>39</v>
      </c>
      <c r="O171" s="231">
        <v>0</v>
      </c>
      <c r="P171" s="231">
        <f>O171*H171</f>
        <v>0</v>
      </c>
      <c r="Q171" s="231">
        <v>0</v>
      </c>
      <c r="R171" s="231">
        <f>Q171*H171</f>
        <v>0</v>
      </c>
      <c r="S171" s="231">
        <v>0</v>
      </c>
      <c r="T171" s="232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33" t="s">
        <v>116</v>
      </c>
      <c r="AT171" s="233" t="s">
        <v>280</v>
      </c>
      <c r="AU171" s="233" t="s">
        <v>81</v>
      </c>
      <c r="AY171" s="18" t="s">
        <v>278</v>
      </c>
      <c r="BE171" s="234">
        <f>IF(N171="základní",J171,0)</f>
        <v>0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8" t="s">
        <v>81</v>
      </c>
      <c r="BK171" s="234">
        <f>ROUND(I171*H171,2)</f>
        <v>0</v>
      </c>
      <c r="BL171" s="18" t="s">
        <v>116</v>
      </c>
      <c r="BM171" s="233" t="s">
        <v>5978</v>
      </c>
    </row>
    <row r="172" s="2" customFormat="1" ht="16.5" customHeight="1">
      <c r="A172" s="33"/>
      <c r="B172" s="34"/>
      <c r="C172" s="269" t="s">
        <v>1001</v>
      </c>
      <c r="D172" s="269" t="s">
        <v>1081</v>
      </c>
      <c r="E172" s="270" t="s">
        <v>5979</v>
      </c>
      <c r="F172" s="271" t="s">
        <v>5980</v>
      </c>
      <c r="G172" s="272" t="s">
        <v>1673</v>
      </c>
      <c r="H172" s="273">
        <v>3</v>
      </c>
      <c r="I172" s="274">
        <v>15300</v>
      </c>
      <c r="J172" s="274">
        <f>ROUND(I172*H172,2)</f>
        <v>45900</v>
      </c>
      <c r="K172" s="275"/>
      <c r="L172" s="276"/>
      <c r="M172" s="277" t="s">
        <v>1</v>
      </c>
      <c r="N172" s="278" t="s">
        <v>39</v>
      </c>
      <c r="O172" s="231">
        <v>0</v>
      </c>
      <c r="P172" s="231">
        <f>O172*H172</f>
        <v>0</v>
      </c>
      <c r="Q172" s="231">
        <v>0</v>
      </c>
      <c r="R172" s="231">
        <f>Q172*H172</f>
        <v>0</v>
      </c>
      <c r="S172" s="231">
        <v>0</v>
      </c>
      <c r="T172" s="23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33" t="s">
        <v>2319</v>
      </c>
      <c r="AT172" s="233" t="s">
        <v>1081</v>
      </c>
      <c r="AU172" s="233" t="s">
        <v>81</v>
      </c>
      <c r="AY172" s="18" t="s">
        <v>278</v>
      </c>
      <c r="BE172" s="234">
        <f>IF(N172="základní",J172,0)</f>
        <v>45900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8" t="s">
        <v>81</v>
      </c>
      <c r="BK172" s="234">
        <f>ROUND(I172*H172,2)</f>
        <v>45900</v>
      </c>
      <c r="BL172" s="18" t="s">
        <v>2319</v>
      </c>
      <c r="BM172" s="233" t="s">
        <v>5981</v>
      </c>
    </row>
    <row r="173" s="2" customFormat="1" ht="16.5" customHeight="1">
      <c r="A173" s="33"/>
      <c r="B173" s="34"/>
      <c r="C173" s="222" t="s">
        <v>659</v>
      </c>
      <c r="D173" s="222" t="s">
        <v>280</v>
      </c>
      <c r="E173" s="223" t="s">
        <v>3525</v>
      </c>
      <c r="F173" s="224" t="s">
        <v>3526</v>
      </c>
      <c r="G173" s="225" t="s">
        <v>407</v>
      </c>
      <c r="H173" s="226">
        <v>480</v>
      </c>
      <c r="I173" s="227">
        <v>0</v>
      </c>
      <c r="J173" s="227">
        <f>ROUND(I173*H173,2)</f>
        <v>0</v>
      </c>
      <c r="K173" s="228"/>
      <c r="L173" s="39"/>
      <c r="M173" s="229" t="s">
        <v>1</v>
      </c>
      <c r="N173" s="230" t="s">
        <v>39</v>
      </c>
      <c r="O173" s="231">
        <v>0</v>
      </c>
      <c r="P173" s="231">
        <f>O173*H173</f>
        <v>0</v>
      </c>
      <c r="Q173" s="231">
        <v>0</v>
      </c>
      <c r="R173" s="231">
        <f>Q173*H173</f>
        <v>0</v>
      </c>
      <c r="S173" s="231">
        <v>0</v>
      </c>
      <c r="T173" s="232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33" t="s">
        <v>116</v>
      </c>
      <c r="AT173" s="233" t="s">
        <v>280</v>
      </c>
      <c r="AU173" s="233" t="s">
        <v>81</v>
      </c>
      <c r="AY173" s="18" t="s">
        <v>278</v>
      </c>
      <c r="BE173" s="234">
        <f>IF(N173="základní",J173,0)</f>
        <v>0</v>
      </c>
      <c r="BF173" s="234">
        <f>IF(N173="snížená",J173,0)</f>
        <v>0</v>
      </c>
      <c r="BG173" s="234">
        <f>IF(N173="zákl. přenesená",J173,0)</f>
        <v>0</v>
      </c>
      <c r="BH173" s="234">
        <f>IF(N173="sníž. přenesená",J173,0)</f>
        <v>0</v>
      </c>
      <c r="BI173" s="234">
        <f>IF(N173="nulová",J173,0)</f>
        <v>0</v>
      </c>
      <c r="BJ173" s="18" t="s">
        <v>81</v>
      </c>
      <c r="BK173" s="234">
        <f>ROUND(I173*H173,2)</f>
        <v>0</v>
      </c>
      <c r="BL173" s="18" t="s">
        <v>116</v>
      </c>
      <c r="BM173" s="233" t="s">
        <v>5982</v>
      </c>
    </row>
    <row r="174" s="2" customFormat="1" ht="16.5" customHeight="1">
      <c r="A174" s="33"/>
      <c r="B174" s="34"/>
      <c r="C174" s="269" t="s">
        <v>645</v>
      </c>
      <c r="D174" s="269" t="s">
        <v>1081</v>
      </c>
      <c r="E174" s="270" t="s">
        <v>3528</v>
      </c>
      <c r="F174" s="271" t="s">
        <v>3529</v>
      </c>
      <c r="G174" s="272" t="s">
        <v>407</v>
      </c>
      <c r="H174" s="273">
        <v>480</v>
      </c>
      <c r="I174" s="274">
        <v>252</v>
      </c>
      <c r="J174" s="274">
        <f>ROUND(I174*H174,2)</f>
        <v>120960</v>
      </c>
      <c r="K174" s="275"/>
      <c r="L174" s="276"/>
      <c r="M174" s="277" t="s">
        <v>1</v>
      </c>
      <c r="N174" s="278" t="s">
        <v>39</v>
      </c>
      <c r="O174" s="231">
        <v>0</v>
      </c>
      <c r="P174" s="231">
        <f>O174*H174</f>
        <v>0</v>
      </c>
      <c r="Q174" s="231">
        <v>0</v>
      </c>
      <c r="R174" s="231">
        <f>Q174*H174</f>
        <v>0</v>
      </c>
      <c r="S174" s="231">
        <v>0</v>
      </c>
      <c r="T174" s="232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33" t="s">
        <v>2319</v>
      </c>
      <c r="AT174" s="233" t="s">
        <v>1081</v>
      </c>
      <c r="AU174" s="233" t="s">
        <v>81</v>
      </c>
      <c r="AY174" s="18" t="s">
        <v>278</v>
      </c>
      <c r="BE174" s="234">
        <f>IF(N174="základní",J174,0)</f>
        <v>120960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8" t="s">
        <v>81</v>
      </c>
      <c r="BK174" s="234">
        <f>ROUND(I174*H174,2)</f>
        <v>120960</v>
      </c>
      <c r="BL174" s="18" t="s">
        <v>2319</v>
      </c>
      <c r="BM174" s="233" t="s">
        <v>5983</v>
      </c>
    </row>
    <row r="175" s="2" customFormat="1" ht="16.5" customHeight="1">
      <c r="A175" s="33"/>
      <c r="B175" s="34"/>
      <c r="C175" s="222" t="s">
        <v>1429</v>
      </c>
      <c r="D175" s="222" t="s">
        <v>280</v>
      </c>
      <c r="E175" s="223" t="s">
        <v>3549</v>
      </c>
      <c r="F175" s="224" t="s">
        <v>3550</v>
      </c>
      <c r="G175" s="225" t="s">
        <v>407</v>
      </c>
      <c r="H175" s="226">
        <v>440</v>
      </c>
      <c r="I175" s="227">
        <v>0</v>
      </c>
      <c r="J175" s="227">
        <f>ROUND(I175*H175,2)</f>
        <v>0</v>
      </c>
      <c r="K175" s="228"/>
      <c r="L175" s="39"/>
      <c r="M175" s="229" t="s">
        <v>1</v>
      </c>
      <c r="N175" s="230" t="s">
        <v>39</v>
      </c>
      <c r="O175" s="231">
        <v>0</v>
      </c>
      <c r="P175" s="231">
        <f>O175*H175</f>
        <v>0</v>
      </c>
      <c r="Q175" s="231">
        <v>0</v>
      </c>
      <c r="R175" s="231">
        <f>Q175*H175</f>
        <v>0</v>
      </c>
      <c r="S175" s="231">
        <v>0</v>
      </c>
      <c r="T175" s="232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33" t="s">
        <v>116</v>
      </c>
      <c r="AT175" s="233" t="s">
        <v>280</v>
      </c>
      <c r="AU175" s="233" t="s">
        <v>81</v>
      </c>
      <c r="AY175" s="18" t="s">
        <v>278</v>
      </c>
      <c r="BE175" s="234">
        <f>IF(N175="základní",J175,0)</f>
        <v>0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8" t="s">
        <v>81</v>
      </c>
      <c r="BK175" s="234">
        <f>ROUND(I175*H175,2)</f>
        <v>0</v>
      </c>
      <c r="BL175" s="18" t="s">
        <v>116</v>
      </c>
      <c r="BM175" s="233" t="s">
        <v>5984</v>
      </c>
    </row>
    <row r="176" s="2" customFormat="1" ht="16.5" customHeight="1">
      <c r="A176" s="33"/>
      <c r="B176" s="34"/>
      <c r="C176" s="269" t="s">
        <v>1433</v>
      </c>
      <c r="D176" s="269" t="s">
        <v>1081</v>
      </c>
      <c r="E176" s="270" t="s">
        <v>3552</v>
      </c>
      <c r="F176" s="271" t="s">
        <v>3553</v>
      </c>
      <c r="G176" s="272" t="s">
        <v>407</v>
      </c>
      <c r="H176" s="273">
        <v>440</v>
      </c>
      <c r="I176" s="274">
        <v>55</v>
      </c>
      <c r="J176" s="274">
        <f>ROUND(I176*H176,2)</f>
        <v>24200</v>
      </c>
      <c r="K176" s="275"/>
      <c r="L176" s="276"/>
      <c r="M176" s="277" t="s">
        <v>1</v>
      </c>
      <c r="N176" s="278" t="s">
        <v>39</v>
      </c>
      <c r="O176" s="231">
        <v>0</v>
      </c>
      <c r="P176" s="231">
        <f>O176*H176</f>
        <v>0</v>
      </c>
      <c r="Q176" s="231">
        <v>0</v>
      </c>
      <c r="R176" s="231">
        <f>Q176*H176</f>
        <v>0</v>
      </c>
      <c r="S176" s="231">
        <v>0</v>
      </c>
      <c r="T176" s="232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33" t="s">
        <v>2319</v>
      </c>
      <c r="AT176" s="233" t="s">
        <v>1081</v>
      </c>
      <c r="AU176" s="233" t="s">
        <v>81</v>
      </c>
      <c r="AY176" s="18" t="s">
        <v>278</v>
      </c>
      <c r="BE176" s="234">
        <f>IF(N176="základní",J176,0)</f>
        <v>24200</v>
      </c>
      <c r="BF176" s="234">
        <f>IF(N176="snížená",J176,0)</f>
        <v>0</v>
      </c>
      <c r="BG176" s="234">
        <f>IF(N176="zákl. přenesená",J176,0)</f>
        <v>0</v>
      </c>
      <c r="BH176" s="234">
        <f>IF(N176="sníž. přenesená",J176,0)</f>
        <v>0</v>
      </c>
      <c r="BI176" s="234">
        <f>IF(N176="nulová",J176,0)</f>
        <v>0</v>
      </c>
      <c r="BJ176" s="18" t="s">
        <v>81</v>
      </c>
      <c r="BK176" s="234">
        <f>ROUND(I176*H176,2)</f>
        <v>24200</v>
      </c>
      <c r="BL176" s="18" t="s">
        <v>2319</v>
      </c>
      <c r="BM176" s="233" t="s">
        <v>5985</v>
      </c>
    </row>
    <row r="177" s="2" customFormat="1" ht="16.5" customHeight="1">
      <c r="A177" s="33"/>
      <c r="B177" s="34"/>
      <c r="C177" s="222" t="s">
        <v>1437</v>
      </c>
      <c r="D177" s="222" t="s">
        <v>280</v>
      </c>
      <c r="E177" s="223" t="s">
        <v>3555</v>
      </c>
      <c r="F177" s="224" t="s">
        <v>3556</v>
      </c>
      <c r="G177" s="225" t="s">
        <v>407</v>
      </c>
      <c r="H177" s="226">
        <v>525</v>
      </c>
      <c r="I177" s="227">
        <v>0</v>
      </c>
      <c r="J177" s="227">
        <f>ROUND(I177*H177,2)</f>
        <v>0</v>
      </c>
      <c r="K177" s="228"/>
      <c r="L177" s="39"/>
      <c r="M177" s="229" t="s">
        <v>1</v>
      </c>
      <c r="N177" s="230" t="s">
        <v>39</v>
      </c>
      <c r="O177" s="231">
        <v>0</v>
      </c>
      <c r="P177" s="231">
        <f>O177*H177</f>
        <v>0</v>
      </c>
      <c r="Q177" s="231">
        <v>0</v>
      </c>
      <c r="R177" s="231">
        <f>Q177*H177</f>
        <v>0</v>
      </c>
      <c r="S177" s="231">
        <v>0</v>
      </c>
      <c r="T177" s="232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33" t="s">
        <v>116</v>
      </c>
      <c r="AT177" s="233" t="s">
        <v>280</v>
      </c>
      <c r="AU177" s="233" t="s">
        <v>81</v>
      </c>
      <c r="AY177" s="18" t="s">
        <v>278</v>
      </c>
      <c r="BE177" s="234">
        <f>IF(N177="základní",J177,0)</f>
        <v>0</v>
      </c>
      <c r="BF177" s="234">
        <f>IF(N177="snížená",J177,0)</f>
        <v>0</v>
      </c>
      <c r="BG177" s="234">
        <f>IF(N177="zákl. přenesená",J177,0)</f>
        <v>0</v>
      </c>
      <c r="BH177" s="234">
        <f>IF(N177="sníž. přenesená",J177,0)</f>
        <v>0</v>
      </c>
      <c r="BI177" s="234">
        <f>IF(N177="nulová",J177,0)</f>
        <v>0</v>
      </c>
      <c r="BJ177" s="18" t="s">
        <v>81</v>
      </c>
      <c r="BK177" s="234">
        <f>ROUND(I177*H177,2)</f>
        <v>0</v>
      </c>
      <c r="BL177" s="18" t="s">
        <v>116</v>
      </c>
      <c r="BM177" s="233" t="s">
        <v>5986</v>
      </c>
    </row>
    <row r="178" s="2" customFormat="1" ht="16.5" customHeight="1">
      <c r="A178" s="33"/>
      <c r="B178" s="34"/>
      <c r="C178" s="269" t="s">
        <v>1441</v>
      </c>
      <c r="D178" s="269" t="s">
        <v>1081</v>
      </c>
      <c r="E178" s="270" t="s">
        <v>3558</v>
      </c>
      <c r="F178" s="271" t="s">
        <v>3559</v>
      </c>
      <c r="G178" s="272" t="s">
        <v>407</v>
      </c>
      <c r="H178" s="273">
        <v>525</v>
      </c>
      <c r="I178" s="274">
        <v>27</v>
      </c>
      <c r="J178" s="274">
        <f>ROUND(I178*H178,2)</f>
        <v>14175</v>
      </c>
      <c r="K178" s="275"/>
      <c r="L178" s="276"/>
      <c r="M178" s="277" t="s">
        <v>1</v>
      </c>
      <c r="N178" s="278" t="s">
        <v>39</v>
      </c>
      <c r="O178" s="231">
        <v>0</v>
      </c>
      <c r="P178" s="231">
        <f>O178*H178</f>
        <v>0</v>
      </c>
      <c r="Q178" s="231">
        <v>0</v>
      </c>
      <c r="R178" s="231">
        <f>Q178*H178</f>
        <v>0</v>
      </c>
      <c r="S178" s="231">
        <v>0</v>
      </c>
      <c r="T178" s="232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33" t="s">
        <v>2319</v>
      </c>
      <c r="AT178" s="233" t="s">
        <v>1081</v>
      </c>
      <c r="AU178" s="233" t="s">
        <v>81</v>
      </c>
      <c r="AY178" s="18" t="s">
        <v>278</v>
      </c>
      <c r="BE178" s="234">
        <f>IF(N178="základní",J178,0)</f>
        <v>14175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8" t="s">
        <v>81</v>
      </c>
      <c r="BK178" s="234">
        <f>ROUND(I178*H178,2)</f>
        <v>14175</v>
      </c>
      <c r="BL178" s="18" t="s">
        <v>2319</v>
      </c>
      <c r="BM178" s="233" t="s">
        <v>5987</v>
      </c>
    </row>
    <row r="179" s="2" customFormat="1" ht="16.5" customHeight="1">
      <c r="A179" s="33"/>
      <c r="B179" s="34"/>
      <c r="C179" s="222" t="s">
        <v>1445</v>
      </c>
      <c r="D179" s="222" t="s">
        <v>280</v>
      </c>
      <c r="E179" s="223" t="s">
        <v>3567</v>
      </c>
      <c r="F179" s="224" t="s">
        <v>3568</v>
      </c>
      <c r="G179" s="225" t="s">
        <v>407</v>
      </c>
      <c r="H179" s="226">
        <v>7865</v>
      </c>
      <c r="I179" s="227">
        <v>0</v>
      </c>
      <c r="J179" s="227">
        <f>ROUND(I179*H179,2)</f>
        <v>0</v>
      </c>
      <c r="K179" s="228"/>
      <c r="L179" s="39"/>
      <c r="M179" s="229" t="s">
        <v>1</v>
      </c>
      <c r="N179" s="230" t="s">
        <v>39</v>
      </c>
      <c r="O179" s="231">
        <v>0</v>
      </c>
      <c r="P179" s="231">
        <f>O179*H179</f>
        <v>0</v>
      </c>
      <c r="Q179" s="231">
        <v>0</v>
      </c>
      <c r="R179" s="231">
        <f>Q179*H179</f>
        <v>0</v>
      </c>
      <c r="S179" s="231">
        <v>0</v>
      </c>
      <c r="T179" s="232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33" t="s">
        <v>116</v>
      </c>
      <c r="AT179" s="233" t="s">
        <v>280</v>
      </c>
      <c r="AU179" s="233" t="s">
        <v>81</v>
      </c>
      <c r="AY179" s="18" t="s">
        <v>278</v>
      </c>
      <c r="BE179" s="234">
        <f>IF(N179="základní",J179,0)</f>
        <v>0</v>
      </c>
      <c r="BF179" s="234">
        <f>IF(N179="snížená",J179,0)</f>
        <v>0</v>
      </c>
      <c r="BG179" s="234">
        <f>IF(N179="zákl. přenesená",J179,0)</f>
        <v>0</v>
      </c>
      <c r="BH179" s="234">
        <f>IF(N179="sníž. přenesená",J179,0)</f>
        <v>0</v>
      </c>
      <c r="BI179" s="234">
        <f>IF(N179="nulová",J179,0)</f>
        <v>0</v>
      </c>
      <c r="BJ179" s="18" t="s">
        <v>81</v>
      </c>
      <c r="BK179" s="234">
        <f>ROUND(I179*H179,2)</f>
        <v>0</v>
      </c>
      <c r="BL179" s="18" t="s">
        <v>116</v>
      </c>
      <c r="BM179" s="233" t="s">
        <v>5988</v>
      </c>
    </row>
    <row r="180" s="2" customFormat="1" ht="16.5" customHeight="1">
      <c r="A180" s="33"/>
      <c r="B180" s="34"/>
      <c r="C180" s="269" t="s">
        <v>1449</v>
      </c>
      <c r="D180" s="269" t="s">
        <v>1081</v>
      </c>
      <c r="E180" s="270" t="s">
        <v>3570</v>
      </c>
      <c r="F180" s="271" t="s">
        <v>3571</v>
      </c>
      <c r="G180" s="272" t="s">
        <v>407</v>
      </c>
      <c r="H180" s="273">
        <v>7865</v>
      </c>
      <c r="I180" s="274">
        <v>30</v>
      </c>
      <c r="J180" s="274">
        <f>ROUND(I180*H180,2)</f>
        <v>235950</v>
      </c>
      <c r="K180" s="275"/>
      <c r="L180" s="276"/>
      <c r="M180" s="277" t="s">
        <v>1</v>
      </c>
      <c r="N180" s="278" t="s">
        <v>39</v>
      </c>
      <c r="O180" s="231">
        <v>0</v>
      </c>
      <c r="P180" s="231">
        <f>O180*H180</f>
        <v>0</v>
      </c>
      <c r="Q180" s="231">
        <v>0</v>
      </c>
      <c r="R180" s="231">
        <f>Q180*H180</f>
        <v>0</v>
      </c>
      <c r="S180" s="231">
        <v>0</v>
      </c>
      <c r="T180" s="232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33" t="s">
        <v>2319</v>
      </c>
      <c r="AT180" s="233" t="s">
        <v>1081</v>
      </c>
      <c r="AU180" s="233" t="s">
        <v>81</v>
      </c>
      <c r="AY180" s="18" t="s">
        <v>278</v>
      </c>
      <c r="BE180" s="234">
        <f>IF(N180="základní",J180,0)</f>
        <v>235950</v>
      </c>
      <c r="BF180" s="234">
        <f>IF(N180="snížená",J180,0)</f>
        <v>0</v>
      </c>
      <c r="BG180" s="234">
        <f>IF(N180="zákl. přenesená",J180,0)</f>
        <v>0</v>
      </c>
      <c r="BH180" s="234">
        <f>IF(N180="sníž. přenesená",J180,0)</f>
        <v>0</v>
      </c>
      <c r="BI180" s="234">
        <f>IF(N180="nulová",J180,0)</f>
        <v>0</v>
      </c>
      <c r="BJ180" s="18" t="s">
        <v>81</v>
      </c>
      <c r="BK180" s="234">
        <f>ROUND(I180*H180,2)</f>
        <v>235950</v>
      </c>
      <c r="BL180" s="18" t="s">
        <v>2319</v>
      </c>
      <c r="BM180" s="233" t="s">
        <v>5989</v>
      </c>
    </row>
    <row r="181" s="2" customFormat="1" ht="16.5" customHeight="1">
      <c r="A181" s="33"/>
      <c r="B181" s="34"/>
      <c r="C181" s="222" t="s">
        <v>1453</v>
      </c>
      <c r="D181" s="222" t="s">
        <v>280</v>
      </c>
      <c r="E181" s="223" t="s">
        <v>3573</v>
      </c>
      <c r="F181" s="224" t="s">
        <v>3574</v>
      </c>
      <c r="G181" s="225" t="s">
        <v>407</v>
      </c>
      <c r="H181" s="226">
        <v>3250</v>
      </c>
      <c r="I181" s="227">
        <v>0</v>
      </c>
      <c r="J181" s="227">
        <f>ROUND(I181*H181,2)</f>
        <v>0</v>
      </c>
      <c r="K181" s="228"/>
      <c r="L181" s="39"/>
      <c r="M181" s="229" t="s">
        <v>1</v>
      </c>
      <c r="N181" s="230" t="s">
        <v>39</v>
      </c>
      <c r="O181" s="231">
        <v>0</v>
      </c>
      <c r="P181" s="231">
        <f>O181*H181</f>
        <v>0</v>
      </c>
      <c r="Q181" s="231">
        <v>0</v>
      </c>
      <c r="R181" s="231">
        <f>Q181*H181</f>
        <v>0</v>
      </c>
      <c r="S181" s="231">
        <v>0</v>
      </c>
      <c r="T181" s="232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33" t="s">
        <v>116</v>
      </c>
      <c r="AT181" s="233" t="s">
        <v>280</v>
      </c>
      <c r="AU181" s="233" t="s">
        <v>81</v>
      </c>
      <c r="AY181" s="18" t="s">
        <v>278</v>
      </c>
      <c r="BE181" s="234">
        <f>IF(N181="základní",J181,0)</f>
        <v>0</v>
      </c>
      <c r="BF181" s="234">
        <f>IF(N181="snížená",J181,0)</f>
        <v>0</v>
      </c>
      <c r="BG181" s="234">
        <f>IF(N181="zákl. přenesená",J181,0)</f>
        <v>0</v>
      </c>
      <c r="BH181" s="234">
        <f>IF(N181="sníž. přenesená",J181,0)</f>
        <v>0</v>
      </c>
      <c r="BI181" s="234">
        <f>IF(N181="nulová",J181,0)</f>
        <v>0</v>
      </c>
      <c r="BJ181" s="18" t="s">
        <v>81</v>
      </c>
      <c r="BK181" s="234">
        <f>ROUND(I181*H181,2)</f>
        <v>0</v>
      </c>
      <c r="BL181" s="18" t="s">
        <v>116</v>
      </c>
      <c r="BM181" s="233" t="s">
        <v>5990</v>
      </c>
    </row>
    <row r="182" s="2" customFormat="1" ht="16.5" customHeight="1">
      <c r="A182" s="33"/>
      <c r="B182" s="34"/>
      <c r="C182" s="269" t="s">
        <v>1457</v>
      </c>
      <c r="D182" s="269" t="s">
        <v>1081</v>
      </c>
      <c r="E182" s="270" t="s">
        <v>3576</v>
      </c>
      <c r="F182" s="271" t="s">
        <v>3577</v>
      </c>
      <c r="G182" s="272" t="s">
        <v>407</v>
      </c>
      <c r="H182" s="273">
        <v>3250</v>
      </c>
      <c r="I182" s="274">
        <v>26</v>
      </c>
      <c r="J182" s="274">
        <f>ROUND(I182*H182,2)</f>
        <v>84500</v>
      </c>
      <c r="K182" s="275"/>
      <c r="L182" s="276"/>
      <c r="M182" s="277" t="s">
        <v>1</v>
      </c>
      <c r="N182" s="278" t="s">
        <v>39</v>
      </c>
      <c r="O182" s="231">
        <v>0</v>
      </c>
      <c r="P182" s="231">
        <f>O182*H182</f>
        <v>0</v>
      </c>
      <c r="Q182" s="231">
        <v>0</v>
      </c>
      <c r="R182" s="231">
        <f>Q182*H182</f>
        <v>0</v>
      </c>
      <c r="S182" s="231">
        <v>0</v>
      </c>
      <c r="T182" s="232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33" t="s">
        <v>2319</v>
      </c>
      <c r="AT182" s="233" t="s">
        <v>1081</v>
      </c>
      <c r="AU182" s="233" t="s">
        <v>81</v>
      </c>
      <c r="AY182" s="18" t="s">
        <v>278</v>
      </c>
      <c r="BE182" s="234">
        <f>IF(N182="základní",J182,0)</f>
        <v>84500</v>
      </c>
      <c r="BF182" s="234">
        <f>IF(N182="snížená",J182,0)</f>
        <v>0</v>
      </c>
      <c r="BG182" s="234">
        <f>IF(N182="zákl. přenesená",J182,0)</f>
        <v>0</v>
      </c>
      <c r="BH182" s="234">
        <f>IF(N182="sníž. přenesená",J182,0)</f>
        <v>0</v>
      </c>
      <c r="BI182" s="234">
        <f>IF(N182="nulová",J182,0)</f>
        <v>0</v>
      </c>
      <c r="BJ182" s="18" t="s">
        <v>81</v>
      </c>
      <c r="BK182" s="234">
        <f>ROUND(I182*H182,2)</f>
        <v>84500</v>
      </c>
      <c r="BL182" s="18" t="s">
        <v>2319</v>
      </c>
      <c r="BM182" s="233" t="s">
        <v>5991</v>
      </c>
    </row>
    <row r="183" s="2" customFormat="1" ht="16.5" customHeight="1">
      <c r="A183" s="33"/>
      <c r="B183" s="34"/>
      <c r="C183" s="222" t="s">
        <v>1461</v>
      </c>
      <c r="D183" s="222" t="s">
        <v>280</v>
      </c>
      <c r="E183" s="223" t="s">
        <v>3603</v>
      </c>
      <c r="F183" s="224" t="s">
        <v>3604</v>
      </c>
      <c r="G183" s="225" t="s">
        <v>407</v>
      </c>
      <c r="H183" s="226">
        <v>1200</v>
      </c>
      <c r="I183" s="227">
        <v>0</v>
      </c>
      <c r="J183" s="227">
        <f>ROUND(I183*H183,2)</f>
        <v>0</v>
      </c>
      <c r="K183" s="228"/>
      <c r="L183" s="39"/>
      <c r="M183" s="229" t="s">
        <v>1</v>
      </c>
      <c r="N183" s="230" t="s">
        <v>39</v>
      </c>
      <c r="O183" s="231">
        <v>0</v>
      </c>
      <c r="P183" s="231">
        <f>O183*H183</f>
        <v>0</v>
      </c>
      <c r="Q183" s="231">
        <v>0</v>
      </c>
      <c r="R183" s="231">
        <f>Q183*H183</f>
        <v>0</v>
      </c>
      <c r="S183" s="231">
        <v>0</v>
      </c>
      <c r="T183" s="232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33" t="s">
        <v>116</v>
      </c>
      <c r="AT183" s="233" t="s">
        <v>280</v>
      </c>
      <c r="AU183" s="233" t="s">
        <v>81</v>
      </c>
      <c r="AY183" s="18" t="s">
        <v>278</v>
      </c>
      <c r="BE183" s="234">
        <f>IF(N183="základní",J183,0)</f>
        <v>0</v>
      </c>
      <c r="BF183" s="234">
        <f>IF(N183="snížená",J183,0)</f>
        <v>0</v>
      </c>
      <c r="BG183" s="234">
        <f>IF(N183="zákl. přenesená",J183,0)</f>
        <v>0</v>
      </c>
      <c r="BH183" s="234">
        <f>IF(N183="sníž. přenesená",J183,0)</f>
        <v>0</v>
      </c>
      <c r="BI183" s="234">
        <f>IF(N183="nulová",J183,0)</f>
        <v>0</v>
      </c>
      <c r="BJ183" s="18" t="s">
        <v>81</v>
      </c>
      <c r="BK183" s="234">
        <f>ROUND(I183*H183,2)</f>
        <v>0</v>
      </c>
      <c r="BL183" s="18" t="s">
        <v>116</v>
      </c>
      <c r="BM183" s="233" t="s">
        <v>5992</v>
      </c>
    </row>
    <row r="184" s="2" customFormat="1" ht="16.5" customHeight="1">
      <c r="A184" s="33"/>
      <c r="B184" s="34"/>
      <c r="C184" s="269" t="s">
        <v>1465</v>
      </c>
      <c r="D184" s="269" t="s">
        <v>1081</v>
      </c>
      <c r="E184" s="270" t="s">
        <v>3606</v>
      </c>
      <c r="F184" s="271" t="s">
        <v>3607</v>
      </c>
      <c r="G184" s="272" t="s">
        <v>407</v>
      </c>
      <c r="H184" s="273">
        <v>1200</v>
      </c>
      <c r="I184" s="274">
        <v>13.199999999999999</v>
      </c>
      <c r="J184" s="274">
        <f>ROUND(I184*H184,2)</f>
        <v>15840</v>
      </c>
      <c r="K184" s="275"/>
      <c r="L184" s="276"/>
      <c r="M184" s="277" t="s">
        <v>1</v>
      </c>
      <c r="N184" s="278" t="s">
        <v>39</v>
      </c>
      <c r="O184" s="231">
        <v>0</v>
      </c>
      <c r="P184" s="231">
        <f>O184*H184</f>
        <v>0</v>
      </c>
      <c r="Q184" s="231">
        <v>0</v>
      </c>
      <c r="R184" s="231">
        <f>Q184*H184</f>
        <v>0</v>
      </c>
      <c r="S184" s="231">
        <v>0</v>
      </c>
      <c r="T184" s="232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33" t="s">
        <v>2319</v>
      </c>
      <c r="AT184" s="233" t="s">
        <v>1081</v>
      </c>
      <c r="AU184" s="233" t="s">
        <v>81</v>
      </c>
      <c r="AY184" s="18" t="s">
        <v>278</v>
      </c>
      <c r="BE184" s="234">
        <f>IF(N184="základní",J184,0)</f>
        <v>15840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8" t="s">
        <v>81</v>
      </c>
      <c r="BK184" s="234">
        <f>ROUND(I184*H184,2)</f>
        <v>15840</v>
      </c>
      <c r="BL184" s="18" t="s">
        <v>2319</v>
      </c>
      <c r="BM184" s="233" t="s">
        <v>5993</v>
      </c>
    </row>
    <row r="185" s="2" customFormat="1" ht="16.5" customHeight="1">
      <c r="A185" s="33"/>
      <c r="B185" s="34"/>
      <c r="C185" s="222" t="s">
        <v>1469</v>
      </c>
      <c r="D185" s="222" t="s">
        <v>280</v>
      </c>
      <c r="E185" s="223" t="s">
        <v>3609</v>
      </c>
      <c r="F185" s="224" t="s">
        <v>3610</v>
      </c>
      <c r="G185" s="225" t="s">
        <v>407</v>
      </c>
      <c r="H185" s="226">
        <v>480</v>
      </c>
      <c r="I185" s="227">
        <v>0</v>
      </c>
      <c r="J185" s="227">
        <f>ROUND(I185*H185,2)</f>
        <v>0</v>
      </c>
      <c r="K185" s="228"/>
      <c r="L185" s="39"/>
      <c r="M185" s="229" t="s">
        <v>1</v>
      </c>
      <c r="N185" s="230" t="s">
        <v>39</v>
      </c>
      <c r="O185" s="231">
        <v>0</v>
      </c>
      <c r="P185" s="231">
        <f>O185*H185</f>
        <v>0</v>
      </c>
      <c r="Q185" s="231">
        <v>0</v>
      </c>
      <c r="R185" s="231">
        <f>Q185*H185</f>
        <v>0</v>
      </c>
      <c r="S185" s="231">
        <v>0</v>
      </c>
      <c r="T185" s="232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33" t="s">
        <v>116</v>
      </c>
      <c r="AT185" s="233" t="s">
        <v>280</v>
      </c>
      <c r="AU185" s="233" t="s">
        <v>81</v>
      </c>
      <c r="AY185" s="18" t="s">
        <v>278</v>
      </c>
      <c r="BE185" s="234">
        <f>IF(N185="základní",J185,0)</f>
        <v>0</v>
      </c>
      <c r="BF185" s="234">
        <f>IF(N185="snížená",J185,0)</f>
        <v>0</v>
      </c>
      <c r="BG185" s="234">
        <f>IF(N185="zákl. přenesená",J185,0)</f>
        <v>0</v>
      </c>
      <c r="BH185" s="234">
        <f>IF(N185="sníž. přenesená",J185,0)</f>
        <v>0</v>
      </c>
      <c r="BI185" s="234">
        <f>IF(N185="nulová",J185,0)</f>
        <v>0</v>
      </c>
      <c r="BJ185" s="18" t="s">
        <v>81</v>
      </c>
      <c r="BK185" s="234">
        <f>ROUND(I185*H185,2)</f>
        <v>0</v>
      </c>
      <c r="BL185" s="18" t="s">
        <v>116</v>
      </c>
      <c r="BM185" s="233" t="s">
        <v>5994</v>
      </c>
    </row>
    <row r="186" s="2" customFormat="1" ht="16.5" customHeight="1">
      <c r="A186" s="33"/>
      <c r="B186" s="34"/>
      <c r="C186" s="269" t="s">
        <v>1473</v>
      </c>
      <c r="D186" s="269" t="s">
        <v>1081</v>
      </c>
      <c r="E186" s="270" t="s">
        <v>3612</v>
      </c>
      <c r="F186" s="271" t="s">
        <v>3613</v>
      </c>
      <c r="G186" s="272" t="s">
        <v>407</v>
      </c>
      <c r="H186" s="273">
        <v>480</v>
      </c>
      <c r="I186" s="274">
        <v>22</v>
      </c>
      <c r="J186" s="274">
        <f>ROUND(I186*H186,2)</f>
        <v>10560</v>
      </c>
      <c r="K186" s="275"/>
      <c r="L186" s="276"/>
      <c r="M186" s="277" t="s">
        <v>1</v>
      </c>
      <c r="N186" s="278" t="s">
        <v>39</v>
      </c>
      <c r="O186" s="231">
        <v>0</v>
      </c>
      <c r="P186" s="231">
        <f>O186*H186</f>
        <v>0</v>
      </c>
      <c r="Q186" s="231">
        <v>0</v>
      </c>
      <c r="R186" s="231">
        <f>Q186*H186</f>
        <v>0</v>
      </c>
      <c r="S186" s="231">
        <v>0</v>
      </c>
      <c r="T186" s="232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33" t="s">
        <v>2319</v>
      </c>
      <c r="AT186" s="233" t="s">
        <v>1081</v>
      </c>
      <c r="AU186" s="233" t="s">
        <v>81</v>
      </c>
      <c r="AY186" s="18" t="s">
        <v>278</v>
      </c>
      <c r="BE186" s="234">
        <f>IF(N186="základní",J186,0)</f>
        <v>10560</v>
      </c>
      <c r="BF186" s="234">
        <f>IF(N186="snížená",J186,0)</f>
        <v>0</v>
      </c>
      <c r="BG186" s="234">
        <f>IF(N186="zákl. přenesená",J186,0)</f>
        <v>0</v>
      </c>
      <c r="BH186" s="234">
        <f>IF(N186="sníž. přenesená",J186,0)</f>
        <v>0</v>
      </c>
      <c r="BI186" s="234">
        <f>IF(N186="nulová",J186,0)</f>
        <v>0</v>
      </c>
      <c r="BJ186" s="18" t="s">
        <v>81</v>
      </c>
      <c r="BK186" s="234">
        <f>ROUND(I186*H186,2)</f>
        <v>10560</v>
      </c>
      <c r="BL186" s="18" t="s">
        <v>2319</v>
      </c>
      <c r="BM186" s="233" t="s">
        <v>5995</v>
      </c>
    </row>
    <row r="187" s="2" customFormat="1" ht="16.5" customHeight="1">
      <c r="A187" s="33"/>
      <c r="B187" s="34"/>
      <c r="C187" s="222" t="s">
        <v>1477</v>
      </c>
      <c r="D187" s="222" t="s">
        <v>280</v>
      </c>
      <c r="E187" s="223" t="s">
        <v>3615</v>
      </c>
      <c r="F187" s="224" t="s">
        <v>3616</v>
      </c>
      <c r="G187" s="225" t="s">
        <v>407</v>
      </c>
      <c r="H187" s="226">
        <v>480</v>
      </c>
      <c r="I187" s="227">
        <v>0</v>
      </c>
      <c r="J187" s="227">
        <f>ROUND(I187*H187,2)</f>
        <v>0</v>
      </c>
      <c r="K187" s="228"/>
      <c r="L187" s="39"/>
      <c r="M187" s="229" t="s">
        <v>1</v>
      </c>
      <c r="N187" s="230" t="s">
        <v>39</v>
      </c>
      <c r="O187" s="231">
        <v>0</v>
      </c>
      <c r="P187" s="231">
        <f>O187*H187</f>
        <v>0</v>
      </c>
      <c r="Q187" s="231">
        <v>0</v>
      </c>
      <c r="R187" s="231">
        <f>Q187*H187</f>
        <v>0</v>
      </c>
      <c r="S187" s="231">
        <v>0</v>
      </c>
      <c r="T187" s="232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33" t="s">
        <v>116</v>
      </c>
      <c r="AT187" s="233" t="s">
        <v>280</v>
      </c>
      <c r="AU187" s="233" t="s">
        <v>81</v>
      </c>
      <c r="AY187" s="18" t="s">
        <v>278</v>
      </c>
      <c r="BE187" s="234">
        <f>IF(N187="základní",J187,0)</f>
        <v>0</v>
      </c>
      <c r="BF187" s="234">
        <f>IF(N187="snížená",J187,0)</f>
        <v>0</v>
      </c>
      <c r="BG187" s="234">
        <f>IF(N187="zákl. přenesená",J187,0)</f>
        <v>0</v>
      </c>
      <c r="BH187" s="234">
        <f>IF(N187="sníž. přenesená",J187,0)</f>
        <v>0</v>
      </c>
      <c r="BI187" s="234">
        <f>IF(N187="nulová",J187,0)</f>
        <v>0</v>
      </c>
      <c r="BJ187" s="18" t="s">
        <v>81</v>
      </c>
      <c r="BK187" s="234">
        <f>ROUND(I187*H187,2)</f>
        <v>0</v>
      </c>
      <c r="BL187" s="18" t="s">
        <v>116</v>
      </c>
      <c r="BM187" s="233" t="s">
        <v>5996</v>
      </c>
    </row>
    <row r="188" s="2" customFormat="1" ht="16.5" customHeight="1">
      <c r="A188" s="33"/>
      <c r="B188" s="34"/>
      <c r="C188" s="269" t="s">
        <v>1481</v>
      </c>
      <c r="D188" s="269" t="s">
        <v>1081</v>
      </c>
      <c r="E188" s="270" t="s">
        <v>3618</v>
      </c>
      <c r="F188" s="271" t="s">
        <v>3619</v>
      </c>
      <c r="G188" s="272" t="s">
        <v>407</v>
      </c>
      <c r="H188" s="273">
        <v>480</v>
      </c>
      <c r="I188" s="274">
        <v>35</v>
      </c>
      <c r="J188" s="274">
        <f>ROUND(I188*H188,2)</f>
        <v>16800</v>
      </c>
      <c r="K188" s="275"/>
      <c r="L188" s="276"/>
      <c r="M188" s="277" t="s">
        <v>1</v>
      </c>
      <c r="N188" s="278" t="s">
        <v>39</v>
      </c>
      <c r="O188" s="231">
        <v>0</v>
      </c>
      <c r="P188" s="231">
        <f>O188*H188</f>
        <v>0</v>
      </c>
      <c r="Q188" s="231">
        <v>0</v>
      </c>
      <c r="R188" s="231">
        <f>Q188*H188</f>
        <v>0</v>
      </c>
      <c r="S188" s="231">
        <v>0</v>
      </c>
      <c r="T188" s="232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33" t="s">
        <v>2319</v>
      </c>
      <c r="AT188" s="233" t="s">
        <v>1081</v>
      </c>
      <c r="AU188" s="233" t="s">
        <v>81</v>
      </c>
      <c r="AY188" s="18" t="s">
        <v>278</v>
      </c>
      <c r="BE188" s="234">
        <f>IF(N188="základní",J188,0)</f>
        <v>16800</v>
      </c>
      <c r="BF188" s="234">
        <f>IF(N188="snížená",J188,0)</f>
        <v>0</v>
      </c>
      <c r="BG188" s="234">
        <f>IF(N188="zákl. přenesená",J188,0)</f>
        <v>0</v>
      </c>
      <c r="BH188" s="234">
        <f>IF(N188="sníž. přenesená",J188,0)</f>
        <v>0</v>
      </c>
      <c r="BI188" s="234">
        <f>IF(N188="nulová",J188,0)</f>
        <v>0</v>
      </c>
      <c r="BJ188" s="18" t="s">
        <v>81</v>
      </c>
      <c r="BK188" s="234">
        <f>ROUND(I188*H188,2)</f>
        <v>16800</v>
      </c>
      <c r="BL188" s="18" t="s">
        <v>2319</v>
      </c>
      <c r="BM188" s="233" t="s">
        <v>5997</v>
      </c>
    </row>
    <row r="189" s="2" customFormat="1" ht="16.5" customHeight="1">
      <c r="A189" s="33"/>
      <c r="B189" s="34"/>
      <c r="C189" s="222" t="s">
        <v>1485</v>
      </c>
      <c r="D189" s="222" t="s">
        <v>280</v>
      </c>
      <c r="E189" s="223" t="s">
        <v>3621</v>
      </c>
      <c r="F189" s="224" t="s">
        <v>3622</v>
      </c>
      <c r="G189" s="225" t="s">
        <v>407</v>
      </c>
      <c r="H189" s="226">
        <v>150</v>
      </c>
      <c r="I189" s="227">
        <v>0</v>
      </c>
      <c r="J189" s="227">
        <f>ROUND(I189*H189,2)</f>
        <v>0</v>
      </c>
      <c r="K189" s="228"/>
      <c r="L189" s="39"/>
      <c r="M189" s="229" t="s">
        <v>1</v>
      </c>
      <c r="N189" s="230" t="s">
        <v>39</v>
      </c>
      <c r="O189" s="231">
        <v>0</v>
      </c>
      <c r="P189" s="231">
        <f>O189*H189</f>
        <v>0</v>
      </c>
      <c r="Q189" s="231">
        <v>0</v>
      </c>
      <c r="R189" s="231">
        <f>Q189*H189</f>
        <v>0</v>
      </c>
      <c r="S189" s="231">
        <v>0</v>
      </c>
      <c r="T189" s="232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33" t="s">
        <v>116</v>
      </c>
      <c r="AT189" s="233" t="s">
        <v>280</v>
      </c>
      <c r="AU189" s="233" t="s">
        <v>81</v>
      </c>
      <c r="AY189" s="18" t="s">
        <v>278</v>
      </c>
      <c r="BE189" s="234">
        <f>IF(N189="základní",J189,0)</f>
        <v>0</v>
      </c>
      <c r="BF189" s="234">
        <f>IF(N189="snížená",J189,0)</f>
        <v>0</v>
      </c>
      <c r="BG189" s="234">
        <f>IF(N189="zákl. přenesená",J189,0)</f>
        <v>0</v>
      </c>
      <c r="BH189" s="234">
        <f>IF(N189="sníž. přenesená",J189,0)</f>
        <v>0</v>
      </c>
      <c r="BI189" s="234">
        <f>IF(N189="nulová",J189,0)</f>
        <v>0</v>
      </c>
      <c r="BJ189" s="18" t="s">
        <v>81</v>
      </c>
      <c r="BK189" s="234">
        <f>ROUND(I189*H189,2)</f>
        <v>0</v>
      </c>
      <c r="BL189" s="18" t="s">
        <v>116</v>
      </c>
      <c r="BM189" s="233" t="s">
        <v>5998</v>
      </c>
    </row>
    <row r="190" s="2" customFormat="1" ht="16.5" customHeight="1">
      <c r="A190" s="33"/>
      <c r="B190" s="34"/>
      <c r="C190" s="269" t="s">
        <v>1489</v>
      </c>
      <c r="D190" s="269" t="s">
        <v>1081</v>
      </c>
      <c r="E190" s="270" t="s">
        <v>3624</v>
      </c>
      <c r="F190" s="271" t="s">
        <v>3625</v>
      </c>
      <c r="G190" s="272" t="s">
        <v>407</v>
      </c>
      <c r="H190" s="273">
        <v>150</v>
      </c>
      <c r="I190" s="274">
        <v>70</v>
      </c>
      <c r="J190" s="274">
        <f>ROUND(I190*H190,2)</f>
        <v>10500</v>
      </c>
      <c r="K190" s="275"/>
      <c r="L190" s="276"/>
      <c r="M190" s="277" t="s">
        <v>1</v>
      </c>
      <c r="N190" s="278" t="s">
        <v>39</v>
      </c>
      <c r="O190" s="231">
        <v>0</v>
      </c>
      <c r="P190" s="231">
        <f>O190*H190</f>
        <v>0</v>
      </c>
      <c r="Q190" s="231">
        <v>0</v>
      </c>
      <c r="R190" s="231">
        <f>Q190*H190</f>
        <v>0</v>
      </c>
      <c r="S190" s="231">
        <v>0</v>
      </c>
      <c r="T190" s="232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33" t="s">
        <v>2319</v>
      </c>
      <c r="AT190" s="233" t="s">
        <v>1081</v>
      </c>
      <c r="AU190" s="233" t="s">
        <v>81</v>
      </c>
      <c r="AY190" s="18" t="s">
        <v>278</v>
      </c>
      <c r="BE190" s="234">
        <f>IF(N190="základní",J190,0)</f>
        <v>10500</v>
      </c>
      <c r="BF190" s="234">
        <f>IF(N190="snížená",J190,0)</f>
        <v>0</v>
      </c>
      <c r="BG190" s="234">
        <f>IF(N190="zákl. přenesená",J190,0)</f>
        <v>0</v>
      </c>
      <c r="BH190" s="234">
        <f>IF(N190="sníž. přenesená",J190,0)</f>
        <v>0</v>
      </c>
      <c r="BI190" s="234">
        <f>IF(N190="nulová",J190,0)</f>
        <v>0</v>
      </c>
      <c r="BJ190" s="18" t="s">
        <v>81</v>
      </c>
      <c r="BK190" s="234">
        <f>ROUND(I190*H190,2)</f>
        <v>10500</v>
      </c>
      <c r="BL190" s="18" t="s">
        <v>2319</v>
      </c>
      <c r="BM190" s="233" t="s">
        <v>5999</v>
      </c>
    </row>
    <row r="191" s="2" customFormat="1" ht="16.5" customHeight="1">
      <c r="A191" s="33"/>
      <c r="B191" s="34"/>
      <c r="C191" s="222" t="s">
        <v>1493</v>
      </c>
      <c r="D191" s="222" t="s">
        <v>280</v>
      </c>
      <c r="E191" s="223" t="s">
        <v>6000</v>
      </c>
      <c r="F191" s="224" t="s">
        <v>3640</v>
      </c>
      <c r="G191" s="225" t="s">
        <v>1709</v>
      </c>
      <c r="H191" s="226">
        <v>4</v>
      </c>
      <c r="I191" s="227">
        <v>23762.34</v>
      </c>
      <c r="J191" s="227">
        <f>ROUND(I191*H191,2)</f>
        <v>95049.360000000001</v>
      </c>
      <c r="K191" s="228"/>
      <c r="L191" s="39"/>
      <c r="M191" s="229" t="s">
        <v>1</v>
      </c>
      <c r="N191" s="230" t="s">
        <v>39</v>
      </c>
      <c r="O191" s="231">
        <v>0</v>
      </c>
      <c r="P191" s="231">
        <f>O191*H191</f>
        <v>0</v>
      </c>
      <c r="Q191" s="231">
        <v>0</v>
      </c>
      <c r="R191" s="231">
        <f>Q191*H191</f>
        <v>0</v>
      </c>
      <c r="S191" s="231">
        <v>0</v>
      </c>
      <c r="T191" s="232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33" t="s">
        <v>2319</v>
      </c>
      <c r="AT191" s="233" t="s">
        <v>280</v>
      </c>
      <c r="AU191" s="233" t="s">
        <v>81</v>
      </c>
      <c r="AY191" s="18" t="s">
        <v>278</v>
      </c>
      <c r="BE191" s="234">
        <f>IF(N191="základní",J191,0)</f>
        <v>95049.360000000001</v>
      </c>
      <c r="BF191" s="234">
        <f>IF(N191="snížená",J191,0)</f>
        <v>0</v>
      </c>
      <c r="BG191" s="234">
        <f>IF(N191="zákl. přenesená",J191,0)</f>
        <v>0</v>
      </c>
      <c r="BH191" s="234">
        <f>IF(N191="sníž. přenesená",J191,0)</f>
        <v>0</v>
      </c>
      <c r="BI191" s="234">
        <f>IF(N191="nulová",J191,0)</f>
        <v>0</v>
      </c>
      <c r="BJ191" s="18" t="s">
        <v>81</v>
      </c>
      <c r="BK191" s="234">
        <f>ROUND(I191*H191,2)</f>
        <v>95049.360000000001</v>
      </c>
      <c r="BL191" s="18" t="s">
        <v>2319</v>
      </c>
      <c r="BM191" s="233" t="s">
        <v>6001</v>
      </c>
    </row>
    <row r="192" s="2" customFormat="1" ht="16.5" customHeight="1">
      <c r="A192" s="33"/>
      <c r="B192" s="34"/>
      <c r="C192" s="222" t="s">
        <v>1497</v>
      </c>
      <c r="D192" s="222" t="s">
        <v>280</v>
      </c>
      <c r="E192" s="223" t="s">
        <v>3642</v>
      </c>
      <c r="F192" s="224" t="s">
        <v>3646</v>
      </c>
      <c r="G192" s="225" t="s">
        <v>675</v>
      </c>
      <c r="H192" s="226">
        <v>65</v>
      </c>
      <c r="I192" s="227">
        <v>550</v>
      </c>
      <c r="J192" s="227">
        <f>ROUND(I192*H192,2)</f>
        <v>35750</v>
      </c>
      <c r="K192" s="228"/>
      <c r="L192" s="39"/>
      <c r="M192" s="229" t="s">
        <v>1</v>
      </c>
      <c r="N192" s="230" t="s">
        <v>39</v>
      </c>
      <c r="O192" s="231">
        <v>0</v>
      </c>
      <c r="P192" s="231">
        <f>O192*H192</f>
        <v>0</v>
      </c>
      <c r="Q192" s="231">
        <v>0</v>
      </c>
      <c r="R192" s="231">
        <f>Q192*H192</f>
        <v>0</v>
      </c>
      <c r="S192" s="231">
        <v>0</v>
      </c>
      <c r="T192" s="232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33" t="s">
        <v>2319</v>
      </c>
      <c r="AT192" s="233" t="s">
        <v>280</v>
      </c>
      <c r="AU192" s="233" t="s">
        <v>81</v>
      </c>
      <c r="AY192" s="18" t="s">
        <v>278</v>
      </c>
      <c r="BE192" s="234">
        <f>IF(N192="základní",J192,0)</f>
        <v>35750</v>
      </c>
      <c r="BF192" s="234">
        <f>IF(N192="snížená",J192,0)</f>
        <v>0</v>
      </c>
      <c r="BG192" s="234">
        <f>IF(N192="zákl. přenesená",J192,0)</f>
        <v>0</v>
      </c>
      <c r="BH192" s="234">
        <f>IF(N192="sníž. přenesená",J192,0)</f>
        <v>0</v>
      </c>
      <c r="BI192" s="234">
        <f>IF(N192="nulová",J192,0)</f>
        <v>0</v>
      </c>
      <c r="BJ192" s="18" t="s">
        <v>81</v>
      </c>
      <c r="BK192" s="234">
        <f>ROUND(I192*H192,2)</f>
        <v>35750</v>
      </c>
      <c r="BL192" s="18" t="s">
        <v>2319</v>
      </c>
      <c r="BM192" s="233" t="s">
        <v>6002</v>
      </c>
    </row>
    <row r="193" s="2" customFormat="1" ht="16.5" customHeight="1">
      <c r="A193" s="33"/>
      <c r="B193" s="34"/>
      <c r="C193" s="222" t="s">
        <v>1501</v>
      </c>
      <c r="D193" s="222" t="s">
        <v>280</v>
      </c>
      <c r="E193" s="223" t="s">
        <v>6003</v>
      </c>
      <c r="F193" s="224" t="s">
        <v>6004</v>
      </c>
      <c r="G193" s="225" t="s">
        <v>1673</v>
      </c>
      <c r="H193" s="226">
        <v>1</v>
      </c>
      <c r="I193" s="227">
        <v>1368975</v>
      </c>
      <c r="J193" s="227">
        <f>ROUND(I193*H193,2)</f>
        <v>1368975</v>
      </c>
      <c r="K193" s="228"/>
      <c r="L193" s="39"/>
      <c r="M193" s="229" t="s">
        <v>1</v>
      </c>
      <c r="N193" s="230" t="s">
        <v>39</v>
      </c>
      <c r="O193" s="231">
        <v>0</v>
      </c>
      <c r="P193" s="231">
        <f>O193*H193</f>
        <v>0</v>
      </c>
      <c r="Q193" s="231">
        <v>0</v>
      </c>
      <c r="R193" s="231">
        <f>Q193*H193</f>
        <v>0</v>
      </c>
      <c r="S193" s="231">
        <v>0</v>
      </c>
      <c r="T193" s="232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33" t="s">
        <v>2319</v>
      </c>
      <c r="AT193" s="233" t="s">
        <v>280</v>
      </c>
      <c r="AU193" s="233" t="s">
        <v>81</v>
      </c>
      <c r="AY193" s="18" t="s">
        <v>278</v>
      </c>
      <c r="BE193" s="234">
        <f>IF(N193="základní",J193,0)</f>
        <v>1368975</v>
      </c>
      <c r="BF193" s="234">
        <f>IF(N193="snížená",J193,0)</f>
        <v>0</v>
      </c>
      <c r="BG193" s="234">
        <f>IF(N193="zákl. přenesená",J193,0)</f>
        <v>0</v>
      </c>
      <c r="BH193" s="234">
        <f>IF(N193="sníž. přenesená",J193,0)</f>
        <v>0</v>
      </c>
      <c r="BI193" s="234">
        <f>IF(N193="nulová",J193,0)</f>
        <v>0</v>
      </c>
      <c r="BJ193" s="18" t="s">
        <v>81</v>
      </c>
      <c r="BK193" s="234">
        <f>ROUND(I193*H193,2)</f>
        <v>1368975</v>
      </c>
      <c r="BL193" s="18" t="s">
        <v>2319</v>
      </c>
      <c r="BM193" s="233" t="s">
        <v>6005</v>
      </c>
    </row>
    <row r="194" s="2" customFormat="1" ht="16.5" customHeight="1">
      <c r="A194" s="33"/>
      <c r="B194" s="34"/>
      <c r="C194" s="222" t="s">
        <v>1505</v>
      </c>
      <c r="D194" s="222" t="s">
        <v>280</v>
      </c>
      <c r="E194" s="223" t="s">
        <v>6006</v>
      </c>
      <c r="F194" s="224" t="s">
        <v>6007</v>
      </c>
      <c r="G194" s="225" t="s">
        <v>1709</v>
      </c>
      <c r="H194" s="226">
        <v>4</v>
      </c>
      <c r="I194" s="227">
        <v>23762.34</v>
      </c>
      <c r="J194" s="227">
        <f>ROUND(I194*H194,2)</f>
        <v>95049.360000000001</v>
      </c>
      <c r="K194" s="228"/>
      <c r="L194" s="39"/>
      <c r="M194" s="291" t="s">
        <v>1</v>
      </c>
      <c r="N194" s="292" t="s">
        <v>39</v>
      </c>
      <c r="O194" s="293">
        <v>0</v>
      </c>
      <c r="P194" s="293">
        <f>O194*H194</f>
        <v>0</v>
      </c>
      <c r="Q194" s="293">
        <v>0</v>
      </c>
      <c r="R194" s="293">
        <f>Q194*H194</f>
        <v>0</v>
      </c>
      <c r="S194" s="293">
        <v>0</v>
      </c>
      <c r="T194" s="294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33" t="s">
        <v>2319</v>
      </c>
      <c r="AT194" s="233" t="s">
        <v>280</v>
      </c>
      <c r="AU194" s="233" t="s">
        <v>81</v>
      </c>
      <c r="AY194" s="18" t="s">
        <v>278</v>
      </c>
      <c r="BE194" s="234">
        <f>IF(N194="základní",J194,0)</f>
        <v>95049.360000000001</v>
      </c>
      <c r="BF194" s="234">
        <f>IF(N194="snížená",J194,0)</f>
        <v>0</v>
      </c>
      <c r="BG194" s="234">
        <f>IF(N194="zákl. přenesená",J194,0)</f>
        <v>0</v>
      </c>
      <c r="BH194" s="234">
        <f>IF(N194="sníž. přenesená",J194,0)</f>
        <v>0</v>
      </c>
      <c r="BI194" s="234">
        <f>IF(N194="nulová",J194,0)</f>
        <v>0</v>
      </c>
      <c r="BJ194" s="18" t="s">
        <v>81</v>
      </c>
      <c r="BK194" s="234">
        <f>ROUND(I194*H194,2)</f>
        <v>95049.360000000001</v>
      </c>
      <c r="BL194" s="18" t="s">
        <v>2319</v>
      </c>
      <c r="BM194" s="233" t="s">
        <v>6008</v>
      </c>
    </row>
    <row r="195" s="2" customFormat="1" ht="6.96" customHeight="1">
      <c r="A195" s="33"/>
      <c r="B195" s="60"/>
      <c r="C195" s="61"/>
      <c r="D195" s="61"/>
      <c r="E195" s="61"/>
      <c r="F195" s="61"/>
      <c r="G195" s="61"/>
      <c r="H195" s="61"/>
      <c r="I195" s="61"/>
      <c r="J195" s="61"/>
      <c r="K195" s="61"/>
      <c r="L195" s="39"/>
      <c r="M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</row>
  </sheetData>
  <sheetProtection sheet="1" autoFilter="0" formatColumns="0" formatRows="0" objects="1" scenarios="1" spinCount="100000" saltValue="4J1LHo+DOSFr5KIUu4mVI/Gw7dzrR9RmiHrlq1VWgtkuObWVQ8oz3ZjmAiQt2lWB7obwEYeH1AiVIhexNq1bpA==" hashValue="Qnm0pNEsyYovjbhod01OS/1QYFOQxmvBIRhiolOIqEImkNc6sruaPzAexQp9qgNCa2Vkd/ynO0VPluSa5fAlwg==" algorithmName="SHA-512" password="CC35"/>
  <autoFilter ref="C124:K19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83</v>
      </c>
    </row>
    <row r="4" s="1" customFormat="1" ht="24.96" customHeight="1">
      <c r="B4" s="21"/>
      <c r="D4" s="143" t="s">
        <v>230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Cheb - Onkologie a zubní klinika rev.11.02.2025</v>
      </c>
      <c r="F7" s="145"/>
      <c r="G7" s="145"/>
      <c r="H7" s="145"/>
      <c r="L7" s="21"/>
    </row>
    <row r="8">
      <c r="B8" s="21"/>
      <c r="D8" s="145" t="s">
        <v>231</v>
      </c>
      <c r="L8" s="21"/>
    </row>
    <row r="9" s="1" customFormat="1" ht="16.5" customHeight="1">
      <c r="B9" s="21"/>
      <c r="E9" s="146" t="s">
        <v>4862</v>
      </c>
      <c r="F9" s="1"/>
      <c r="G9" s="1"/>
      <c r="H9" s="1"/>
      <c r="L9" s="21"/>
    </row>
    <row r="10" s="1" customFormat="1" ht="12" customHeight="1">
      <c r="B10" s="21"/>
      <c r="D10" s="145" t="s">
        <v>233</v>
      </c>
      <c r="L10" s="21"/>
    </row>
    <row r="11" s="2" customFormat="1" ht="16.5" customHeight="1">
      <c r="A11" s="33"/>
      <c r="B11" s="39"/>
      <c r="C11" s="33"/>
      <c r="D11" s="33"/>
      <c r="E11" s="147" t="s">
        <v>5270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9"/>
      <c r="C12" s="33"/>
      <c r="D12" s="145" t="s">
        <v>3648</v>
      </c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6.5" customHeight="1">
      <c r="A13" s="33"/>
      <c r="B13" s="39"/>
      <c r="C13" s="33"/>
      <c r="D13" s="33"/>
      <c r="E13" s="148" t="s">
        <v>6009</v>
      </c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>
      <c r="A14" s="33"/>
      <c r="B14" s="39"/>
      <c r="C14" s="33"/>
      <c r="D14" s="33"/>
      <c r="E14" s="33"/>
      <c r="F14" s="33"/>
      <c r="G14" s="33"/>
      <c r="H14" s="33"/>
      <c r="I14" s="33"/>
      <c r="J14" s="33"/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9"/>
      <c r="C15" s="33"/>
      <c r="D15" s="145" t="s">
        <v>16</v>
      </c>
      <c r="E15" s="33"/>
      <c r="F15" s="135" t="s">
        <v>1</v>
      </c>
      <c r="G15" s="33"/>
      <c r="H15" s="33"/>
      <c r="I15" s="145" t="s">
        <v>17</v>
      </c>
      <c r="J15" s="135" t="s">
        <v>1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18</v>
      </c>
      <c r="E16" s="33"/>
      <c r="F16" s="135" t="s">
        <v>19</v>
      </c>
      <c r="G16" s="33"/>
      <c r="H16" s="33"/>
      <c r="I16" s="145" t="s">
        <v>20</v>
      </c>
      <c r="J16" s="149" t="str">
        <f>'Rekapitulace stavby'!AN8</f>
        <v>10. 12. 2024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0.8" customHeight="1">
      <c r="A17" s="33"/>
      <c r="B17" s="39"/>
      <c r="C17" s="33"/>
      <c r="D17" s="33"/>
      <c r="E17" s="33"/>
      <c r="F17" s="33"/>
      <c r="G17" s="33"/>
      <c r="H17" s="33"/>
      <c r="I17" s="33"/>
      <c r="J17" s="33"/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9"/>
      <c r="C18" s="33"/>
      <c r="D18" s="145" t="s">
        <v>22</v>
      </c>
      <c r="E18" s="33"/>
      <c r="F18" s="33"/>
      <c r="G18" s="33"/>
      <c r="H18" s="33"/>
      <c r="I18" s="145" t="s">
        <v>23</v>
      </c>
      <c r="J18" s="135" t="s">
        <v>1</v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9"/>
      <c r="C19" s="33"/>
      <c r="D19" s="33"/>
      <c r="E19" s="135" t="s">
        <v>4865</v>
      </c>
      <c r="F19" s="33"/>
      <c r="G19" s="33"/>
      <c r="H19" s="33"/>
      <c r="I19" s="145" t="s">
        <v>25</v>
      </c>
      <c r="J19" s="135" t="s">
        <v>1</v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9"/>
      <c r="C20" s="33"/>
      <c r="D20" s="33"/>
      <c r="E20" s="33"/>
      <c r="F20" s="33"/>
      <c r="G20" s="33"/>
      <c r="H20" s="33"/>
      <c r="I20" s="33"/>
      <c r="J20" s="33"/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9"/>
      <c r="C21" s="33"/>
      <c r="D21" s="145" t="s">
        <v>26</v>
      </c>
      <c r="E21" s="33"/>
      <c r="F21" s="33"/>
      <c r="G21" s="33"/>
      <c r="H21" s="33"/>
      <c r="I21" s="145" t="s">
        <v>23</v>
      </c>
      <c r="J21" s="135" t="str">
        <f>'Rekapitulace stavby'!AN13</f>
        <v/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9"/>
      <c r="C22" s="33"/>
      <c r="D22" s="33"/>
      <c r="E22" s="135" t="str">
        <f>'Rekapitulace stavby'!E14</f>
        <v xml:space="preserve"> </v>
      </c>
      <c r="F22" s="135"/>
      <c r="G22" s="135"/>
      <c r="H22" s="135"/>
      <c r="I22" s="145" t="s">
        <v>25</v>
      </c>
      <c r="J22" s="135" t="str">
        <f>'Rekapitulace stavby'!AN14</f>
        <v/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9"/>
      <c r="C23" s="33"/>
      <c r="D23" s="33"/>
      <c r="E23" s="33"/>
      <c r="F23" s="33"/>
      <c r="G23" s="33"/>
      <c r="H23" s="33"/>
      <c r="I23" s="33"/>
      <c r="J23" s="33"/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9"/>
      <c r="C24" s="33"/>
      <c r="D24" s="145" t="s">
        <v>27</v>
      </c>
      <c r="E24" s="33"/>
      <c r="F24" s="33"/>
      <c r="G24" s="33"/>
      <c r="H24" s="33"/>
      <c r="I24" s="145" t="s">
        <v>23</v>
      </c>
      <c r="J24" s="135" t="s">
        <v>28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8" customHeight="1">
      <c r="A25" s="33"/>
      <c r="B25" s="39"/>
      <c r="C25" s="33"/>
      <c r="D25" s="33"/>
      <c r="E25" s="135" t="s">
        <v>29</v>
      </c>
      <c r="F25" s="33"/>
      <c r="G25" s="33"/>
      <c r="H25" s="33"/>
      <c r="I25" s="145" t="s">
        <v>25</v>
      </c>
      <c r="J25" s="135" t="s">
        <v>1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6.96" customHeight="1">
      <c r="A26" s="33"/>
      <c r="B26" s="39"/>
      <c r="C26" s="33"/>
      <c r="D26" s="33"/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12" customHeight="1">
      <c r="A27" s="33"/>
      <c r="B27" s="39"/>
      <c r="C27" s="33"/>
      <c r="D27" s="145" t="s">
        <v>31</v>
      </c>
      <c r="E27" s="33"/>
      <c r="F27" s="33"/>
      <c r="G27" s="33"/>
      <c r="H27" s="33"/>
      <c r="I27" s="145" t="s">
        <v>23</v>
      </c>
      <c r="J27" s="135" t="str">
        <f>IF('Rekapitulace stavby'!AN19="","",'Rekapitulace stavby'!AN19)</f>
        <v/>
      </c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8" customHeight="1">
      <c r="A28" s="33"/>
      <c r="B28" s="39"/>
      <c r="C28" s="33"/>
      <c r="D28" s="33"/>
      <c r="E28" s="135" t="str">
        <f>IF('Rekapitulace stavby'!E20="","",'Rekapitulace stavby'!E20)</f>
        <v xml:space="preserve"> </v>
      </c>
      <c r="F28" s="33"/>
      <c r="G28" s="33"/>
      <c r="H28" s="33"/>
      <c r="I28" s="145" t="s">
        <v>25</v>
      </c>
      <c r="J28" s="135" t="str">
        <f>IF('Rekapitulace stavby'!AN20="","",'Rekapitulace stavby'!AN20)</f>
        <v/>
      </c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9"/>
      <c r="C29" s="33"/>
      <c r="D29" s="33"/>
      <c r="E29" s="33"/>
      <c r="F29" s="33"/>
      <c r="G29" s="33"/>
      <c r="H29" s="33"/>
      <c r="I29" s="33"/>
      <c r="J29" s="33"/>
      <c r="K29" s="3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2" customHeight="1">
      <c r="A30" s="33"/>
      <c r="B30" s="39"/>
      <c r="C30" s="33"/>
      <c r="D30" s="145" t="s">
        <v>32</v>
      </c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8" customFormat="1" ht="16.5" customHeight="1">
      <c r="A31" s="150"/>
      <c r="B31" s="151"/>
      <c r="C31" s="150"/>
      <c r="D31" s="150"/>
      <c r="E31" s="152" t="s">
        <v>1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3"/>
      <c r="B32" s="39"/>
      <c r="C32" s="33"/>
      <c r="D32" s="33"/>
      <c r="E32" s="33"/>
      <c r="F32" s="33"/>
      <c r="G32" s="33"/>
      <c r="H32" s="33"/>
      <c r="I32" s="33"/>
      <c r="J32" s="33"/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4"/>
      <c r="E33" s="154"/>
      <c r="F33" s="154"/>
      <c r="G33" s="154"/>
      <c r="H33" s="154"/>
      <c r="I33" s="154"/>
      <c r="J33" s="154"/>
      <c r="K33" s="154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25.44" customHeight="1">
      <c r="A34" s="33"/>
      <c r="B34" s="39"/>
      <c r="C34" s="33"/>
      <c r="D34" s="155" t="s">
        <v>34</v>
      </c>
      <c r="E34" s="33"/>
      <c r="F34" s="33"/>
      <c r="G34" s="33"/>
      <c r="H34" s="33"/>
      <c r="I34" s="33"/>
      <c r="J34" s="156">
        <f>ROUND(J125, 2)</f>
        <v>2182982.2000000002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6.96" customHeight="1">
      <c r="A35" s="33"/>
      <c r="B35" s="39"/>
      <c r="C35" s="33"/>
      <c r="D35" s="154"/>
      <c r="E35" s="154"/>
      <c r="F35" s="154"/>
      <c r="G35" s="154"/>
      <c r="H35" s="154"/>
      <c r="I35" s="154"/>
      <c r="J35" s="154"/>
      <c r="K35" s="154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33"/>
      <c r="F36" s="157" t="s">
        <v>36</v>
      </c>
      <c r="G36" s="33"/>
      <c r="H36" s="33"/>
      <c r="I36" s="157" t="s">
        <v>35</v>
      </c>
      <c r="J36" s="157" t="s">
        <v>37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14.4" customHeight="1">
      <c r="A37" s="33"/>
      <c r="B37" s="39"/>
      <c r="C37" s="33"/>
      <c r="D37" s="147" t="s">
        <v>38</v>
      </c>
      <c r="E37" s="145" t="s">
        <v>39</v>
      </c>
      <c r="F37" s="158">
        <f>ROUND((SUM(BE125:BE245)),  2)</f>
        <v>2182982.2000000002</v>
      </c>
      <c r="G37" s="33"/>
      <c r="H37" s="33"/>
      <c r="I37" s="159">
        <v>0.20999999999999999</v>
      </c>
      <c r="J37" s="158">
        <f>ROUND(((SUM(BE125:BE245))*I37),  2)</f>
        <v>458426.26000000001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39"/>
      <c r="C38" s="33"/>
      <c r="D38" s="33"/>
      <c r="E38" s="145" t="s">
        <v>40</v>
      </c>
      <c r="F38" s="158">
        <f>ROUND((SUM(BF125:BF245)),  2)</f>
        <v>0</v>
      </c>
      <c r="G38" s="33"/>
      <c r="H38" s="33"/>
      <c r="I38" s="159">
        <v>0.12</v>
      </c>
      <c r="J38" s="158">
        <f>ROUND(((SUM(BF125:BF245))*I38),  2)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41</v>
      </c>
      <c r="F39" s="158">
        <f>ROUND((SUM(BG125:BG245)),  2)</f>
        <v>0</v>
      </c>
      <c r="G39" s="33"/>
      <c r="H39" s="33"/>
      <c r="I39" s="159">
        <v>0.20999999999999999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9"/>
      <c r="C40" s="33"/>
      <c r="D40" s="33"/>
      <c r="E40" s="145" t="s">
        <v>42</v>
      </c>
      <c r="F40" s="158">
        <f>ROUND((SUM(BH125:BH245)),  2)</f>
        <v>0</v>
      </c>
      <c r="G40" s="33"/>
      <c r="H40" s="33"/>
      <c r="I40" s="159">
        <v>0.12</v>
      </c>
      <c r="J40" s="158">
        <f>0</f>
        <v>0</v>
      </c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2" customFormat="1" ht="14.4" customHeight="1">
      <c r="A41" s="33"/>
      <c r="B41" s="39"/>
      <c r="C41" s="33"/>
      <c r="D41" s="33"/>
      <c r="E41" s="145" t="s">
        <v>43</v>
      </c>
      <c r="F41" s="158">
        <f>ROUND((SUM(BI125:BI245)),  2)</f>
        <v>0</v>
      </c>
      <c r="G41" s="33"/>
      <c r="H41" s="33"/>
      <c r="I41" s="159">
        <v>0</v>
      </c>
      <c r="J41" s="158">
        <f>0</f>
        <v>0</v>
      </c>
      <c r="K41" s="33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6.96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5.44" customHeight="1">
      <c r="A43" s="33"/>
      <c r="B43" s="39"/>
      <c r="C43" s="160"/>
      <c r="D43" s="161" t="s">
        <v>44</v>
      </c>
      <c r="E43" s="162"/>
      <c r="F43" s="162"/>
      <c r="G43" s="163" t="s">
        <v>45</v>
      </c>
      <c r="H43" s="164" t="s">
        <v>46</v>
      </c>
      <c r="I43" s="162"/>
      <c r="J43" s="165">
        <f>SUM(J34:J41)</f>
        <v>2641408.46</v>
      </c>
      <c r="K43" s="166"/>
      <c r="L43" s="57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14.4" customHeight="1">
      <c r="A44" s="33"/>
      <c r="B44" s="39"/>
      <c r="C44" s="33"/>
      <c r="D44" s="33"/>
      <c r="E44" s="33"/>
      <c r="F44" s="33"/>
      <c r="G44" s="33"/>
      <c r="H44" s="33"/>
      <c r="I44" s="33"/>
      <c r="J44" s="33"/>
      <c r="K44" s="33"/>
      <c r="L44" s="57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47</v>
      </c>
      <c r="E50" s="168"/>
      <c r="F50" s="168"/>
      <c r="G50" s="167" t="s">
        <v>48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49</v>
      </c>
      <c r="E61" s="170"/>
      <c r="F61" s="171" t="s">
        <v>50</v>
      </c>
      <c r="G61" s="169" t="s">
        <v>49</v>
      </c>
      <c r="H61" s="170"/>
      <c r="I61" s="170"/>
      <c r="J61" s="172" t="s">
        <v>50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51</v>
      </c>
      <c r="E65" s="173"/>
      <c r="F65" s="173"/>
      <c r="G65" s="167" t="s">
        <v>52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49</v>
      </c>
      <c r="E76" s="170"/>
      <c r="F76" s="171" t="s">
        <v>50</v>
      </c>
      <c r="G76" s="169" t="s">
        <v>49</v>
      </c>
      <c r="H76" s="170"/>
      <c r="I76" s="170"/>
      <c r="J76" s="172" t="s">
        <v>50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hidden="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hidden="1" s="2" customFormat="1" ht="24.96" customHeight="1">
      <c r="A82" s="33"/>
      <c r="B82" s="34"/>
      <c r="C82" s="24" t="s">
        <v>238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hidden="1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hidden="1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hidden="1" s="2" customFormat="1" ht="16.5" customHeight="1">
      <c r="A85" s="33"/>
      <c r="B85" s="34"/>
      <c r="C85" s="35"/>
      <c r="D85" s="35"/>
      <c r="E85" s="178" t="str">
        <f>E7</f>
        <v>Cheb - Onkologie a zubní klinika rev.11.02.2025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hidden="1" s="1" customFormat="1" ht="12" customHeight="1">
      <c r="B86" s="22"/>
      <c r="C86" s="30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78" t="s">
        <v>4862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0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3"/>
      <c r="B89" s="34"/>
      <c r="C89" s="35"/>
      <c r="D89" s="35"/>
      <c r="E89" s="179" t="s">
        <v>5270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hidden="1" s="2" customFormat="1" ht="12" customHeight="1">
      <c r="A90" s="33"/>
      <c r="B90" s="34"/>
      <c r="C90" s="30" t="s">
        <v>3648</v>
      </c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hidden="1" s="2" customFormat="1" ht="16.5" customHeight="1">
      <c r="A91" s="33"/>
      <c r="B91" s="34"/>
      <c r="C91" s="35"/>
      <c r="D91" s="35"/>
      <c r="E91" s="70" t="str">
        <f>E13</f>
        <v>II.1.2.6.1 - Strukturovaná kabeláž</v>
      </c>
      <c r="F91" s="35"/>
      <c r="G91" s="35"/>
      <c r="H91" s="35"/>
      <c r="I91" s="35"/>
      <c r="J91" s="35"/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hidden="1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hidden="1" s="2" customFormat="1" ht="12" customHeight="1">
      <c r="A93" s="33"/>
      <c r="B93" s="34"/>
      <c r="C93" s="30" t="s">
        <v>18</v>
      </c>
      <c r="D93" s="35"/>
      <c r="E93" s="35"/>
      <c r="F93" s="27" t="str">
        <f>F16</f>
        <v>Cheb</v>
      </c>
      <c r="G93" s="35"/>
      <c r="H93" s="35"/>
      <c r="I93" s="30" t="s">
        <v>20</v>
      </c>
      <c r="J93" s="73" t="str">
        <f>IF(J16="","",J16)</f>
        <v>10. 12. 2024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hidden="1" s="2" customFormat="1" ht="6.96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hidden="1" s="2" customFormat="1" ht="15.15" customHeight="1">
      <c r="A95" s="33"/>
      <c r="B95" s="34"/>
      <c r="C95" s="30" t="s">
        <v>22</v>
      </c>
      <c r="D95" s="35"/>
      <c r="E95" s="35"/>
      <c r="F95" s="27" t="str">
        <f>E19</f>
        <v>Karlovarský kraj</v>
      </c>
      <c r="G95" s="35"/>
      <c r="H95" s="35"/>
      <c r="I95" s="30" t="s">
        <v>27</v>
      </c>
      <c r="J95" s="31" t="str">
        <f>E25</f>
        <v>M Projekt Cheb</v>
      </c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hidden="1" s="2" customFormat="1" ht="15.15" customHeight="1">
      <c r="A96" s="33"/>
      <c r="B96" s="34"/>
      <c r="C96" s="30" t="s">
        <v>26</v>
      </c>
      <c r="D96" s="35"/>
      <c r="E96" s="35"/>
      <c r="F96" s="27" t="str">
        <f>IF(E22="","",E22)</f>
        <v xml:space="preserve"> </v>
      </c>
      <c r="G96" s="35"/>
      <c r="H96" s="35"/>
      <c r="I96" s="30" t="s">
        <v>31</v>
      </c>
      <c r="J96" s="31" t="str">
        <f>E28</f>
        <v xml:space="preserve"> 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hidden="1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hidden="1" s="2" customFormat="1" ht="29.28" customHeight="1">
      <c r="A98" s="33"/>
      <c r="B98" s="34"/>
      <c r="C98" s="180" t="s">
        <v>239</v>
      </c>
      <c r="D98" s="181"/>
      <c r="E98" s="181"/>
      <c r="F98" s="181"/>
      <c r="G98" s="181"/>
      <c r="H98" s="181"/>
      <c r="I98" s="181"/>
      <c r="J98" s="182" t="s">
        <v>240</v>
      </c>
      <c r="K98" s="181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hidden="1" s="2" customFormat="1" ht="10.32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7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hidden="1" s="2" customFormat="1" ht="22.8" customHeight="1">
      <c r="A100" s="33"/>
      <c r="B100" s="34"/>
      <c r="C100" s="183" t="s">
        <v>241</v>
      </c>
      <c r="D100" s="35"/>
      <c r="E100" s="35"/>
      <c r="F100" s="35"/>
      <c r="G100" s="35"/>
      <c r="H100" s="35"/>
      <c r="I100" s="35"/>
      <c r="J100" s="104">
        <f>J125</f>
        <v>2182982.2000000002</v>
      </c>
      <c r="K100" s="35"/>
      <c r="L100" s="57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242</v>
      </c>
    </row>
    <row r="101" hidden="1" s="9" customFormat="1" ht="24.96" customHeight="1">
      <c r="A101" s="9"/>
      <c r="B101" s="184"/>
      <c r="C101" s="185"/>
      <c r="D101" s="186" t="s">
        <v>6010</v>
      </c>
      <c r="E101" s="187"/>
      <c r="F101" s="187"/>
      <c r="G101" s="187"/>
      <c r="H101" s="187"/>
      <c r="I101" s="187"/>
      <c r="J101" s="188">
        <f>J126</f>
        <v>2182982.2000000002</v>
      </c>
      <c r="K101" s="185"/>
      <c r="L101" s="18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7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hidden="1" s="2" customFormat="1" ht="6.96" customHeight="1">
      <c r="A103" s="33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7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hidden="1"/>
    <row r="105" hidden="1"/>
    <row r="106" hidden="1"/>
    <row r="107" s="2" customFormat="1" ht="6.96" customHeight="1">
      <c r="A107" s="33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24.96" customHeight="1">
      <c r="A108" s="33"/>
      <c r="B108" s="34"/>
      <c r="C108" s="24" t="s">
        <v>263</v>
      </c>
      <c r="D108" s="35"/>
      <c r="E108" s="35"/>
      <c r="F108" s="35"/>
      <c r="G108" s="35"/>
      <c r="H108" s="35"/>
      <c r="I108" s="35"/>
      <c r="J108" s="35"/>
      <c r="K108" s="35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6.96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12" customHeight="1">
      <c r="A110" s="33"/>
      <c r="B110" s="34"/>
      <c r="C110" s="30" t="s">
        <v>14</v>
      </c>
      <c r="D110" s="35"/>
      <c r="E110" s="35"/>
      <c r="F110" s="35"/>
      <c r="G110" s="35"/>
      <c r="H110" s="35"/>
      <c r="I110" s="35"/>
      <c r="J110" s="35"/>
      <c r="K110" s="35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16.5" customHeight="1">
      <c r="A111" s="33"/>
      <c r="B111" s="34"/>
      <c r="C111" s="35"/>
      <c r="D111" s="35"/>
      <c r="E111" s="178" t="str">
        <f>E7</f>
        <v>Cheb - Onkologie a zubní klinika rev.11.02.2025</v>
      </c>
      <c r="F111" s="30"/>
      <c r="G111" s="30"/>
      <c r="H111" s="30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1" customFormat="1" ht="12" customHeight="1">
      <c r="B112" s="22"/>
      <c r="C112" s="30" t="s">
        <v>231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78" t="s">
        <v>4862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0" t="s">
        <v>233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3"/>
      <c r="B115" s="34"/>
      <c r="C115" s="35"/>
      <c r="D115" s="35"/>
      <c r="E115" s="179" t="s">
        <v>5270</v>
      </c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2" customHeight="1">
      <c r="A116" s="33"/>
      <c r="B116" s="34"/>
      <c r="C116" s="30" t="s">
        <v>3648</v>
      </c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6.5" customHeight="1">
      <c r="A117" s="33"/>
      <c r="B117" s="34"/>
      <c r="C117" s="35"/>
      <c r="D117" s="35"/>
      <c r="E117" s="70" t="str">
        <f>E13</f>
        <v>II.1.2.6.1 - Strukturovaná kabeláž</v>
      </c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6.96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2" customHeight="1">
      <c r="A119" s="33"/>
      <c r="B119" s="34"/>
      <c r="C119" s="30" t="s">
        <v>18</v>
      </c>
      <c r="D119" s="35"/>
      <c r="E119" s="35"/>
      <c r="F119" s="27" t="str">
        <f>F16</f>
        <v>Cheb</v>
      </c>
      <c r="G119" s="35"/>
      <c r="H119" s="35"/>
      <c r="I119" s="30" t="s">
        <v>20</v>
      </c>
      <c r="J119" s="73" t="str">
        <f>IF(J16="","",J16)</f>
        <v>10. 12. 2024</v>
      </c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6.96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5.15" customHeight="1">
      <c r="A121" s="33"/>
      <c r="B121" s="34"/>
      <c r="C121" s="30" t="s">
        <v>22</v>
      </c>
      <c r="D121" s="35"/>
      <c r="E121" s="35"/>
      <c r="F121" s="27" t="str">
        <f>E19</f>
        <v>Karlovarský kraj</v>
      </c>
      <c r="G121" s="35"/>
      <c r="H121" s="35"/>
      <c r="I121" s="30" t="s">
        <v>27</v>
      </c>
      <c r="J121" s="31" t="str">
        <f>E25</f>
        <v>M Projekt Cheb</v>
      </c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5.15" customHeight="1">
      <c r="A122" s="33"/>
      <c r="B122" s="34"/>
      <c r="C122" s="30" t="s">
        <v>26</v>
      </c>
      <c r="D122" s="35"/>
      <c r="E122" s="35"/>
      <c r="F122" s="27" t="str">
        <f>IF(E22="","",E22)</f>
        <v xml:space="preserve"> </v>
      </c>
      <c r="G122" s="35"/>
      <c r="H122" s="35"/>
      <c r="I122" s="30" t="s">
        <v>31</v>
      </c>
      <c r="J122" s="31" t="str">
        <f>E28</f>
        <v xml:space="preserve"> </v>
      </c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0.32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11" customFormat="1" ht="29.28" customHeight="1">
      <c r="A124" s="195"/>
      <c r="B124" s="196"/>
      <c r="C124" s="197" t="s">
        <v>264</v>
      </c>
      <c r="D124" s="198" t="s">
        <v>59</v>
      </c>
      <c r="E124" s="198" t="s">
        <v>55</v>
      </c>
      <c r="F124" s="198" t="s">
        <v>56</v>
      </c>
      <c r="G124" s="198" t="s">
        <v>265</v>
      </c>
      <c r="H124" s="198" t="s">
        <v>266</v>
      </c>
      <c r="I124" s="198" t="s">
        <v>267</v>
      </c>
      <c r="J124" s="199" t="s">
        <v>240</v>
      </c>
      <c r="K124" s="200" t="s">
        <v>268</v>
      </c>
      <c r="L124" s="201"/>
      <c r="M124" s="94" t="s">
        <v>1</v>
      </c>
      <c r="N124" s="95" t="s">
        <v>38</v>
      </c>
      <c r="O124" s="95" t="s">
        <v>269</v>
      </c>
      <c r="P124" s="95" t="s">
        <v>270</v>
      </c>
      <c r="Q124" s="95" t="s">
        <v>271</v>
      </c>
      <c r="R124" s="95" t="s">
        <v>272</v>
      </c>
      <c r="S124" s="95" t="s">
        <v>273</v>
      </c>
      <c r="T124" s="96" t="s">
        <v>274</v>
      </c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</row>
    <row r="125" s="2" customFormat="1" ht="22.8" customHeight="1">
      <c r="A125" s="33"/>
      <c r="B125" s="34"/>
      <c r="C125" s="101" t="s">
        <v>275</v>
      </c>
      <c r="D125" s="35"/>
      <c r="E125" s="35"/>
      <c r="F125" s="35"/>
      <c r="G125" s="35"/>
      <c r="H125" s="35"/>
      <c r="I125" s="35"/>
      <c r="J125" s="202">
        <f>BK125</f>
        <v>2182982.2000000002</v>
      </c>
      <c r="K125" s="35"/>
      <c r="L125" s="39"/>
      <c r="M125" s="97"/>
      <c r="N125" s="203"/>
      <c r="O125" s="98"/>
      <c r="P125" s="204">
        <f>P126</f>
        <v>0</v>
      </c>
      <c r="Q125" s="98"/>
      <c r="R125" s="204">
        <f>R126</f>
        <v>0</v>
      </c>
      <c r="S125" s="98"/>
      <c r="T125" s="205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73</v>
      </c>
      <c r="AU125" s="18" t="s">
        <v>242</v>
      </c>
      <c r="BK125" s="206">
        <f>BK126</f>
        <v>2182982.2000000002</v>
      </c>
    </row>
    <row r="126" s="12" customFormat="1" ht="25.92" customHeight="1">
      <c r="A126" s="12"/>
      <c r="B126" s="207"/>
      <c r="C126" s="208"/>
      <c r="D126" s="209" t="s">
        <v>73</v>
      </c>
      <c r="E126" s="210" t="s">
        <v>81</v>
      </c>
      <c r="F126" s="210" t="s">
        <v>115</v>
      </c>
      <c r="G126" s="208"/>
      <c r="H126" s="208"/>
      <c r="I126" s="208"/>
      <c r="J126" s="211">
        <f>BK126</f>
        <v>2182982.2000000002</v>
      </c>
      <c r="K126" s="208"/>
      <c r="L126" s="212"/>
      <c r="M126" s="213"/>
      <c r="N126" s="214"/>
      <c r="O126" s="214"/>
      <c r="P126" s="215">
        <f>SUM(P127:P245)</f>
        <v>0</v>
      </c>
      <c r="Q126" s="214"/>
      <c r="R126" s="215">
        <f>SUM(R127:R245)</f>
        <v>0</v>
      </c>
      <c r="S126" s="214"/>
      <c r="T126" s="216">
        <f>SUM(T127:T245)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7" t="s">
        <v>116</v>
      </c>
      <c r="AT126" s="218" t="s">
        <v>73</v>
      </c>
      <c r="AU126" s="218" t="s">
        <v>74</v>
      </c>
      <c r="AY126" s="217" t="s">
        <v>278</v>
      </c>
      <c r="BK126" s="219">
        <f>SUM(BK127:BK245)</f>
        <v>2182982.2000000002</v>
      </c>
    </row>
    <row r="127" s="2" customFormat="1" ht="24.15" customHeight="1">
      <c r="A127" s="33"/>
      <c r="B127" s="34"/>
      <c r="C127" s="222" t="s">
        <v>81</v>
      </c>
      <c r="D127" s="222" t="s">
        <v>280</v>
      </c>
      <c r="E127" s="223" t="s">
        <v>3680</v>
      </c>
      <c r="F127" s="224" t="s">
        <v>3681</v>
      </c>
      <c r="G127" s="225" t="s">
        <v>407</v>
      </c>
      <c r="H127" s="226">
        <v>21000</v>
      </c>
      <c r="I127" s="227">
        <v>27.5</v>
      </c>
      <c r="J127" s="227">
        <f>ROUND(I127*H127,2)</f>
        <v>577500</v>
      </c>
      <c r="K127" s="228"/>
      <c r="L127" s="39"/>
      <c r="M127" s="229" t="s">
        <v>1</v>
      </c>
      <c r="N127" s="230" t="s">
        <v>39</v>
      </c>
      <c r="O127" s="231">
        <v>0</v>
      </c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33" t="s">
        <v>2319</v>
      </c>
      <c r="AT127" s="233" t="s">
        <v>280</v>
      </c>
      <c r="AU127" s="233" t="s">
        <v>81</v>
      </c>
      <c r="AY127" s="18" t="s">
        <v>278</v>
      </c>
      <c r="BE127" s="234">
        <f>IF(N127="základní",J127,0)</f>
        <v>577500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8" t="s">
        <v>81</v>
      </c>
      <c r="BK127" s="234">
        <f>ROUND(I127*H127,2)</f>
        <v>577500</v>
      </c>
      <c r="BL127" s="18" t="s">
        <v>2319</v>
      </c>
      <c r="BM127" s="233" t="s">
        <v>6011</v>
      </c>
    </row>
    <row r="128" s="2" customFormat="1" ht="24.15" customHeight="1">
      <c r="A128" s="33"/>
      <c r="B128" s="34"/>
      <c r="C128" s="222" t="s">
        <v>83</v>
      </c>
      <c r="D128" s="222" t="s">
        <v>280</v>
      </c>
      <c r="E128" s="223" t="s">
        <v>3683</v>
      </c>
      <c r="F128" s="224" t="s">
        <v>3684</v>
      </c>
      <c r="G128" s="225" t="s">
        <v>407</v>
      </c>
      <c r="H128" s="226">
        <v>1500</v>
      </c>
      <c r="I128" s="227">
        <v>25</v>
      </c>
      <c r="J128" s="227">
        <f>ROUND(I128*H128,2)</f>
        <v>37500</v>
      </c>
      <c r="K128" s="228"/>
      <c r="L128" s="39"/>
      <c r="M128" s="229" t="s">
        <v>1</v>
      </c>
      <c r="N128" s="230" t="s">
        <v>39</v>
      </c>
      <c r="O128" s="231">
        <v>0</v>
      </c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33" t="s">
        <v>2319</v>
      </c>
      <c r="AT128" s="233" t="s">
        <v>280</v>
      </c>
      <c r="AU128" s="233" t="s">
        <v>81</v>
      </c>
      <c r="AY128" s="18" t="s">
        <v>278</v>
      </c>
      <c r="BE128" s="234">
        <f>IF(N128="základní",J128,0)</f>
        <v>37500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8" t="s">
        <v>81</v>
      </c>
      <c r="BK128" s="234">
        <f>ROUND(I128*H128,2)</f>
        <v>37500</v>
      </c>
      <c r="BL128" s="18" t="s">
        <v>2319</v>
      </c>
      <c r="BM128" s="233" t="s">
        <v>6012</v>
      </c>
    </row>
    <row r="129" s="2" customFormat="1" ht="55.5" customHeight="1">
      <c r="A129" s="33"/>
      <c r="B129" s="34"/>
      <c r="C129" s="222" t="s">
        <v>91</v>
      </c>
      <c r="D129" s="222" t="s">
        <v>280</v>
      </c>
      <c r="E129" s="223" t="s">
        <v>3686</v>
      </c>
      <c r="F129" s="224" t="s">
        <v>3687</v>
      </c>
      <c r="G129" s="225" t="s">
        <v>1673</v>
      </c>
      <c r="H129" s="226">
        <v>197</v>
      </c>
      <c r="I129" s="227">
        <v>920.39999999999998</v>
      </c>
      <c r="J129" s="227">
        <f>ROUND(I129*H129,2)</f>
        <v>181318.79999999999</v>
      </c>
      <c r="K129" s="228"/>
      <c r="L129" s="39"/>
      <c r="M129" s="229" t="s">
        <v>1</v>
      </c>
      <c r="N129" s="230" t="s">
        <v>39</v>
      </c>
      <c r="O129" s="231">
        <v>0</v>
      </c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33" t="s">
        <v>2319</v>
      </c>
      <c r="AT129" s="233" t="s">
        <v>280</v>
      </c>
      <c r="AU129" s="233" t="s">
        <v>81</v>
      </c>
      <c r="AY129" s="18" t="s">
        <v>278</v>
      </c>
      <c r="BE129" s="234">
        <f>IF(N129="základní",J129,0)</f>
        <v>181318.79999999999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8" t="s">
        <v>81</v>
      </c>
      <c r="BK129" s="234">
        <f>ROUND(I129*H129,2)</f>
        <v>181318.79999999999</v>
      </c>
      <c r="BL129" s="18" t="s">
        <v>2319</v>
      </c>
      <c r="BM129" s="233" t="s">
        <v>6013</v>
      </c>
    </row>
    <row r="130" s="2" customFormat="1" ht="37.8" customHeight="1">
      <c r="A130" s="33"/>
      <c r="B130" s="34"/>
      <c r="C130" s="222" t="s">
        <v>116</v>
      </c>
      <c r="D130" s="222" t="s">
        <v>280</v>
      </c>
      <c r="E130" s="223" t="s">
        <v>3689</v>
      </c>
      <c r="F130" s="224" t="s">
        <v>3690</v>
      </c>
      <c r="G130" s="225" t="s">
        <v>1673</v>
      </c>
      <c r="H130" s="226">
        <v>2</v>
      </c>
      <c r="I130" s="227">
        <v>850.20000000000005</v>
      </c>
      <c r="J130" s="227">
        <f>ROUND(I130*H130,2)</f>
        <v>1700.4000000000001</v>
      </c>
      <c r="K130" s="228"/>
      <c r="L130" s="39"/>
      <c r="M130" s="229" t="s">
        <v>1</v>
      </c>
      <c r="N130" s="230" t="s">
        <v>39</v>
      </c>
      <c r="O130" s="231">
        <v>0</v>
      </c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33" t="s">
        <v>2319</v>
      </c>
      <c r="AT130" s="233" t="s">
        <v>280</v>
      </c>
      <c r="AU130" s="233" t="s">
        <v>81</v>
      </c>
      <c r="AY130" s="18" t="s">
        <v>278</v>
      </c>
      <c r="BE130" s="234">
        <f>IF(N130="základní",J130,0)</f>
        <v>1700.4000000000001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8" t="s">
        <v>81</v>
      </c>
      <c r="BK130" s="234">
        <f>ROUND(I130*H130,2)</f>
        <v>1700.4000000000001</v>
      </c>
      <c r="BL130" s="18" t="s">
        <v>2319</v>
      </c>
      <c r="BM130" s="233" t="s">
        <v>6014</v>
      </c>
    </row>
    <row r="131" s="2" customFormat="1" ht="37.8" customHeight="1">
      <c r="A131" s="33"/>
      <c r="B131" s="34"/>
      <c r="C131" s="222" t="s">
        <v>298</v>
      </c>
      <c r="D131" s="222" t="s">
        <v>280</v>
      </c>
      <c r="E131" s="223" t="s">
        <v>3692</v>
      </c>
      <c r="F131" s="224" t="s">
        <v>3693</v>
      </c>
      <c r="G131" s="225" t="s">
        <v>1673</v>
      </c>
      <c r="H131" s="226">
        <v>53</v>
      </c>
      <c r="I131" s="227">
        <v>850.20000000000005</v>
      </c>
      <c r="J131" s="227">
        <f>ROUND(I131*H131,2)</f>
        <v>45060.599999999999</v>
      </c>
      <c r="K131" s="228"/>
      <c r="L131" s="39"/>
      <c r="M131" s="229" t="s">
        <v>1</v>
      </c>
      <c r="N131" s="230" t="s">
        <v>39</v>
      </c>
      <c r="O131" s="231">
        <v>0</v>
      </c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33" t="s">
        <v>2319</v>
      </c>
      <c r="AT131" s="233" t="s">
        <v>280</v>
      </c>
      <c r="AU131" s="233" t="s">
        <v>81</v>
      </c>
      <c r="AY131" s="18" t="s">
        <v>278</v>
      </c>
      <c r="BE131" s="234">
        <f>IF(N131="základní",J131,0)</f>
        <v>45060.599999999999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81</v>
      </c>
      <c r="BK131" s="234">
        <f>ROUND(I131*H131,2)</f>
        <v>45060.599999999999</v>
      </c>
      <c r="BL131" s="18" t="s">
        <v>2319</v>
      </c>
      <c r="BM131" s="233" t="s">
        <v>6015</v>
      </c>
    </row>
    <row r="132" s="2" customFormat="1" ht="37.8" customHeight="1">
      <c r="A132" s="33"/>
      <c r="B132" s="34"/>
      <c r="C132" s="222" t="s">
        <v>304</v>
      </c>
      <c r="D132" s="222" t="s">
        <v>280</v>
      </c>
      <c r="E132" s="223" t="s">
        <v>3695</v>
      </c>
      <c r="F132" s="224" t="s">
        <v>3696</v>
      </c>
      <c r="G132" s="225" t="s">
        <v>1673</v>
      </c>
      <c r="H132" s="226">
        <v>2</v>
      </c>
      <c r="I132" s="227">
        <v>886.79999999999995</v>
      </c>
      <c r="J132" s="227">
        <f>ROUND(I132*H132,2)</f>
        <v>1773.5999999999999</v>
      </c>
      <c r="K132" s="228"/>
      <c r="L132" s="39"/>
      <c r="M132" s="229" t="s">
        <v>1</v>
      </c>
      <c r="N132" s="230" t="s">
        <v>39</v>
      </c>
      <c r="O132" s="231">
        <v>0</v>
      </c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33" t="s">
        <v>2319</v>
      </c>
      <c r="AT132" s="233" t="s">
        <v>280</v>
      </c>
      <c r="AU132" s="233" t="s">
        <v>81</v>
      </c>
      <c r="AY132" s="18" t="s">
        <v>278</v>
      </c>
      <c r="BE132" s="234">
        <f>IF(N132="základní",J132,0)</f>
        <v>1773.5999999999999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8" t="s">
        <v>81</v>
      </c>
      <c r="BK132" s="234">
        <f>ROUND(I132*H132,2)</f>
        <v>1773.5999999999999</v>
      </c>
      <c r="BL132" s="18" t="s">
        <v>2319</v>
      </c>
      <c r="BM132" s="233" t="s">
        <v>6016</v>
      </c>
    </row>
    <row r="133" s="2" customFormat="1" ht="62.7" customHeight="1">
      <c r="A133" s="33"/>
      <c r="B133" s="34"/>
      <c r="C133" s="222" t="s">
        <v>310</v>
      </c>
      <c r="D133" s="222" t="s">
        <v>280</v>
      </c>
      <c r="E133" s="223" t="s">
        <v>3698</v>
      </c>
      <c r="F133" s="224" t="s">
        <v>3699</v>
      </c>
      <c r="G133" s="225" t="s">
        <v>1673</v>
      </c>
      <c r="H133" s="226">
        <v>7</v>
      </c>
      <c r="I133" s="227">
        <v>872.79999999999995</v>
      </c>
      <c r="J133" s="227">
        <f>ROUND(I133*H133,2)</f>
        <v>6109.6000000000004</v>
      </c>
      <c r="K133" s="228"/>
      <c r="L133" s="39"/>
      <c r="M133" s="229" t="s">
        <v>1</v>
      </c>
      <c r="N133" s="230" t="s">
        <v>39</v>
      </c>
      <c r="O133" s="231">
        <v>0</v>
      </c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33" t="s">
        <v>2319</v>
      </c>
      <c r="AT133" s="233" t="s">
        <v>280</v>
      </c>
      <c r="AU133" s="233" t="s">
        <v>81</v>
      </c>
      <c r="AY133" s="18" t="s">
        <v>278</v>
      </c>
      <c r="BE133" s="234">
        <f>IF(N133="základní",J133,0)</f>
        <v>6109.6000000000004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8" t="s">
        <v>81</v>
      </c>
      <c r="BK133" s="234">
        <f>ROUND(I133*H133,2)</f>
        <v>6109.6000000000004</v>
      </c>
      <c r="BL133" s="18" t="s">
        <v>2319</v>
      </c>
      <c r="BM133" s="233" t="s">
        <v>6017</v>
      </c>
    </row>
    <row r="134" s="2" customFormat="1" ht="24.15" customHeight="1">
      <c r="A134" s="33"/>
      <c r="B134" s="34"/>
      <c r="C134" s="222" t="s">
        <v>315</v>
      </c>
      <c r="D134" s="222" t="s">
        <v>280</v>
      </c>
      <c r="E134" s="223" t="s">
        <v>6018</v>
      </c>
      <c r="F134" s="224" t="s">
        <v>6019</v>
      </c>
      <c r="G134" s="225" t="s">
        <v>407</v>
      </c>
      <c r="H134" s="226">
        <v>120</v>
      </c>
      <c r="I134" s="227">
        <v>81.200000000000003</v>
      </c>
      <c r="J134" s="227">
        <f>ROUND(I134*H134,2)</f>
        <v>9744</v>
      </c>
      <c r="K134" s="228"/>
      <c r="L134" s="39"/>
      <c r="M134" s="229" t="s">
        <v>1</v>
      </c>
      <c r="N134" s="230" t="s">
        <v>39</v>
      </c>
      <c r="O134" s="231">
        <v>0</v>
      </c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33" t="s">
        <v>2319</v>
      </c>
      <c r="AT134" s="233" t="s">
        <v>280</v>
      </c>
      <c r="AU134" s="233" t="s">
        <v>81</v>
      </c>
      <c r="AY134" s="18" t="s">
        <v>278</v>
      </c>
      <c r="BE134" s="234">
        <f>IF(N134="základní",J134,0)</f>
        <v>9744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8" t="s">
        <v>81</v>
      </c>
      <c r="BK134" s="234">
        <f>ROUND(I134*H134,2)</f>
        <v>9744</v>
      </c>
      <c r="BL134" s="18" t="s">
        <v>2319</v>
      </c>
      <c r="BM134" s="233" t="s">
        <v>6020</v>
      </c>
    </row>
    <row r="135" s="2" customFormat="1" ht="44.25" customHeight="1">
      <c r="A135" s="33"/>
      <c r="B135" s="34"/>
      <c r="C135" s="222" t="s">
        <v>308</v>
      </c>
      <c r="D135" s="222" t="s">
        <v>280</v>
      </c>
      <c r="E135" s="223" t="s">
        <v>6021</v>
      </c>
      <c r="F135" s="224" t="s">
        <v>6022</v>
      </c>
      <c r="G135" s="225" t="s">
        <v>1673</v>
      </c>
      <c r="H135" s="226">
        <v>2</v>
      </c>
      <c r="I135" s="227">
        <v>13958</v>
      </c>
      <c r="J135" s="227">
        <f>ROUND(I135*H135,2)</f>
        <v>27916</v>
      </c>
      <c r="K135" s="228"/>
      <c r="L135" s="39"/>
      <c r="M135" s="229" t="s">
        <v>1</v>
      </c>
      <c r="N135" s="230" t="s">
        <v>39</v>
      </c>
      <c r="O135" s="231">
        <v>0</v>
      </c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33" t="s">
        <v>2319</v>
      </c>
      <c r="AT135" s="233" t="s">
        <v>280</v>
      </c>
      <c r="AU135" s="233" t="s">
        <v>81</v>
      </c>
      <c r="AY135" s="18" t="s">
        <v>278</v>
      </c>
      <c r="BE135" s="234">
        <f>IF(N135="základní",J135,0)</f>
        <v>27916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8" t="s">
        <v>81</v>
      </c>
      <c r="BK135" s="234">
        <f>ROUND(I135*H135,2)</f>
        <v>27916</v>
      </c>
      <c r="BL135" s="18" t="s">
        <v>2319</v>
      </c>
      <c r="BM135" s="233" t="s">
        <v>6023</v>
      </c>
    </row>
    <row r="136" s="2" customFormat="1" ht="16.5" customHeight="1">
      <c r="A136" s="33"/>
      <c r="B136" s="34"/>
      <c r="C136" s="222" t="s">
        <v>325</v>
      </c>
      <c r="D136" s="222" t="s">
        <v>280</v>
      </c>
      <c r="E136" s="223" t="s">
        <v>3710</v>
      </c>
      <c r="F136" s="224" t="s">
        <v>3711</v>
      </c>
      <c r="G136" s="225" t="s">
        <v>1673</v>
      </c>
      <c r="H136" s="226">
        <v>48</v>
      </c>
      <c r="I136" s="227">
        <v>464.19999999999999</v>
      </c>
      <c r="J136" s="227">
        <f>ROUND(I136*H136,2)</f>
        <v>22281.599999999999</v>
      </c>
      <c r="K136" s="228"/>
      <c r="L136" s="39"/>
      <c r="M136" s="229" t="s">
        <v>1</v>
      </c>
      <c r="N136" s="230" t="s">
        <v>39</v>
      </c>
      <c r="O136" s="231">
        <v>0</v>
      </c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33" t="s">
        <v>2319</v>
      </c>
      <c r="AT136" s="233" t="s">
        <v>280</v>
      </c>
      <c r="AU136" s="233" t="s">
        <v>81</v>
      </c>
      <c r="AY136" s="18" t="s">
        <v>278</v>
      </c>
      <c r="BE136" s="234">
        <f>IF(N136="základní",J136,0)</f>
        <v>22281.599999999999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8" t="s">
        <v>81</v>
      </c>
      <c r="BK136" s="234">
        <f>ROUND(I136*H136,2)</f>
        <v>22281.599999999999</v>
      </c>
      <c r="BL136" s="18" t="s">
        <v>2319</v>
      </c>
      <c r="BM136" s="233" t="s">
        <v>6024</v>
      </c>
    </row>
    <row r="137" s="2" customFormat="1" ht="66.75" customHeight="1">
      <c r="A137" s="33"/>
      <c r="B137" s="34"/>
      <c r="C137" s="222" t="s">
        <v>372</v>
      </c>
      <c r="D137" s="222" t="s">
        <v>280</v>
      </c>
      <c r="E137" s="223" t="s">
        <v>6025</v>
      </c>
      <c r="F137" s="224" t="s">
        <v>6026</v>
      </c>
      <c r="G137" s="225" t="s">
        <v>407</v>
      </c>
      <c r="H137" s="226">
        <v>26</v>
      </c>
      <c r="I137" s="227">
        <v>130</v>
      </c>
      <c r="J137" s="227">
        <f>ROUND(I137*H137,2)</f>
        <v>3380</v>
      </c>
      <c r="K137" s="228"/>
      <c r="L137" s="39"/>
      <c r="M137" s="229" t="s">
        <v>1</v>
      </c>
      <c r="N137" s="230" t="s">
        <v>39</v>
      </c>
      <c r="O137" s="231">
        <v>0</v>
      </c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33" t="s">
        <v>2319</v>
      </c>
      <c r="AT137" s="233" t="s">
        <v>280</v>
      </c>
      <c r="AU137" s="233" t="s">
        <v>81</v>
      </c>
      <c r="AY137" s="18" t="s">
        <v>278</v>
      </c>
      <c r="BE137" s="234">
        <f>IF(N137="základní",J137,0)</f>
        <v>3380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8" t="s">
        <v>81</v>
      </c>
      <c r="BK137" s="234">
        <f>ROUND(I137*H137,2)</f>
        <v>3380</v>
      </c>
      <c r="BL137" s="18" t="s">
        <v>2319</v>
      </c>
      <c r="BM137" s="233" t="s">
        <v>6027</v>
      </c>
    </row>
    <row r="138" s="2" customFormat="1" ht="24.15" customHeight="1">
      <c r="A138" s="33"/>
      <c r="B138" s="34"/>
      <c r="C138" s="222" t="s">
        <v>8</v>
      </c>
      <c r="D138" s="222" t="s">
        <v>280</v>
      </c>
      <c r="E138" s="223" t="s">
        <v>6018</v>
      </c>
      <c r="F138" s="224" t="s">
        <v>6019</v>
      </c>
      <c r="G138" s="225" t="s">
        <v>407</v>
      </c>
      <c r="H138" s="226">
        <v>128</v>
      </c>
      <c r="I138" s="227">
        <v>81.200000000000003</v>
      </c>
      <c r="J138" s="227">
        <f>ROUND(I138*H138,2)</f>
        <v>10393.6</v>
      </c>
      <c r="K138" s="228"/>
      <c r="L138" s="39"/>
      <c r="M138" s="229" t="s">
        <v>1</v>
      </c>
      <c r="N138" s="230" t="s">
        <v>39</v>
      </c>
      <c r="O138" s="231">
        <v>0</v>
      </c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33" t="s">
        <v>2319</v>
      </c>
      <c r="AT138" s="233" t="s">
        <v>280</v>
      </c>
      <c r="AU138" s="233" t="s">
        <v>81</v>
      </c>
      <c r="AY138" s="18" t="s">
        <v>278</v>
      </c>
      <c r="BE138" s="234">
        <f>IF(N138="základní",J138,0)</f>
        <v>10393.6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8" t="s">
        <v>81</v>
      </c>
      <c r="BK138" s="234">
        <f>ROUND(I138*H138,2)</f>
        <v>10393.6</v>
      </c>
      <c r="BL138" s="18" t="s">
        <v>2319</v>
      </c>
      <c r="BM138" s="233" t="s">
        <v>6028</v>
      </c>
    </row>
    <row r="139" s="2" customFormat="1" ht="44.25" customHeight="1">
      <c r="A139" s="33"/>
      <c r="B139" s="34"/>
      <c r="C139" s="222" t="s">
        <v>404</v>
      </c>
      <c r="D139" s="222" t="s">
        <v>280</v>
      </c>
      <c r="E139" s="223" t="s">
        <v>6021</v>
      </c>
      <c r="F139" s="224" t="s">
        <v>6022</v>
      </c>
      <c r="G139" s="225" t="s">
        <v>1673</v>
      </c>
      <c r="H139" s="226">
        <v>2</v>
      </c>
      <c r="I139" s="227">
        <v>13958</v>
      </c>
      <c r="J139" s="227">
        <f>ROUND(I139*H139,2)</f>
        <v>27916</v>
      </c>
      <c r="K139" s="228"/>
      <c r="L139" s="39"/>
      <c r="M139" s="229" t="s">
        <v>1</v>
      </c>
      <c r="N139" s="230" t="s">
        <v>39</v>
      </c>
      <c r="O139" s="231">
        <v>0</v>
      </c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33" t="s">
        <v>2319</v>
      </c>
      <c r="AT139" s="233" t="s">
        <v>280</v>
      </c>
      <c r="AU139" s="233" t="s">
        <v>81</v>
      </c>
      <c r="AY139" s="18" t="s">
        <v>278</v>
      </c>
      <c r="BE139" s="234">
        <f>IF(N139="základní",J139,0)</f>
        <v>27916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8" t="s">
        <v>81</v>
      </c>
      <c r="BK139" s="234">
        <f>ROUND(I139*H139,2)</f>
        <v>27916</v>
      </c>
      <c r="BL139" s="18" t="s">
        <v>2319</v>
      </c>
      <c r="BM139" s="233" t="s">
        <v>6029</v>
      </c>
    </row>
    <row r="140" s="2" customFormat="1" ht="16.5" customHeight="1">
      <c r="A140" s="33"/>
      <c r="B140" s="34"/>
      <c r="C140" s="222" t="s">
        <v>410</v>
      </c>
      <c r="D140" s="222" t="s">
        <v>280</v>
      </c>
      <c r="E140" s="223" t="s">
        <v>3710</v>
      </c>
      <c r="F140" s="224" t="s">
        <v>3711</v>
      </c>
      <c r="G140" s="225" t="s">
        <v>1673</v>
      </c>
      <c r="H140" s="226">
        <v>48</v>
      </c>
      <c r="I140" s="227">
        <v>464.19999999999999</v>
      </c>
      <c r="J140" s="227">
        <f>ROUND(I140*H140,2)</f>
        <v>22281.599999999999</v>
      </c>
      <c r="K140" s="228"/>
      <c r="L140" s="39"/>
      <c r="M140" s="229" t="s">
        <v>1</v>
      </c>
      <c r="N140" s="230" t="s">
        <v>39</v>
      </c>
      <c r="O140" s="231">
        <v>0</v>
      </c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33" t="s">
        <v>2319</v>
      </c>
      <c r="AT140" s="233" t="s">
        <v>280</v>
      </c>
      <c r="AU140" s="233" t="s">
        <v>81</v>
      </c>
      <c r="AY140" s="18" t="s">
        <v>278</v>
      </c>
      <c r="BE140" s="234">
        <f>IF(N140="základní",J140,0)</f>
        <v>22281.599999999999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8" t="s">
        <v>81</v>
      </c>
      <c r="BK140" s="234">
        <f>ROUND(I140*H140,2)</f>
        <v>22281.599999999999</v>
      </c>
      <c r="BL140" s="18" t="s">
        <v>2319</v>
      </c>
      <c r="BM140" s="233" t="s">
        <v>6030</v>
      </c>
    </row>
    <row r="141" s="2" customFormat="1" ht="66.75" customHeight="1">
      <c r="A141" s="33"/>
      <c r="B141" s="34"/>
      <c r="C141" s="222" t="s">
        <v>415</v>
      </c>
      <c r="D141" s="222" t="s">
        <v>280</v>
      </c>
      <c r="E141" s="223" t="s">
        <v>6025</v>
      </c>
      <c r="F141" s="224" t="s">
        <v>6026</v>
      </c>
      <c r="G141" s="225" t="s">
        <v>407</v>
      </c>
      <c r="H141" s="226">
        <v>22</v>
      </c>
      <c r="I141" s="227">
        <v>130</v>
      </c>
      <c r="J141" s="227">
        <f>ROUND(I141*H141,2)</f>
        <v>2860</v>
      </c>
      <c r="K141" s="228"/>
      <c r="L141" s="39"/>
      <c r="M141" s="229" t="s">
        <v>1</v>
      </c>
      <c r="N141" s="230" t="s">
        <v>39</v>
      </c>
      <c r="O141" s="231">
        <v>0</v>
      </c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33" t="s">
        <v>2319</v>
      </c>
      <c r="AT141" s="233" t="s">
        <v>280</v>
      </c>
      <c r="AU141" s="233" t="s">
        <v>81</v>
      </c>
      <c r="AY141" s="18" t="s">
        <v>278</v>
      </c>
      <c r="BE141" s="234">
        <f>IF(N141="základní",J141,0)</f>
        <v>2860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8" t="s">
        <v>81</v>
      </c>
      <c r="BK141" s="234">
        <f>ROUND(I141*H141,2)</f>
        <v>2860</v>
      </c>
      <c r="BL141" s="18" t="s">
        <v>2319</v>
      </c>
      <c r="BM141" s="233" t="s">
        <v>6031</v>
      </c>
    </row>
    <row r="142" s="2" customFormat="1" ht="24.15" customHeight="1">
      <c r="A142" s="33"/>
      <c r="B142" s="34"/>
      <c r="C142" s="222" t="s">
        <v>602</v>
      </c>
      <c r="D142" s="222" t="s">
        <v>280</v>
      </c>
      <c r="E142" s="223" t="s">
        <v>6018</v>
      </c>
      <c r="F142" s="224" t="s">
        <v>6019</v>
      </c>
      <c r="G142" s="225" t="s">
        <v>407</v>
      </c>
      <c r="H142" s="226">
        <v>142</v>
      </c>
      <c r="I142" s="227">
        <v>81.200000000000003</v>
      </c>
      <c r="J142" s="227">
        <f>ROUND(I142*H142,2)</f>
        <v>11530.4</v>
      </c>
      <c r="K142" s="228"/>
      <c r="L142" s="39"/>
      <c r="M142" s="229" t="s">
        <v>1</v>
      </c>
      <c r="N142" s="230" t="s">
        <v>39</v>
      </c>
      <c r="O142" s="231">
        <v>0</v>
      </c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33" t="s">
        <v>2319</v>
      </c>
      <c r="AT142" s="233" t="s">
        <v>280</v>
      </c>
      <c r="AU142" s="233" t="s">
        <v>81</v>
      </c>
      <c r="AY142" s="18" t="s">
        <v>278</v>
      </c>
      <c r="BE142" s="234">
        <f>IF(N142="základní",J142,0)</f>
        <v>11530.4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8" t="s">
        <v>81</v>
      </c>
      <c r="BK142" s="234">
        <f>ROUND(I142*H142,2)</f>
        <v>11530.4</v>
      </c>
      <c r="BL142" s="18" t="s">
        <v>2319</v>
      </c>
      <c r="BM142" s="233" t="s">
        <v>6032</v>
      </c>
    </row>
    <row r="143" s="2" customFormat="1" ht="44.25" customHeight="1">
      <c r="A143" s="33"/>
      <c r="B143" s="34"/>
      <c r="C143" s="222" t="s">
        <v>607</v>
      </c>
      <c r="D143" s="222" t="s">
        <v>280</v>
      </c>
      <c r="E143" s="223" t="s">
        <v>6021</v>
      </c>
      <c r="F143" s="224" t="s">
        <v>6022</v>
      </c>
      <c r="G143" s="225" t="s">
        <v>1673</v>
      </c>
      <c r="H143" s="226">
        <v>2</v>
      </c>
      <c r="I143" s="227">
        <v>13958</v>
      </c>
      <c r="J143" s="227">
        <f>ROUND(I143*H143,2)</f>
        <v>27916</v>
      </c>
      <c r="K143" s="228"/>
      <c r="L143" s="39"/>
      <c r="M143" s="229" t="s">
        <v>1</v>
      </c>
      <c r="N143" s="230" t="s">
        <v>39</v>
      </c>
      <c r="O143" s="231">
        <v>0</v>
      </c>
      <c r="P143" s="231">
        <f>O143*H143</f>
        <v>0</v>
      </c>
      <c r="Q143" s="231">
        <v>0</v>
      </c>
      <c r="R143" s="231">
        <f>Q143*H143</f>
        <v>0</v>
      </c>
      <c r="S143" s="231">
        <v>0</v>
      </c>
      <c r="T143" s="23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33" t="s">
        <v>2319</v>
      </c>
      <c r="AT143" s="233" t="s">
        <v>280</v>
      </c>
      <c r="AU143" s="233" t="s">
        <v>81</v>
      </c>
      <c r="AY143" s="18" t="s">
        <v>278</v>
      </c>
      <c r="BE143" s="234">
        <f>IF(N143="základní",J143,0)</f>
        <v>27916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8" t="s">
        <v>81</v>
      </c>
      <c r="BK143" s="234">
        <f>ROUND(I143*H143,2)</f>
        <v>27916</v>
      </c>
      <c r="BL143" s="18" t="s">
        <v>2319</v>
      </c>
      <c r="BM143" s="233" t="s">
        <v>6033</v>
      </c>
    </row>
    <row r="144" s="2" customFormat="1" ht="16.5" customHeight="1">
      <c r="A144" s="33"/>
      <c r="B144" s="34"/>
      <c r="C144" s="222" t="s">
        <v>611</v>
      </c>
      <c r="D144" s="222" t="s">
        <v>280</v>
      </c>
      <c r="E144" s="223" t="s">
        <v>3710</v>
      </c>
      <c r="F144" s="224" t="s">
        <v>3711</v>
      </c>
      <c r="G144" s="225" t="s">
        <v>1673</v>
      </c>
      <c r="H144" s="226">
        <v>48</v>
      </c>
      <c r="I144" s="227">
        <v>464.19999999999999</v>
      </c>
      <c r="J144" s="227">
        <f>ROUND(I144*H144,2)</f>
        <v>22281.599999999999</v>
      </c>
      <c r="K144" s="228"/>
      <c r="L144" s="39"/>
      <c r="M144" s="229" t="s">
        <v>1</v>
      </c>
      <c r="N144" s="230" t="s">
        <v>39</v>
      </c>
      <c r="O144" s="231">
        <v>0</v>
      </c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33" t="s">
        <v>2319</v>
      </c>
      <c r="AT144" s="233" t="s">
        <v>280</v>
      </c>
      <c r="AU144" s="233" t="s">
        <v>81</v>
      </c>
      <c r="AY144" s="18" t="s">
        <v>278</v>
      </c>
      <c r="BE144" s="234">
        <f>IF(N144="základní",J144,0)</f>
        <v>22281.599999999999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8" t="s">
        <v>81</v>
      </c>
      <c r="BK144" s="234">
        <f>ROUND(I144*H144,2)</f>
        <v>22281.599999999999</v>
      </c>
      <c r="BL144" s="18" t="s">
        <v>2319</v>
      </c>
      <c r="BM144" s="233" t="s">
        <v>6034</v>
      </c>
    </row>
    <row r="145" s="2" customFormat="1" ht="66.75" customHeight="1">
      <c r="A145" s="33"/>
      <c r="B145" s="34"/>
      <c r="C145" s="222" t="s">
        <v>616</v>
      </c>
      <c r="D145" s="222" t="s">
        <v>280</v>
      </c>
      <c r="E145" s="223" t="s">
        <v>6025</v>
      </c>
      <c r="F145" s="224" t="s">
        <v>6026</v>
      </c>
      <c r="G145" s="225" t="s">
        <v>407</v>
      </c>
      <c r="H145" s="226">
        <v>18</v>
      </c>
      <c r="I145" s="227">
        <v>130</v>
      </c>
      <c r="J145" s="227">
        <f>ROUND(I145*H145,2)</f>
        <v>2340</v>
      </c>
      <c r="K145" s="228"/>
      <c r="L145" s="39"/>
      <c r="M145" s="229" t="s">
        <v>1</v>
      </c>
      <c r="N145" s="230" t="s">
        <v>39</v>
      </c>
      <c r="O145" s="231">
        <v>0</v>
      </c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33" t="s">
        <v>2319</v>
      </c>
      <c r="AT145" s="233" t="s">
        <v>280</v>
      </c>
      <c r="AU145" s="233" t="s">
        <v>81</v>
      </c>
      <c r="AY145" s="18" t="s">
        <v>278</v>
      </c>
      <c r="BE145" s="234">
        <f>IF(N145="základní",J145,0)</f>
        <v>2340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8" t="s">
        <v>81</v>
      </c>
      <c r="BK145" s="234">
        <f>ROUND(I145*H145,2)</f>
        <v>2340</v>
      </c>
      <c r="BL145" s="18" t="s">
        <v>2319</v>
      </c>
      <c r="BM145" s="233" t="s">
        <v>6035</v>
      </c>
    </row>
    <row r="146" s="2" customFormat="1" ht="24.15" customHeight="1">
      <c r="A146" s="33"/>
      <c r="B146" s="34"/>
      <c r="C146" s="222" t="s">
        <v>621</v>
      </c>
      <c r="D146" s="222" t="s">
        <v>280</v>
      </c>
      <c r="E146" s="223" t="s">
        <v>6018</v>
      </c>
      <c r="F146" s="224" t="s">
        <v>6019</v>
      </c>
      <c r="G146" s="225" t="s">
        <v>407</v>
      </c>
      <c r="H146" s="226">
        <v>84</v>
      </c>
      <c r="I146" s="227">
        <v>81.200000000000003</v>
      </c>
      <c r="J146" s="227">
        <f>ROUND(I146*H146,2)</f>
        <v>6820.8000000000002</v>
      </c>
      <c r="K146" s="228"/>
      <c r="L146" s="39"/>
      <c r="M146" s="229" t="s">
        <v>1</v>
      </c>
      <c r="N146" s="230" t="s">
        <v>39</v>
      </c>
      <c r="O146" s="231">
        <v>0</v>
      </c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33" t="s">
        <v>2319</v>
      </c>
      <c r="AT146" s="233" t="s">
        <v>280</v>
      </c>
      <c r="AU146" s="233" t="s">
        <v>81</v>
      </c>
      <c r="AY146" s="18" t="s">
        <v>278</v>
      </c>
      <c r="BE146" s="234">
        <f>IF(N146="základní",J146,0)</f>
        <v>6820.8000000000002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8" t="s">
        <v>81</v>
      </c>
      <c r="BK146" s="234">
        <f>ROUND(I146*H146,2)</f>
        <v>6820.8000000000002</v>
      </c>
      <c r="BL146" s="18" t="s">
        <v>2319</v>
      </c>
      <c r="BM146" s="233" t="s">
        <v>6036</v>
      </c>
    </row>
    <row r="147" s="2" customFormat="1" ht="44.25" customHeight="1">
      <c r="A147" s="33"/>
      <c r="B147" s="34"/>
      <c r="C147" s="222" t="s">
        <v>7</v>
      </c>
      <c r="D147" s="222" t="s">
        <v>280</v>
      </c>
      <c r="E147" s="223" t="s">
        <v>6021</v>
      </c>
      <c r="F147" s="224" t="s">
        <v>6022</v>
      </c>
      <c r="G147" s="225" t="s">
        <v>1673</v>
      </c>
      <c r="H147" s="226">
        <v>2</v>
      </c>
      <c r="I147" s="227">
        <v>13958</v>
      </c>
      <c r="J147" s="227">
        <f>ROUND(I147*H147,2)</f>
        <v>27916</v>
      </c>
      <c r="K147" s="228"/>
      <c r="L147" s="39"/>
      <c r="M147" s="229" t="s">
        <v>1</v>
      </c>
      <c r="N147" s="230" t="s">
        <v>39</v>
      </c>
      <c r="O147" s="231">
        <v>0</v>
      </c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33" t="s">
        <v>2319</v>
      </c>
      <c r="AT147" s="233" t="s">
        <v>280</v>
      </c>
      <c r="AU147" s="233" t="s">
        <v>81</v>
      </c>
      <c r="AY147" s="18" t="s">
        <v>278</v>
      </c>
      <c r="BE147" s="234">
        <f>IF(N147="základní",J147,0)</f>
        <v>27916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8" t="s">
        <v>81</v>
      </c>
      <c r="BK147" s="234">
        <f>ROUND(I147*H147,2)</f>
        <v>27916</v>
      </c>
      <c r="BL147" s="18" t="s">
        <v>2319</v>
      </c>
      <c r="BM147" s="233" t="s">
        <v>6037</v>
      </c>
    </row>
    <row r="148" s="2" customFormat="1" ht="16.5" customHeight="1">
      <c r="A148" s="33"/>
      <c r="B148" s="34"/>
      <c r="C148" s="222" t="s">
        <v>630</v>
      </c>
      <c r="D148" s="222" t="s">
        <v>280</v>
      </c>
      <c r="E148" s="223" t="s">
        <v>3710</v>
      </c>
      <c r="F148" s="224" t="s">
        <v>3711</v>
      </c>
      <c r="G148" s="225" t="s">
        <v>1673</v>
      </c>
      <c r="H148" s="226">
        <v>48</v>
      </c>
      <c r="I148" s="227">
        <v>464.19999999999999</v>
      </c>
      <c r="J148" s="227">
        <f>ROUND(I148*H148,2)</f>
        <v>22281.599999999999</v>
      </c>
      <c r="K148" s="228"/>
      <c r="L148" s="39"/>
      <c r="M148" s="229" t="s">
        <v>1</v>
      </c>
      <c r="N148" s="230" t="s">
        <v>39</v>
      </c>
      <c r="O148" s="231">
        <v>0</v>
      </c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33" t="s">
        <v>2319</v>
      </c>
      <c r="AT148" s="233" t="s">
        <v>280</v>
      </c>
      <c r="AU148" s="233" t="s">
        <v>81</v>
      </c>
      <c r="AY148" s="18" t="s">
        <v>278</v>
      </c>
      <c r="BE148" s="234">
        <f>IF(N148="základní",J148,0)</f>
        <v>22281.599999999999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8" t="s">
        <v>81</v>
      </c>
      <c r="BK148" s="234">
        <f>ROUND(I148*H148,2)</f>
        <v>22281.599999999999</v>
      </c>
      <c r="BL148" s="18" t="s">
        <v>2319</v>
      </c>
      <c r="BM148" s="233" t="s">
        <v>6038</v>
      </c>
    </row>
    <row r="149" s="2" customFormat="1" ht="66.75" customHeight="1">
      <c r="A149" s="33"/>
      <c r="B149" s="34"/>
      <c r="C149" s="222" t="s">
        <v>635</v>
      </c>
      <c r="D149" s="222" t="s">
        <v>280</v>
      </c>
      <c r="E149" s="223" t="s">
        <v>6025</v>
      </c>
      <c r="F149" s="224" t="s">
        <v>6026</v>
      </c>
      <c r="G149" s="225" t="s">
        <v>407</v>
      </c>
      <c r="H149" s="226">
        <v>12</v>
      </c>
      <c r="I149" s="227">
        <v>130</v>
      </c>
      <c r="J149" s="227">
        <f>ROUND(I149*H149,2)</f>
        <v>1560</v>
      </c>
      <c r="K149" s="228"/>
      <c r="L149" s="39"/>
      <c r="M149" s="229" t="s">
        <v>1</v>
      </c>
      <c r="N149" s="230" t="s">
        <v>39</v>
      </c>
      <c r="O149" s="231">
        <v>0</v>
      </c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33" t="s">
        <v>2319</v>
      </c>
      <c r="AT149" s="233" t="s">
        <v>280</v>
      </c>
      <c r="AU149" s="233" t="s">
        <v>81</v>
      </c>
      <c r="AY149" s="18" t="s">
        <v>278</v>
      </c>
      <c r="BE149" s="234">
        <f>IF(N149="základní",J149,0)</f>
        <v>1560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8" t="s">
        <v>81</v>
      </c>
      <c r="BK149" s="234">
        <f>ROUND(I149*H149,2)</f>
        <v>1560</v>
      </c>
      <c r="BL149" s="18" t="s">
        <v>2319</v>
      </c>
      <c r="BM149" s="233" t="s">
        <v>6039</v>
      </c>
    </row>
    <row r="150" s="2" customFormat="1" ht="24.15" customHeight="1">
      <c r="A150" s="33"/>
      <c r="B150" s="34"/>
      <c r="C150" s="222" t="s">
        <v>640</v>
      </c>
      <c r="D150" s="222" t="s">
        <v>280</v>
      </c>
      <c r="E150" s="223" t="s">
        <v>3713</v>
      </c>
      <c r="F150" s="224" t="s">
        <v>3714</v>
      </c>
      <c r="G150" s="225" t="s">
        <v>407</v>
      </c>
      <c r="H150" s="226">
        <v>198</v>
      </c>
      <c r="I150" s="227">
        <v>64.799999999999997</v>
      </c>
      <c r="J150" s="227">
        <f>ROUND(I150*H150,2)</f>
        <v>12830.4</v>
      </c>
      <c r="K150" s="228"/>
      <c r="L150" s="39"/>
      <c r="M150" s="229" t="s">
        <v>1</v>
      </c>
      <c r="N150" s="230" t="s">
        <v>39</v>
      </c>
      <c r="O150" s="231">
        <v>0</v>
      </c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33" t="s">
        <v>2319</v>
      </c>
      <c r="AT150" s="233" t="s">
        <v>280</v>
      </c>
      <c r="AU150" s="233" t="s">
        <v>81</v>
      </c>
      <c r="AY150" s="18" t="s">
        <v>278</v>
      </c>
      <c r="BE150" s="234">
        <f>IF(N150="základní",J150,0)</f>
        <v>12830.4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8" t="s">
        <v>81</v>
      </c>
      <c r="BK150" s="234">
        <f>ROUND(I150*H150,2)</f>
        <v>12830.4</v>
      </c>
      <c r="BL150" s="18" t="s">
        <v>2319</v>
      </c>
      <c r="BM150" s="233" t="s">
        <v>6040</v>
      </c>
    </row>
    <row r="151" s="2" customFormat="1" ht="37.8" customHeight="1">
      <c r="A151" s="33"/>
      <c r="B151" s="34"/>
      <c r="C151" s="222" t="s">
        <v>650</v>
      </c>
      <c r="D151" s="222" t="s">
        <v>280</v>
      </c>
      <c r="E151" s="223" t="s">
        <v>3716</v>
      </c>
      <c r="F151" s="224" t="s">
        <v>3717</v>
      </c>
      <c r="G151" s="225" t="s">
        <v>1673</v>
      </c>
      <c r="H151" s="226">
        <v>198</v>
      </c>
      <c r="I151" s="227">
        <v>66.200000000000003</v>
      </c>
      <c r="J151" s="227">
        <f>ROUND(I151*H151,2)</f>
        <v>13107.6</v>
      </c>
      <c r="K151" s="228"/>
      <c r="L151" s="39"/>
      <c r="M151" s="229" t="s">
        <v>1</v>
      </c>
      <c r="N151" s="230" t="s">
        <v>39</v>
      </c>
      <c r="O151" s="231">
        <v>0</v>
      </c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33" t="s">
        <v>2319</v>
      </c>
      <c r="AT151" s="233" t="s">
        <v>280</v>
      </c>
      <c r="AU151" s="233" t="s">
        <v>81</v>
      </c>
      <c r="AY151" s="18" t="s">
        <v>278</v>
      </c>
      <c r="BE151" s="234">
        <f>IF(N151="základní",J151,0)</f>
        <v>13107.6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8" t="s">
        <v>81</v>
      </c>
      <c r="BK151" s="234">
        <f>ROUND(I151*H151,2)</f>
        <v>13107.6</v>
      </c>
      <c r="BL151" s="18" t="s">
        <v>2319</v>
      </c>
      <c r="BM151" s="233" t="s">
        <v>6041</v>
      </c>
    </row>
    <row r="152" s="2" customFormat="1" ht="16.5" customHeight="1">
      <c r="A152" s="33"/>
      <c r="B152" s="34"/>
      <c r="C152" s="222" t="s">
        <v>666</v>
      </c>
      <c r="D152" s="222" t="s">
        <v>280</v>
      </c>
      <c r="E152" s="223" t="s">
        <v>3719</v>
      </c>
      <c r="F152" s="224" t="s">
        <v>3720</v>
      </c>
      <c r="G152" s="225" t="s">
        <v>1673</v>
      </c>
      <c r="H152" s="226">
        <v>4</v>
      </c>
      <c r="I152" s="227">
        <v>580</v>
      </c>
      <c r="J152" s="227">
        <f>ROUND(I152*H152,2)</f>
        <v>2320</v>
      </c>
      <c r="K152" s="228"/>
      <c r="L152" s="39"/>
      <c r="M152" s="229" t="s">
        <v>1</v>
      </c>
      <c r="N152" s="230" t="s">
        <v>39</v>
      </c>
      <c r="O152" s="231">
        <v>0</v>
      </c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33" t="s">
        <v>2319</v>
      </c>
      <c r="AT152" s="233" t="s">
        <v>280</v>
      </c>
      <c r="AU152" s="233" t="s">
        <v>81</v>
      </c>
      <c r="AY152" s="18" t="s">
        <v>278</v>
      </c>
      <c r="BE152" s="234">
        <f>IF(N152="základní",J152,0)</f>
        <v>2320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8" t="s">
        <v>81</v>
      </c>
      <c r="BK152" s="234">
        <f>ROUND(I152*H152,2)</f>
        <v>2320</v>
      </c>
      <c r="BL152" s="18" t="s">
        <v>2319</v>
      </c>
      <c r="BM152" s="233" t="s">
        <v>6042</v>
      </c>
    </row>
    <row r="153" s="2" customFormat="1" ht="44.25" customHeight="1">
      <c r="A153" s="33"/>
      <c r="B153" s="34"/>
      <c r="C153" s="222" t="s">
        <v>672</v>
      </c>
      <c r="D153" s="222" t="s">
        <v>280</v>
      </c>
      <c r="E153" s="223" t="s">
        <v>3725</v>
      </c>
      <c r="F153" s="224" t="s">
        <v>3726</v>
      </c>
      <c r="G153" s="225" t="s">
        <v>407</v>
      </c>
      <c r="H153" s="226">
        <v>26</v>
      </c>
      <c r="I153" s="227">
        <v>146.30000000000001</v>
      </c>
      <c r="J153" s="227">
        <f>ROUND(I153*H153,2)</f>
        <v>3803.8000000000002</v>
      </c>
      <c r="K153" s="228"/>
      <c r="L153" s="39"/>
      <c r="M153" s="229" t="s">
        <v>1</v>
      </c>
      <c r="N153" s="230" t="s">
        <v>39</v>
      </c>
      <c r="O153" s="231">
        <v>0</v>
      </c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33" t="s">
        <v>2319</v>
      </c>
      <c r="AT153" s="233" t="s">
        <v>280</v>
      </c>
      <c r="AU153" s="233" t="s">
        <v>81</v>
      </c>
      <c r="AY153" s="18" t="s">
        <v>278</v>
      </c>
      <c r="BE153" s="234">
        <f>IF(N153="základní",J153,0)</f>
        <v>3803.8000000000002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8" t="s">
        <v>81</v>
      </c>
      <c r="BK153" s="234">
        <f>ROUND(I153*H153,2)</f>
        <v>3803.8000000000002</v>
      </c>
      <c r="BL153" s="18" t="s">
        <v>2319</v>
      </c>
      <c r="BM153" s="233" t="s">
        <v>6043</v>
      </c>
    </row>
    <row r="154" s="2" customFormat="1" ht="16.5" customHeight="1">
      <c r="A154" s="33"/>
      <c r="B154" s="34"/>
      <c r="C154" s="222" t="s">
        <v>679</v>
      </c>
      <c r="D154" s="222" t="s">
        <v>280</v>
      </c>
      <c r="E154" s="223" t="s">
        <v>3728</v>
      </c>
      <c r="F154" s="224" t="s">
        <v>3729</v>
      </c>
      <c r="G154" s="225" t="s">
        <v>1673</v>
      </c>
      <c r="H154" s="226">
        <v>130</v>
      </c>
      <c r="I154" s="227">
        <v>90.099999999999994</v>
      </c>
      <c r="J154" s="227">
        <f>ROUND(I154*H154,2)</f>
        <v>11713</v>
      </c>
      <c r="K154" s="228"/>
      <c r="L154" s="39"/>
      <c r="M154" s="229" t="s">
        <v>1</v>
      </c>
      <c r="N154" s="230" t="s">
        <v>39</v>
      </c>
      <c r="O154" s="231">
        <v>0</v>
      </c>
      <c r="P154" s="231">
        <f>O154*H154</f>
        <v>0</v>
      </c>
      <c r="Q154" s="231">
        <v>0</v>
      </c>
      <c r="R154" s="231">
        <f>Q154*H154</f>
        <v>0</v>
      </c>
      <c r="S154" s="231">
        <v>0</v>
      </c>
      <c r="T154" s="23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33" t="s">
        <v>2319</v>
      </c>
      <c r="AT154" s="233" t="s">
        <v>280</v>
      </c>
      <c r="AU154" s="233" t="s">
        <v>81</v>
      </c>
      <c r="AY154" s="18" t="s">
        <v>278</v>
      </c>
      <c r="BE154" s="234">
        <f>IF(N154="základní",J154,0)</f>
        <v>11713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8" t="s">
        <v>81</v>
      </c>
      <c r="BK154" s="234">
        <f>ROUND(I154*H154,2)</f>
        <v>11713</v>
      </c>
      <c r="BL154" s="18" t="s">
        <v>2319</v>
      </c>
      <c r="BM154" s="233" t="s">
        <v>6044</v>
      </c>
    </row>
    <row r="155" s="2" customFormat="1" ht="16.5" customHeight="1">
      <c r="A155" s="33"/>
      <c r="B155" s="34"/>
      <c r="C155" s="222" t="s">
        <v>685</v>
      </c>
      <c r="D155" s="222" t="s">
        <v>280</v>
      </c>
      <c r="E155" s="223" t="s">
        <v>3731</v>
      </c>
      <c r="F155" s="224" t="s">
        <v>3732</v>
      </c>
      <c r="G155" s="225" t="s">
        <v>1673</v>
      </c>
      <c r="H155" s="226">
        <v>60</v>
      </c>
      <c r="I155" s="227">
        <v>106.59999999999999</v>
      </c>
      <c r="J155" s="227">
        <f>ROUND(I155*H155,2)</f>
        <v>6396</v>
      </c>
      <c r="K155" s="228"/>
      <c r="L155" s="39"/>
      <c r="M155" s="229" t="s">
        <v>1</v>
      </c>
      <c r="N155" s="230" t="s">
        <v>39</v>
      </c>
      <c r="O155" s="231">
        <v>0</v>
      </c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33" t="s">
        <v>2319</v>
      </c>
      <c r="AT155" s="233" t="s">
        <v>280</v>
      </c>
      <c r="AU155" s="233" t="s">
        <v>81</v>
      </c>
      <c r="AY155" s="18" t="s">
        <v>278</v>
      </c>
      <c r="BE155" s="234">
        <f>IF(N155="základní",J155,0)</f>
        <v>6396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8" t="s">
        <v>81</v>
      </c>
      <c r="BK155" s="234">
        <f>ROUND(I155*H155,2)</f>
        <v>6396</v>
      </c>
      <c r="BL155" s="18" t="s">
        <v>2319</v>
      </c>
      <c r="BM155" s="233" t="s">
        <v>6045</v>
      </c>
    </row>
    <row r="156" s="2" customFormat="1" ht="16.5" customHeight="1">
      <c r="A156" s="33"/>
      <c r="B156" s="34"/>
      <c r="C156" s="222" t="s">
        <v>691</v>
      </c>
      <c r="D156" s="222" t="s">
        <v>280</v>
      </c>
      <c r="E156" s="223" t="s">
        <v>3734</v>
      </c>
      <c r="F156" s="224" t="s">
        <v>3735</v>
      </c>
      <c r="G156" s="225" t="s">
        <v>407</v>
      </c>
      <c r="H156" s="226">
        <v>34</v>
      </c>
      <c r="I156" s="227">
        <v>73.299999999999997</v>
      </c>
      <c r="J156" s="227">
        <f>ROUND(I156*H156,2)</f>
        <v>2492.1999999999998</v>
      </c>
      <c r="K156" s="228"/>
      <c r="L156" s="39"/>
      <c r="M156" s="229" t="s">
        <v>1</v>
      </c>
      <c r="N156" s="230" t="s">
        <v>39</v>
      </c>
      <c r="O156" s="231">
        <v>0</v>
      </c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33" t="s">
        <v>2319</v>
      </c>
      <c r="AT156" s="233" t="s">
        <v>280</v>
      </c>
      <c r="AU156" s="233" t="s">
        <v>81</v>
      </c>
      <c r="AY156" s="18" t="s">
        <v>278</v>
      </c>
      <c r="BE156" s="234">
        <f>IF(N156="základní",J156,0)</f>
        <v>2492.1999999999998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8" t="s">
        <v>81</v>
      </c>
      <c r="BK156" s="234">
        <f>ROUND(I156*H156,2)</f>
        <v>2492.1999999999998</v>
      </c>
      <c r="BL156" s="18" t="s">
        <v>2319</v>
      </c>
      <c r="BM156" s="233" t="s">
        <v>6046</v>
      </c>
    </row>
    <row r="157" s="2" customFormat="1" ht="24.15" customHeight="1">
      <c r="A157" s="33"/>
      <c r="B157" s="34"/>
      <c r="C157" s="222" t="s">
        <v>697</v>
      </c>
      <c r="D157" s="222" t="s">
        <v>280</v>
      </c>
      <c r="E157" s="223" t="s">
        <v>3737</v>
      </c>
      <c r="F157" s="224" t="s">
        <v>3738</v>
      </c>
      <c r="G157" s="225" t="s">
        <v>407</v>
      </c>
      <c r="H157" s="226">
        <v>8</v>
      </c>
      <c r="I157" s="227">
        <v>613.39999999999998</v>
      </c>
      <c r="J157" s="227">
        <f>ROUND(I157*H157,2)</f>
        <v>4907.1999999999998</v>
      </c>
      <c r="K157" s="228"/>
      <c r="L157" s="39"/>
      <c r="M157" s="229" t="s">
        <v>1</v>
      </c>
      <c r="N157" s="230" t="s">
        <v>39</v>
      </c>
      <c r="O157" s="231">
        <v>0</v>
      </c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33" t="s">
        <v>2319</v>
      </c>
      <c r="AT157" s="233" t="s">
        <v>280</v>
      </c>
      <c r="AU157" s="233" t="s">
        <v>81</v>
      </c>
      <c r="AY157" s="18" t="s">
        <v>278</v>
      </c>
      <c r="BE157" s="234">
        <f>IF(N157="základní",J157,0)</f>
        <v>4907.1999999999998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8" t="s">
        <v>81</v>
      </c>
      <c r="BK157" s="234">
        <f>ROUND(I157*H157,2)</f>
        <v>4907.1999999999998</v>
      </c>
      <c r="BL157" s="18" t="s">
        <v>2319</v>
      </c>
      <c r="BM157" s="233" t="s">
        <v>6047</v>
      </c>
    </row>
    <row r="158" s="2" customFormat="1" ht="37.8" customHeight="1">
      <c r="A158" s="33"/>
      <c r="B158" s="34"/>
      <c r="C158" s="222" t="s">
        <v>703</v>
      </c>
      <c r="D158" s="222" t="s">
        <v>280</v>
      </c>
      <c r="E158" s="223" t="s">
        <v>3740</v>
      </c>
      <c r="F158" s="224" t="s">
        <v>3741</v>
      </c>
      <c r="G158" s="225" t="s">
        <v>407</v>
      </c>
      <c r="H158" s="226">
        <v>600</v>
      </c>
      <c r="I158" s="227">
        <v>71.099999999999994</v>
      </c>
      <c r="J158" s="227">
        <f>ROUND(I158*H158,2)</f>
        <v>42660</v>
      </c>
      <c r="K158" s="228"/>
      <c r="L158" s="39"/>
      <c r="M158" s="229" t="s">
        <v>1</v>
      </c>
      <c r="N158" s="230" t="s">
        <v>39</v>
      </c>
      <c r="O158" s="231">
        <v>0</v>
      </c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33" t="s">
        <v>2319</v>
      </c>
      <c r="AT158" s="233" t="s">
        <v>280</v>
      </c>
      <c r="AU158" s="233" t="s">
        <v>81</v>
      </c>
      <c r="AY158" s="18" t="s">
        <v>278</v>
      </c>
      <c r="BE158" s="234">
        <f>IF(N158="základní",J158,0)</f>
        <v>42660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8" t="s">
        <v>81</v>
      </c>
      <c r="BK158" s="234">
        <f>ROUND(I158*H158,2)</f>
        <v>42660</v>
      </c>
      <c r="BL158" s="18" t="s">
        <v>2319</v>
      </c>
      <c r="BM158" s="233" t="s">
        <v>6048</v>
      </c>
    </row>
    <row r="159" s="2" customFormat="1" ht="37.8" customHeight="1">
      <c r="A159" s="33"/>
      <c r="B159" s="34"/>
      <c r="C159" s="222" t="s">
        <v>709</v>
      </c>
      <c r="D159" s="222" t="s">
        <v>280</v>
      </c>
      <c r="E159" s="223" t="s">
        <v>3743</v>
      </c>
      <c r="F159" s="224" t="s">
        <v>3744</v>
      </c>
      <c r="G159" s="225" t="s">
        <v>407</v>
      </c>
      <c r="H159" s="226">
        <v>300</v>
      </c>
      <c r="I159" s="227">
        <v>82.5</v>
      </c>
      <c r="J159" s="227">
        <f>ROUND(I159*H159,2)</f>
        <v>24750</v>
      </c>
      <c r="K159" s="228"/>
      <c r="L159" s="39"/>
      <c r="M159" s="229" t="s">
        <v>1</v>
      </c>
      <c r="N159" s="230" t="s">
        <v>39</v>
      </c>
      <c r="O159" s="231">
        <v>0</v>
      </c>
      <c r="P159" s="231">
        <f>O159*H159</f>
        <v>0</v>
      </c>
      <c r="Q159" s="231">
        <v>0</v>
      </c>
      <c r="R159" s="231">
        <f>Q159*H159</f>
        <v>0</v>
      </c>
      <c r="S159" s="231">
        <v>0</v>
      </c>
      <c r="T159" s="23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33" t="s">
        <v>2319</v>
      </c>
      <c r="AT159" s="233" t="s">
        <v>280</v>
      </c>
      <c r="AU159" s="233" t="s">
        <v>81</v>
      </c>
      <c r="AY159" s="18" t="s">
        <v>278</v>
      </c>
      <c r="BE159" s="234">
        <f>IF(N159="základní",J159,0)</f>
        <v>24750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8" t="s">
        <v>81</v>
      </c>
      <c r="BK159" s="234">
        <f>ROUND(I159*H159,2)</f>
        <v>24750</v>
      </c>
      <c r="BL159" s="18" t="s">
        <v>2319</v>
      </c>
      <c r="BM159" s="233" t="s">
        <v>6049</v>
      </c>
    </row>
    <row r="160" s="2" customFormat="1" ht="37.8" customHeight="1">
      <c r="A160" s="33"/>
      <c r="B160" s="34"/>
      <c r="C160" s="222" t="s">
        <v>713</v>
      </c>
      <c r="D160" s="222" t="s">
        <v>280</v>
      </c>
      <c r="E160" s="223" t="s">
        <v>6050</v>
      </c>
      <c r="F160" s="224" t="s">
        <v>6051</v>
      </c>
      <c r="G160" s="225" t="s">
        <v>407</v>
      </c>
      <c r="H160" s="226">
        <v>275</v>
      </c>
      <c r="I160" s="227">
        <v>133.80000000000001</v>
      </c>
      <c r="J160" s="227">
        <f>ROUND(I160*H160,2)</f>
        <v>36795</v>
      </c>
      <c r="K160" s="228"/>
      <c r="L160" s="39"/>
      <c r="M160" s="229" t="s">
        <v>1</v>
      </c>
      <c r="N160" s="230" t="s">
        <v>39</v>
      </c>
      <c r="O160" s="231">
        <v>0</v>
      </c>
      <c r="P160" s="231">
        <f>O160*H160</f>
        <v>0</v>
      </c>
      <c r="Q160" s="231">
        <v>0</v>
      </c>
      <c r="R160" s="231">
        <f>Q160*H160</f>
        <v>0</v>
      </c>
      <c r="S160" s="231">
        <v>0</v>
      </c>
      <c r="T160" s="232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33" t="s">
        <v>2319</v>
      </c>
      <c r="AT160" s="233" t="s">
        <v>280</v>
      </c>
      <c r="AU160" s="233" t="s">
        <v>81</v>
      </c>
      <c r="AY160" s="18" t="s">
        <v>278</v>
      </c>
      <c r="BE160" s="234">
        <f>IF(N160="základní",J160,0)</f>
        <v>36795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8" t="s">
        <v>81</v>
      </c>
      <c r="BK160" s="234">
        <f>ROUND(I160*H160,2)</f>
        <v>36795</v>
      </c>
      <c r="BL160" s="18" t="s">
        <v>2319</v>
      </c>
      <c r="BM160" s="233" t="s">
        <v>6052</v>
      </c>
    </row>
    <row r="161" s="2" customFormat="1" ht="24.15" customHeight="1">
      <c r="A161" s="33"/>
      <c r="B161" s="34"/>
      <c r="C161" s="222" t="s">
        <v>717</v>
      </c>
      <c r="D161" s="222" t="s">
        <v>280</v>
      </c>
      <c r="E161" s="223" t="s">
        <v>3746</v>
      </c>
      <c r="F161" s="224" t="s">
        <v>3747</v>
      </c>
      <c r="G161" s="225" t="s">
        <v>1673</v>
      </c>
      <c r="H161" s="226">
        <v>1500</v>
      </c>
      <c r="I161" s="227">
        <v>18.800000000000001</v>
      </c>
      <c r="J161" s="227">
        <f>ROUND(I161*H161,2)</f>
        <v>28200</v>
      </c>
      <c r="K161" s="228"/>
      <c r="L161" s="39"/>
      <c r="M161" s="229" t="s">
        <v>1</v>
      </c>
      <c r="N161" s="230" t="s">
        <v>39</v>
      </c>
      <c r="O161" s="231">
        <v>0</v>
      </c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33" t="s">
        <v>2319</v>
      </c>
      <c r="AT161" s="233" t="s">
        <v>280</v>
      </c>
      <c r="AU161" s="233" t="s">
        <v>81</v>
      </c>
      <c r="AY161" s="18" t="s">
        <v>278</v>
      </c>
      <c r="BE161" s="234">
        <f>IF(N161="základní",J161,0)</f>
        <v>28200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8" t="s">
        <v>81</v>
      </c>
      <c r="BK161" s="234">
        <f>ROUND(I161*H161,2)</f>
        <v>28200</v>
      </c>
      <c r="BL161" s="18" t="s">
        <v>2319</v>
      </c>
      <c r="BM161" s="233" t="s">
        <v>6053</v>
      </c>
    </row>
    <row r="162" s="2" customFormat="1" ht="24.15" customHeight="1">
      <c r="A162" s="33"/>
      <c r="B162" s="34"/>
      <c r="C162" s="222" t="s">
        <v>721</v>
      </c>
      <c r="D162" s="222" t="s">
        <v>280</v>
      </c>
      <c r="E162" s="223" t="s">
        <v>3749</v>
      </c>
      <c r="F162" s="224" t="s">
        <v>3750</v>
      </c>
      <c r="G162" s="225" t="s">
        <v>1673</v>
      </c>
      <c r="H162" s="226">
        <v>1500</v>
      </c>
      <c r="I162" s="227">
        <v>14.199999999999999</v>
      </c>
      <c r="J162" s="227">
        <f>ROUND(I162*H162,2)</f>
        <v>21300</v>
      </c>
      <c r="K162" s="228"/>
      <c r="L162" s="39"/>
      <c r="M162" s="229" t="s">
        <v>1</v>
      </c>
      <c r="N162" s="230" t="s">
        <v>39</v>
      </c>
      <c r="O162" s="231">
        <v>0</v>
      </c>
      <c r="P162" s="231">
        <f>O162*H162</f>
        <v>0</v>
      </c>
      <c r="Q162" s="231">
        <v>0</v>
      </c>
      <c r="R162" s="231">
        <f>Q162*H162</f>
        <v>0</v>
      </c>
      <c r="S162" s="231">
        <v>0</v>
      </c>
      <c r="T162" s="232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33" t="s">
        <v>2319</v>
      </c>
      <c r="AT162" s="233" t="s">
        <v>280</v>
      </c>
      <c r="AU162" s="233" t="s">
        <v>81</v>
      </c>
      <c r="AY162" s="18" t="s">
        <v>278</v>
      </c>
      <c r="BE162" s="234">
        <f>IF(N162="základní",J162,0)</f>
        <v>21300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8" t="s">
        <v>81</v>
      </c>
      <c r="BK162" s="234">
        <f>ROUND(I162*H162,2)</f>
        <v>21300</v>
      </c>
      <c r="BL162" s="18" t="s">
        <v>2319</v>
      </c>
      <c r="BM162" s="233" t="s">
        <v>6054</v>
      </c>
    </row>
    <row r="163" s="2" customFormat="1" ht="16.5" customHeight="1">
      <c r="A163" s="33"/>
      <c r="B163" s="34"/>
      <c r="C163" s="222" t="s">
        <v>726</v>
      </c>
      <c r="D163" s="222" t="s">
        <v>280</v>
      </c>
      <c r="E163" s="223" t="s">
        <v>3752</v>
      </c>
      <c r="F163" s="224" t="s">
        <v>3753</v>
      </c>
      <c r="G163" s="225" t="s">
        <v>1673</v>
      </c>
      <c r="H163" s="226">
        <v>2500</v>
      </c>
      <c r="I163" s="227">
        <v>8.1999999999999993</v>
      </c>
      <c r="J163" s="227">
        <f>ROUND(I163*H163,2)</f>
        <v>20500</v>
      </c>
      <c r="K163" s="228"/>
      <c r="L163" s="39"/>
      <c r="M163" s="229" t="s">
        <v>1</v>
      </c>
      <c r="N163" s="230" t="s">
        <v>39</v>
      </c>
      <c r="O163" s="231">
        <v>0</v>
      </c>
      <c r="P163" s="231">
        <f>O163*H163</f>
        <v>0</v>
      </c>
      <c r="Q163" s="231">
        <v>0</v>
      </c>
      <c r="R163" s="231">
        <f>Q163*H163</f>
        <v>0</v>
      </c>
      <c r="S163" s="231">
        <v>0</v>
      </c>
      <c r="T163" s="232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33" t="s">
        <v>2319</v>
      </c>
      <c r="AT163" s="233" t="s">
        <v>280</v>
      </c>
      <c r="AU163" s="233" t="s">
        <v>81</v>
      </c>
      <c r="AY163" s="18" t="s">
        <v>278</v>
      </c>
      <c r="BE163" s="234">
        <f>IF(N163="základní",J163,0)</f>
        <v>20500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8" t="s">
        <v>81</v>
      </c>
      <c r="BK163" s="234">
        <f>ROUND(I163*H163,2)</f>
        <v>20500</v>
      </c>
      <c r="BL163" s="18" t="s">
        <v>2319</v>
      </c>
      <c r="BM163" s="233" t="s">
        <v>6055</v>
      </c>
    </row>
    <row r="164" s="2" customFormat="1" ht="16.5" customHeight="1">
      <c r="A164" s="33"/>
      <c r="B164" s="34"/>
      <c r="C164" s="222" t="s">
        <v>730</v>
      </c>
      <c r="D164" s="222" t="s">
        <v>280</v>
      </c>
      <c r="E164" s="223" t="s">
        <v>3755</v>
      </c>
      <c r="F164" s="224" t="s">
        <v>3756</v>
      </c>
      <c r="G164" s="225" t="s">
        <v>1673</v>
      </c>
      <c r="H164" s="226">
        <v>1000</v>
      </c>
      <c r="I164" s="227">
        <v>9.6999999999999993</v>
      </c>
      <c r="J164" s="227">
        <f>ROUND(I164*H164,2)</f>
        <v>9700</v>
      </c>
      <c r="K164" s="228"/>
      <c r="L164" s="39"/>
      <c r="M164" s="229" t="s">
        <v>1</v>
      </c>
      <c r="N164" s="230" t="s">
        <v>39</v>
      </c>
      <c r="O164" s="231">
        <v>0</v>
      </c>
      <c r="P164" s="231">
        <f>O164*H164</f>
        <v>0</v>
      </c>
      <c r="Q164" s="231">
        <v>0</v>
      </c>
      <c r="R164" s="231">
        <f>Q164*H164</f>
        <v>0</v>
      </c>
      <c r="S164" s="231">
        <v>0</v>
      </c>
      <c r="T164" s="232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33" t="s">
        <v>2319</v>
      </c>
      <c r="AT164" s="233" t="s">
        <v>280</v>
      </c>
      <c r="AU164" s="233" t="s">
        <v>81</v>
      </c>
      <c r="AY164" s="18" t="s">
        <v>278</v>
      </c>
      <c r="BE164" s="234">
        <f>IF(N164="základní",J164,0)</f>
        <v>9700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8" t="s">
        <v>81</v>
      </c>
      <c r="BK164" s="234">
        <f>ROUND(I164*H164,2)</f>
        <v>9700</v>
      </c>
      <c r="BL164" s="18" t="s">
        <v>2319</v>
      </c>
      <c r="BM164" s="233" t="s">
        <v>6056</v>
      </c>
    </row>
    <row r="165" s="2" customFormat="1" ht="62.7" customHeight="1">
      <c r="A165" s="33"/>
      <c r="B165" s="34"/>
      <c r="C165" s="222" t="s">
        <v>734</v>
      </c>
      <c r="D165" s="222" t="s">
        <v>280</v>
      </c>
      <c r="E165" s="223" t="s">
        <v>3758</v>
      </c>
      <c r="F165" s="224" t="s">
        <v>3759</v>
      </c>
      <c r="G165" s="225" t="s">
        <v>407</v>
      </c>
      <c r="H165" s="226">
        <v>75</v>
      </c>
      <c r="I165" s="227">
        <v>823.79999999999995</v>
      </c>
      <c r="J165" s="227">
        <f>ROUND(I165*H165,2)</f>
        <v>61785</v>
      </c>
      <c r="K165" s="228"/>
      <c r="L165" s="39"/>
      <c r="M165" s="229" t="s">
        <v>1</v>
      </c>
      <c r="N165" s="230" t="s">
        <v>39</v>
      </c>
      <c r="O165" s="231">
        <v>0</v>
      </c>
      <c r="P165" s="231">
        <f>O165*H165</f>
        <v>0</v>
      </c>
      <c r="Q165" s="231">
        <v>0</v>
      </c>
      <c r="R165" s="231">
        <f>Q165*H165</f>
        <v>0</v>
      </c>
      <c r="S165" s="231">
        <v>0</v>
      </c>
      <c r="T165" s="232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33" t="s">
        <v>2319</v>
      </c>
      <c r="AT165" s="233" t="s">
        <v>280</v>
      </c>
      <c r="AU165" s="233" t="s">
        <v>81</v>
      </c>
      <c r="AY165" s="18" t="s">
        <v>278</v>
      </c>
      <c r="BE165" s="234">
        <f>IF(N165="základní",J165,0)</f>
        <v>61785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8" t="s">
        <v>81</v>
      </c>
      <c r="BK165" s="234">
        <f>ROUND(I165*H165,2)</f>
        <v>61785</v>
      </c>
      <c r="BL165" s="18" t="s">
        <v>2319</v>
      </c>
      <c r="BM165" s="233" t="s">
        <v>6057</v>
      </c>
    </row>
    <row r="166" s="2" customFormat="1" ht="44.25" customHeight="1">
      <c r="A166" s="33"/>
      <c r="B166" s="34"/>
      <c r="C166" s="222" t="s">
        <v>740</v>
      </c>
      <c r="D166" s="222" t="s">
        <v>280</v>
      </c>
      <c r="E166" s="223" t="s">
        <v>3761</v>
      </c>
      <c r="F166" s="224" t="s">
        <v>3762</v>
      </c>
      <c r="G166" s="225" t="s">
        <v>407</v>
      </c>
      <c r="H166" s="226">
        <v>63</v>
      </c>
      <c r="I166" s="227">
        <v>702.60000000000002</v>
      </c>
      <c r="J166" s="227">
        <f>ROUND(I166*H166,2)</f>
        <v>44263.800000000003</v>
      </c>
      <c r="K166" s="228"/>
      <c r="L166" s="39"/>
      <c r="M166" s="229" t="s">
        <v>1</v>
      </c>
      <c r="N166" s="230" t="s">
        <v>39</v>
      </c>
      <c r="O166" s="231">
        <v>0</v>
      </c>
      <c r="P166" s="231">
        <f>O166*H166</f>
        <v>0</v>
      </c>
      <c r="Q166" s="231">
        <v>0</v>
      </c>
      <c r="R166" s="231">
        <f>Q166*H166</f>
        <v>0</v>
      </c>
      <c r="S166" s="231">
        <v>0</v>
      </c>
      <c r="T166" s="232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33" t="s">
        <v>2319</v>
      </c>
      <c r="AT166" s="233" t="s">
        <v>280</v>
      </c>
      <c r="AU166" s="233" t="s">
        <v>81</v>
      </c>
      <c r="AY166" s="18" t="s">
        <v>278</v>
      </c>
      <c r="BE166" s="234">
        <f>IF(N166="základní",J166,0)</f>
        <v>44263.800000000003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8" t="s">
        <v>81</v>
      </c>
      <c r="BK166" s="234">
        <f>ROUND(I166*H166,2)</f>
        <v>44263.800000000003</v>
      </c>
      <c r="BL166" s="18" t="s">
        <v>2319</v>
      </c>
      <c r="BM166" s="233" t="s">
        <v>6058</v>
      </c>
    </row>
    <row r="167" s="2" customFormat="1" ht="49.05" customHeight="1">
      <c r="A167" s="33"/>
      <c r="B167" s="34"/>
      <c r="C167" s="222" t="s">
        <v>746</v>
      </c>
      <c r="D167" s="222" t="s">
        <v>280</v>
      </c>
      <c r="E167" s="223" t="s">
        <v>3764</v>
      </c>
      <c r="F167" s="224" t="s">
        <v>3765</v>
      </c>
      <c r="G167" s="225" t="s">
        <v>407</v>
      </c>
      <c r="H167" s="226">
        <v>42</v>
      </c>
      <c r="I167" s="227">
        <v>623.79999999999995</v>
      </c>
      <c r="J167" s="227">
        <f>ROUND(I167*H167,2)</f>
        <v>26199.599999999999</v>
      </c>
      <c r="K167" s="228"/>
      <c r="L167" s="39"/>
      <c r="M167" s="229" t="s">
        <v>1</v>
      </c>
      <c r="N167" s="230" t="s">
        <v>39</v>
      </c>
      <c r="O167" s="231">
        <v>0</v>
      </c>
      <c r="P167" s="231">
        <f>O167*H167</f>
        <v>0</v>
      </c>
      <c r="Q167" s="231">
        <v>0</v>
      </c>
      <c r="R167" s="231">
        <f>Q167*H167</f>
        <v>0</v>
      </c>
      <c r="S167" s="231">
        <v>0</v>
      </c>
      <c r="T167" s="23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33" t="s">
        <v>2319</v>
      </c>
      <c r="AT167" s="233" t="s">
        <v>280</v>
      </c>
      <c r="AU167" s="233" t="s">
        <v>81</v>
      </c>
      <c r="AY167" s="18" t="s">
        <v>278</v>
      </c>
      <c r="BE167" s="234">
        <f>IF(N167="základní",J167,0)</f>
        <v>26199.599999999999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8" t="s">
        <v>81</v>
      </c>
      <c r="BK167" s="234">
        <f>ROUND(I167*H167,2)</f>
        <v>26199.599999999999</v>
      </c>
      <c r="BL167" s="18" t="s">
        <v>2319</v>
      </c>
      <c r="BM167" s="233" t="s">
        <v>6059</v>
      </c>
    </row>
    <row r="168" s="2" customFormat="1" ht="16.5" customHeight="1">
      <c r="A168" s="33"/>
      <c r="B168" s="34"/>
      <c r="C168" s="222" t="s">
        <v>765</v>
      </c>
      <c r="D168" s="222" t="s">
        <v>280</v>
      </c>
      <c r="E168" s="223" t="s">
        <v>3767</v>
      </c>
      <c r="F168" s="224" t="s">
        <v>3768</v>
      </c>
      <c r="G168" s="225" t="s">
        <v>1673</v>
      </c>
      <c r="H168" s="226">
        <v>522</v>
      </c>
      <c r="I168" s="227">
        <v>13.4</v>
      </c>
      <c r="J168" s="227">
        <f>ROUND(I168*H168,2)</f>
        <v>6994.8000000000002</v>
      </c>
      <c r="K168" s="228"/>
      <c r="L168" s="39"/>
      <c r="M168" s="229" t="s">
        <v>1</v>
      </c>
      <c r="N168" s="230" t="s">
        <v>39</v>
      </c>
      <c r="O168" s="231">
        <v>0</v>
      </c>
      <c r="P168" s="231">
        <f>O168*H168</f>
        <v>0</v>
      </c>
      <c r="Q168" s="231">
        <v>0</v>
      </c>
      <c r="R168" s="231">
        <f>Q168*H168</f>
        <v>0</v>
      </c>
      <c r="S168" s="231">
        <v>0</v>
      </c>
      <c r="T168" s="23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33" t="s">
        <v>2319</v>
      </c>
      <c r="AT168" s="233" t="s">
        <v>280</v>
      </c>
      <c r="AU168" s="233" t="s">
        <v>81</v>
      </c>
      <c r="AY168" s="18" t="s">
        <v>278</v>
      </c>
      <c r="BE168" s="234">
        <f>IF(N168="základní",J168,0)</f>
        <v>6994.8000000000002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8" t="s">
        <v>81</v>
      </c>
      <c r="BK168" s="234">
        <f>ROUND(I168*H168,2)</f>
        <v>6994.8000000000002</v>
      </c>
      <c r="BL168" s="18" t="s">
        <v>2319</v>
      </c>
      <c r="BM168" s="233" t="s">
        <v>6060</v>
      </c>
    </row>
    <row r="169" s="2" customFormat="1" ht="24.15" customHeight="1">
      <c r="A169" s="33"/>
      <c r="B169" s="34"/>
      <c r="C169" s="222" t="s">
        <v>782</v>
      </c>
      <c r="D169" s="222" t="s">
        <v>280</v>
      </c>
      <c r="E169" s="223" t="s">
        <v>3770</v>
      </c>
      <c r="F169" s="224" t="s">
        <v>3771</v>
      </c>
      <c r="G169" s="225" t="s">
        <v>1673</v>
      </c>
      <c r="H169" s="226">
        <v>522</v>
      </c>
      <c r="I169" s="227">
        <v>67.5</v>
      </c>
      <c r="J169" s="227">
        <f>ROUND(I169*H169,2)</f>
        <v>35235</v>
      </c>
      <c r="K169" s="228"/>
      <c r="L169" s="39"/>
      <c r="M169" s="229" t="s">
        <v>1</v>
      </c>
      <c r="N169" s="230" t="s">
        <v>39</v>
      </c>
      <c r="O169" s="231">
        <v>0</v>
      </c>
      <c r="P169" s="231">
        <f>O169*H169</f>
        <v>0</v>
      </c>
      <c r="Q169" s="231">
        <v>0</v>
      </c>
      <c r="R169" s="231">
        <f>Q169*H169</f>
        <v>0</v>
      </c>
      <c r="S169" s="231">
        <v>0</v>
      </c>
      <c r="T169" s="232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33" t="s">
        <v>2319</v>
      </c>
      <c r="AT169" s="233" t="s">
        <v>280</v>
      </c>
      <c r="AU169" s="233" t="s">
        <v>81</v>
      </c>
      <c r="AY169" s="18" t="s">
        <v>278</v>
      </c>
      <c r="BE169" s="234">
        <f>IF(N169="základní",J169,0)</f>
        <v>35235</v>
      </c>
      <c r="BF169" s="234">
        <f>IF(N169="snížená",J169,0)</f>
        <v>0</v>
      </c>
      <c r="BG169" s="234">
        <f>IF(N169="zákl. přenesená",J169,0)</f>
        <v>0</v>
      </c>
      <c r="BH169" s="234">
        <f>IF(N169="sníž. přenesená",J169,0)</f>
        <v>0</v>
      </c>
      <c r="BI169" s="234">
        <f>IF(N169="nulová",J169,0)</f>
        <v>0</v>
      </c>
      <c r="BJ169" s="18" t="s">
        <v>81</v>
      </c>
      <c r="BK169" s="234">
        <f>ROUND(I169*H169,2)</f>
        <v>35235</v>
      </c>
      <c r="BL169" s="18" t="s">
        <v>2319</v>
      </c>
      <c r="BM169" s="233" t="s">
        <v>6061</v>
      </c>
    </row>
    <row r="170" s="2" customFormat="1" ht="21.75" customHeight="1">
      <c r="A170" s="33"/>
      <c r="B170" s="34"/>
      <c r="C170" s="222" t="s">
        <v>827</v>
      </c>
      <c r="D170" s="222" t="s">
        <v>280</v>
      </c>
      <c r="E170" s="223" t="s">
        <v>3773</v>
      </c>
      <c r="F170" s="224" t="s">
        <v>3774</v>
      </c>
      <c r="G170" s="225" t="s">
        <v>1673</v>
      </c>
      <c r="H170" s="226">
        <v>192</v>
      </c>
      <c r="I170" s="227">
        <v>387.5</v>
      </c>
      <c r="J170" s="227">
        <f>ROUND(I170*H170,2)</f>
        <v>74400</v>
      </c>
      <c r="K170" s="228"/>
      <c r="L170" s="39"/>
      <c r="M170" s="229" t="s">
        <v>1</v>
      </c>
      <c r="N170" s="230" t="s">
        <v>39</v>
      </c>
      <c r="O170" s="231">
        <v>0</v>
      </c>
      <c r="P170" s="231">
        <f>O170*H170</f>
        <v>0</v>
      </c>
      <c r="Q170" s="231">
        <v>0</v>
      </c>
      <c r="R170" s="231">
        <f>Q170*H170</f>
        <v>0</v>
      </c>
      <c r="S170" s="231">
        <v>0</v>
      </c>
      <c r="T170" s="23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33" t="s">
        <v>2319</v>
      </c>
      <c r="AT170" s="233" t="s">
        <v>280</v>
      </c>
      <c r="AU170" s="233" t="s">
        <v>81</v>
      </c>
      <c r="AY170" s="18" t="s">
        <v>278</v>
      </c>
      <c r="BE170" s="234">
        <f>IF(N170="základní",J170,0)</f>
        <v>74400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8" t="s">
        <v>81</v>
      </c>
      <c r="BK170" s="234">
        <f>ROUND(I170*H170,2)</f>
        <v>74400</v>
      </c>
      <c r="BL170" s="18" t="s">
        <v>2319</v>
      </c>
      <c r="BM170" s="233" t="s">
        <v>6062</v>
      </c>
    </row>
    <row r="171" s="2" customFormat="1" ht="16.5" customHeight="1">
      <c r="A171" s="33"/>
      <c r="B171" s="34"/>
      <c r="C171" s="222" t="s">
        <v>913</v>
      </c>
      <c r="D171" s="222" t="s">
        <v>280</v>
      </c>
      <c r="E171" s="223" t="s">
        <v>3776</v>
      </c>
      <c r="F171" s="224" t="s">
        <v>3777</v>
      </c>
      <c r="G171" s="225" t="s">
        <v>3778</v>
      </c>
      <c r="H171" s="226">
        <v>30</v>
      </c>
      <c r="I171" s="227">
        <v>455</v>
      </c>
      <c r="J171" s="227">
        <f>ROUND(I171*H171,2)</f>
        <v>13650</v>
      </c>
      <c r="K171" s="228"/>
      <c r="L171" s="39"/>
      <c r="M171" s="229" t="s">
        <v>1</v>
      </c>
      <c r="N171" s="230" t="s">
        <v>39</v>
      </c>
      <c r="O171" s="231">
        <v>0</v>
      </c>
      <c r="P171" s="231">
        <f>O171*H171</f>
        <v>0</v>
      </c>
      <c r="Q171" s="231">
        <v>0</v>
      </c>
      <c r="R171" s="231">
        <f>Q171*H171</f>
        <v>0</v>
      </c>
      <c r="S171" s="231">
        <v>0</v>
      </c>
      <c r="T171" s="232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33" t="s">
        <v>2319</v>
      </c>
      <c r="AT171" s="233" t="s">
        <v>280</v>
      </c>
      <c r="AU171" s="233" t="s">
        <v>81</v>
      </c>
      <c r="AY171" s="18" t="s">
        <v>278</v>
      </c>
      <c r="BE171" s="234">
        <f>IF(N171="základní",J171,0)</f>
        <v>13650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8" t="s">
        <v>81</v>
      </c>
      <c r="BK171" s="234">
        <f>ROUND(I171*H171,2)</f>
        <v>13650</v>
      </c>
      <c r="BL171" s="18" t="s">
        <v>2319</v>
      </c>
      <c r="BM171" s="233" t="s">
        <v>6063</v>
      </c>
    </row>
    <row r="172" s="2" customFormat="1" ht="24.15" customHeight="1">
      <c r="A172" s="33"/>
      <c r="B172" s="34"/>
      <c r="C172" s="222" t="s">
        <v>1001</v>
      </c>
      <c r="D172" s="222" t="s">
        <v>280</v>
      </c>
      <c r="E172" s="223" t="s">
        <v>3780</v>
      </c>
      <c r="F172" s="224" t="s">
        <v>3781</v>
      </c>
      <c r="G172" s="225" t="s">
        <v>283</v>
      </c>
      <c r="H172" s="226">
        <v>390</v>
      </c>
      <c r="I172" s="227">
        <v>48.899999999999999</v>
      </c>
      <c r="J172" s="227">
        <f>ROUND(I172*H172,2)</f>
        <v>19071</v>
      </c>
      <c r="K172" s="228"/>
      <c r="L172" s="39"/>
      <c r="M172" s="229" t="s">
        <v>1</v>
      </c>
      <c r="N172" s="230" t="s">
        <v>39</v>
      </c>
      <c r="O172" s="231">
        <v>0</v>
      </c>
      <c r="P172" s="231">
        <f>O172*H172</f>
        <v>0</v>
      </c>
      <c r="Q172" s="231">
        <v>0</v>
      </c>
      <c r="R172" s="231">
        <f>Q172*H172</f>
        <v>0</v>
      </c>
      <c r="S172" s="231">
        <v>0</v>
      </c>
      <c r="T172" s="23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33" t="s">
        <v>2319</v>
      </c>
      <c r="AT172" s="233" t="s">
        <v>280</v>
      </c>
      <c r="AU172" s="233" t="s">
        <v>81</v>
      </c>
      <c r="AY172" s="18" t="s">
        <v>278</v>
      </c>
      <c r="BE172" s="234">
        <f>IF(N172="základní",J172,0)</f>
        <v>19071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8" t="s">
        <v>81</v>
      </c>
      <c r="BK172" s="234">
        <f>ROUND(I172*H172,2)</f>
        <v>19071</v>
      </c>
      <c r="BL172" s="18" t="s">
        <v>2319</v>
      </c>
      <c r="BM172" s="233" t="s">
        <v>6064</v>
      </c>
    </row>
    <row r="173" s="2" customFormat="1" ht="37.8" customHeight="1">
      <c r="A173" s="33"/>
      <c r="B173" s="34"/>
      <c r="C173" s="222" t="s">
        <v>659</v>
      </c>
      <c r="D173" s="222" t="s">
        <v>280</v>
      </c>
      <c r="E173" s="223" t="s">
        <v>3783</v>
      </c>
      <c r="F173" s="224" t="s">
        <v>3784</v>
      </c>
      <c r="G173" s="225" t="s">
        <v>283</v>
      </c>
      <c r="H173" s="226">
        <v>11700</v>
      </c>
      <c r="I173" s="227">
        <v>1.6399999999999999</v>
      </c>
      <c r="J173" s="227">
        <f>ROUND(I173*H173,2)</f>
        <v>19188</v>
      </c>
      <c r="K173" s="228"/>
      <c r="L173" s="39"/>
      <c r="M173" s="229" t="s">
        <v>1</v>
      </c>
      <c r="N173" s="230" t="s">
        <v>39</v>
      </c>
      <c r="O173" s="231">
        <v>0</v>
      </c>
      <c r="P173" s="231">
        <f>O173*H173</f>
        <v>0</v>
      </c>
      <c r="Q173" s="231">
        <v>0</v>
      </c>
      <c r="R173" s="231">
        <f>Q173*H173</f>
        <v>0</v>
      </c>
      <c r="S173" s="231">
        <v>0</v>
      </c>
      <c r="T173" s="232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33" t="s">
        <v>2319</v>
      </c>
      <c r="AT173" s="233" t="s">
        <v>280</v>
      </c>
      <c r="AU173" s="233" t="s">
        <v>81</v>
      </c>
      <c r="AY173" s="18" t="s">
        <v>278</v>
      </c>
      <c r="BE173" s="234">
        <f>IF(N173="základní",J173,0)</f>
        <v>19188</v>
      </c>
      <c r="BF173" s="234">
        <f>IF(N173="snížená",J173,0)</f>
        <v>0</v>
      </c>
      <c r="BG173" s="234">
        <f>IF(N173="zákl. přenesená",J173,0)</f>
        <v>0</v>
      </c>
      <c r="BH173" s="234">
        <f>IF(N173="sníž. přenesená",J173,0)</f>
        <v>0</v>
      </c>
      <c r="BI173" s="234">
        <f>IF(N173="nulová",J173,0)</f>
        <v>0</v>
      </c>
      <c r="BJ173" s="18" t="s">
        <v>81</v>
      </c>
      <c r="BK173" s="234">
        <f>ROUND(I173*H173,2)</f>
        <v>19188</v>
      </c>
      <c r="BL173" s="18" t="s">
        <v>2319</v>
      </c>
      <c r="BM173" s="233" t="s">
        <v>6065</v>
      </c>
    </row>
    <row r="174" s="2" customFormat="1" ht="33" customHeight="1">
      <c r="A174" s="33"/>
      <c r="B174" s="34"/>
      <c r="C174" s="222" t="s">
        <v>645</v>
      </c>
      <c r="D174" s="222" t="s">
        <v>280</v>
      </c>
      <c r="E174" s="223" t="s">
        <v>3786</v>
      </c>
      <c r="F174" s="224" t="s">
        <v>3787</v>
      </c>
      <c r="G174" s="225" t="s">
        <v>283</v>
      </c>
      <c r="H174" s="226">
        <v>390</v>
      </c>
      <c r="I174" s="227">
        <v>37.399999999999999</v>
      </c>
      <c r="J174" s="227">
        <f>ROUND(I174*H174,2)</f>
        <v>14586</v>
      </c>
      <c r="K174" s="228"/>
      <c r="L174" s="39"/>
      <c r="M174" s="229" t="s">
        <v>1</v>
      </c>
      <c r="N174" s="230" t="s">
        <v>39</v>
      </c>
      <c r="O174" s="231">
        <v>0</v>
      </c>
      <c r="P174" s="231">
        <f>O174*H174</f>
        <v>0</v>
      </c>
      <c r="Q174" s="231">
        <v>0</v>
      </c>
      <c r="R174" s="231">
        <f>Q174*H174</f>
        <v>0</v>
      </c>
      <c r="S174" s="231">
        <v>0</v>
      </c>
      <c r="T174" s="232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33" t="s">
        <v>2319</v>
      </c>
      <c r="AT174" s="233" t="s">
        <v>280</v>
      </c>
      <c r="AU174" s="233" t="s">
        <v>81</v>
      </c>
      <c r="AY174" s="18" t="s">
        <v>278</v>
      </c>
      <c r="BE174" s="234">
        <f>IF(N174="základní",J174,0)</f>
        <v>14586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8" t="s">
        <v>81</v>
      </c>
      <c r="BK174" s="234">
        <f>ROUND(I174*H174,2)</f>
        <v>14586</v>
      </c>
      <c r="BL174" s="18" t="s">
        <v>2319</v>
      </c>
      <c r="BM174" s="233" t="s">
        <v>6066</v>
      </c>
    </row>
    <row r="175" s="2" customFormat="1" ht="24.15" customHeight="1">
      <c r="A175" s="33"/>
      <c r="B175" s="34"/>
      <c r="C175" s="222" t="s">
        <v>1429</v>
      </c>
      <c r="D175" s="222" t="s">
        <v>280</v>
      </c>
      <c r="E175" s="223" t="s">
        <v>3789</v>
      </c>
      <c r="F175" s="224" t="s">
        <v>3790</v>
      </c>
      <c r="G175" s="225" t="s">
        <v>301</v>
      </c>
      <c r="H175" s="226">
        <v>4.4000000000000004</v>
      </c>
      <c r="I175" s="227">
        <v>5830</v>
      </c>
      <c r="J175" s="227">
        <f>ROUND(I175*H175,2)</f>
        <v>25652</v>
      </c>
      <c r="K175" s="228"/>
      <c r="L175" s="39"/>
      <c r="M175" s="229" t="s">
        <v>1</v>
      </c>
      <c r="N175" s="230" t="s">
        <v>39</v>
      </c>
      <c r="O175" s="231">
        <v>0</v>
      </c>
      <c r="P175" s="231">
        <f>O175*H175</f>
        <v>0</v>
      </c>
      <c r="Q175" s="231">
        <v>0</v>
      </c>
      <c r="R175" s="231">
        <f>Q175*H175</f>
        <v>0</v>
      </c>
      <c r="S175" s="231">
        <v>0</v>
      </c>
      <c r="T175" s="232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33" t="s">
        <v>2319</v>
      </c>
      <c r="AT175" s="233" t="s">
        <v>280</v>
      </c>
      <c r="AU175" s="233" t="s">
        <v>81</v>
      </c>
      <c r="AY175" s="18" t="s">
        <v>278</v>
      </c>
      <c r="BE175" s="234">
        <f>IF(N175="základní",J175,0)</f>
        <v>25652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8" t="s">
        <v>81</v>
      </c>
      <c r="BK175" s="234">
        <f>ROUND(I175*H175,2)</f>
        <v>25652</v>
      </c>
      <c r="BL175" s="18" t="s">
        <v>2319</v>
      </c>
      <c r="BM175" s="233" t="s">
        <v>6067</v>
      </c>
    </row>
    <row r="176" s="2" customFormat="1" ht="24.15" customHeight="1">
      <c r="A176" s="33"/>
      <c r="B176" s="34"/>
      <c r="C176" s="222" t="s">
        <v>1433</v>
      </c>
      <c r="D176" s="222" t="s">
        <v>280</v>
      </c>
      <c r="E176" s="223" t="s">
        <v>3792</v>
      </c>
      <c r="F176" s="224" t="s">
        <v>3793</v>
      </c>
      <c r="G176" s="225" t="s">
        <v>1418</v>
      </c>
      <c r="H176" s="226">
        <v>1</v>
      </c>
      <c r="I176" s="227">
        <v>38650</v>
      </c>
      <c r="J176" s="227">
        <f>ROUND(I176*H176,2)</f>
        <v>38650</v>
      </c>
      <c r="K176" s="228"/>
      <c r="L176" s="39"/>
      <c r="M176" s="229" t="s">
        <v>1</v>
      </c>
      <c r="N176" s="230" t="s">
        <v>39</v>
      </c>
      <c r="O176" s="231">
        <v>0</v>
      </c>
      <c r="P176" s="231">
        <f>O176*H176</f>
        <v>0</v>
      </c>
      <c r="Q176" s="231">
        <v>0</v>
      </c>
      <c r="R176" s="231">
        <f>Q176*H176</f>
        <v>0</v>
      </c>
      <c r="S176" s="231">
        <v>0</v>
      </c>
      <c r="T176" s="232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33" t="s">
        <v>2319</v>
      </c>
      <c r="AT176" s="233" t="s">
        <v>280</v>
      </c>
      <c r="AU176" s="233" t="s">
        <v>81</v>
      </c>
      <c r="AY176" s="18" t="s">
        <v>278</v>
      </c>
      <c r="BE176" s="234">
        <f>IF(N176="základní",J176,0)</f>
        <v>38650</v>
      </c>
      <c r="BF176" s="234">
        <f>IF(N176="snížená",J176,0)</f>
        <v>0</v>
      </c>
      <c r="BG176" s="234">
        <f>IF(N176="zákl. přenesená",J176,0)</f>
        <v>0</v>
      </c>
      <c r="BH176" s="234">
        <f>IF(N176="sníž. přenesená",J176,0)</f>
        <v>0</v>
      </c>
      <c r="BI176" s="234">
        <f>IF(N176="nulová",J176,0)</f>
        <v>0</v>
      </c>
      <c r="BJ176" s="18" t="s">
        <v>81</v>
      </c>
      <c r="BK176" s="234">
        <f>ROUND(I176*H176,2)</f>
        <v>38650</v>
      </c>
      <c r="BL176" s="18" t="s">
        <v>2319</v>
      </c>
      <c r="BM176" s="233" t="s">
        <v>6068</v>
      </c>
    </row>
    <row r="177" s="2" customFormat="1" ht="55.5" customHeight="1">
      <c r="A177" s="33"/>
      <c r="B177" s="34"/>
      <c r="C177" s="222" t="s">
        <v>1437</v>
      </c>
      <c r="D177" s="222" t="s">
        <v>280</v>
      </c>
      <c r="E177" s="223" t="s">
        <v>6069</v>
      </c>
      <c r="F177" s="224" t="s">
        <v>6070</v>
      </c>
      <c r="G177" s="225" t="s">
        <v>1673</v>
      </c>
      <c r="H177" s="226">
        <v>1</v>
      </c>
      <c r="I177" s="227">
        <v>24162.299999999999</v>
      </c>
      <c r="J177" s="227">
        <f>ROUND(I177*H177,2)</f>
        <v>24162.299999999999</v>
      </c>
      <c r="K177" s="228"/>
      <c r="L177" s="39"/>
      <c r="M177" s="229" t="s">
        <v>1</v>
      </c>
      <c r="N177" s="230" t="s">
        <v>39</v>
      </c>
      <c r="O177" s="231">
        <v>0</v>
      </c>
      <c r="P177" s="231">
        <f>O177*H177</f>
        <v>0</v>
      </c>
      <c r="Q177" s="231">
        <v>0</v>
      </c>
      <c r="R177" s="231">
        <f>Q177*H177</f>
        <v>0</v>
      </c>
      <c r="S177" s="231">
        <v>0</v>
      </c>
      <c r="T177" s="232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33" t="s">
        <v>2319</v>
      </c>
      <c r="AT177" s="233" t="s">
        <v>280</v>
      </c>
      <c r="AU177" s="233" t="s">
        <v>81</v>
      </c>
      <c r="AY177" s="18" t="s">
        <v>278</v>
      </c>
      <c r="BE177" s="234">
        <f>IF(N177="základní",J177,0)</f>
        <v>24162.299999999999</v>
      </c>
      <c r="BF177" s="234">
        <f>IF(N177="snížená",J177,0)</f>
        <v>0</v>
      </c>
      <c r="BG177" s="234">
        <f>IF(N177="zákl. přenesená",J177,0)</f>
        <v>0</v>
      </c>
      <c r="BH177" s="234">
        <f>IF(N177="sníž. přenesená",J177,0)</f>
        <v>0</v>
      </c>
      <c r="BI177" s="234">
        <f>IF(N177="nulová",J177,0)</f>
        <v>0</v>
      </c>
      <c r="BJ177" s="18" t="s">
        <v>81</v>
      </c>
      <c r="BK177" s="234">
        <f>ROUND(I177*H177,2)</f>
        <v>24162.299999999999</v>
      </c>
      <c r="BL177" s="18" t="s">
        <v>2319</v>
      </c>
      <c r="BM177" s="233" t="s">
        <v>6071</v>
      </c>
    </row>
    <row r="178" s="2" customFormat="1" ht="16.5" customHeight="1">
      <c r="A178" s="33"/>
      <c r="B178" s="34"/>
      <c r="C178" s="222" t="s">
        <v>1441</v>
      </c>
      <c r="D178" s="222" t="s">
        <v>280</v>
      </c>
      <c r="E178" s="223" t="s">
        <v>3802</v>
      </c>
      <c r="F178" s="224" t="s">
        <v>3803</v>
      </c>
      <c r="G178" s="225" t="s">
        <v>1673</v>
      </c>
      <c r="H178" s="226">
        <v>2</v>
      </c>
      <c r="I178" s="227">
        <v>1344</v>
      </c>
      <c r="J178" s="227">
        <f>ROUND(I178*H178,2)</f>
        <v>2688</v>
      </c>
      <c r="K178" s="228"/>
      <c r="L178" s="39"/>
      <c r="M178" s="229" t="s">
        <v>1</v>
      </c>
      <c r="N178" s="230" t="s">
        <v>39</v>
      </c>
      <c r="O178" s="231">
        <v>0</v>
      </c>
      <c r="P178" s="231">
        <f>O178*H178</f>
        <v>0</v>
      </c>
      <c r="Q178" s="231">
        <v>0</v>
      </c>
      <c r="R178" s="231">
        <f>Q178*H178</f>
        <v>0</v>
      </c>
      <c r="S178" s="231">
        <v>0</v>
      </c>
      <c r="T178" s="232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33" t="s">
        <v>2319</v>
      </c>
      <c r="AT178" s="233" t="s">
        <v>280</v>
      </c>
      <c r="AU178" s="233" t="s">
        <v>81</v>
      </c>
      <c r="AY178" s="18" t="s">
        <v>278</v>
      </c>
      <c r="BE178" s="234">
        <f>IF(N178="základní",J178,0)</f>
        <v>2688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8" t="s">
        <v>81</v>
      </c>
      <c r="BK178" s="234">
        <f>ROUND(I178*H178,2)</f>
        <v>2688</v>
      </c>
      <c r="BL178" s="18" t="s">
        <v>2319</v>
      </c>
      <c r="BM178" s="233" t="s">
        <v>6072</v>
      </c>
    </row>
    <row r="179" s="2" customFormat="1" ht="16.5" customHeight="1">
      <c r="A179" s="33"/>
      <c r="B179" s="34"/>
      <c r="C179" s="222" t="s">
        <v>1445</v>
      </c>
      <c r="D179" s="222" t="s">
        <v>280</v>
      </c>
      <c r="E179" s="223" t="s">
        <v>3805</v>
      </c>
      <c r="F179" s="224" t="s">
        <v>3806</v>
      </c>
      <c r="G179" s="225" t="s">
        <v>1673</v>
      </c>
      <c r="H179" s="226">
        <v>100</v>
      </c>
      <c r="I179" s="227">
        <v>85</v>
      </c>
      <c r="J179" s="227">
        <f>ROUND(I179*H179,2)</f>
        <v>8500</v>
      </c>
      <c r="K179" s="228"/>
      <c r="L179" s="39"/>
      <c r="M179" s="229" t="s">
        <v>1</v>
      </c>
      <c r="N179" s="230" t="s">
        <v>39</v>
      </c>
      <c r="O179" s="231">
        <v>0</v>
      </c>
      <c r="P179" s="231">
        <f>O179*H179</f>
        <v>0</v>
      </c>
      <c r="Q179" s="231">
        <v>0</v>
      </c>
      <c r="R179" s="231">
        <f>Q179*H179</f>
        <v>0</v>
      </c>
      <c r="S179" s="231">
        <v>0</v>
      </c>
      <c r="T179" s="232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33" t="s">
        <v>2319</v>
      </c>
      <c r="AT179" s="233" t="s">
        <v>280</v>
      </c>
      <c r="AU179" s="233" t="s">
        <v>81</v>
      </c>
      <c r="AY179" s="18" t="s">
        <v>278</v>
      </c>
      <c r="BE179" s="234">
        <f>IF(N179="základní",J179,0)</f>
        <v>8500</v>
      </c>
      <c r="BF179" s="234">
        <f>IF(N179="snížená",J179,0)</f>
        <v>0</v>
      </c>
      <c r="BG179" s="234">
        <f>IF(N179="zákl. přenesená",J179,0)</f>
        <v>0</v>
      </c>
      <c r="BH179" s="234">
        <f>IF(N179="sníž. přenesená",J179,0)</f>
        <v>0</v>
      </c>
      <c r="BI179" s="234">
        <f>IF(N179="nulová",J179,0)</f>
        <v>0</v>
      </c>
      <c r="BJ179" s="18" t="s">
        <v>81</v>
      </c>
      <c r="BK179" s="234">
        <f>ROUND(I179*H179,2)</f>
        <v>8500</v>
      </c>
      <c r="BL179" s="18" t="s">
        <v>2319</v>
      </c>
      <c r="BM179" s="233" t="s">
        <v>6073</v>
      </c>
    </row>
    <row r="180" s="2" customFormat="1" ht="16.5" customHeight="1">
      <c r="A180" s="33"/>
      <c r="B180" s="34"/>
      <c r="C180" s="222" t="s">
        <v>1449</v>
      </c>
      <c r="D180" s="222" t="s">
        <v>280</v>
      </c>
      <c r="E180" s="223" t="s">
        <v>3808</v>
      </c>
      <c r="F180" s="224" t="s">
        <v>3809</v>
      </c>
      <c r="G180" s="225" t="s">
        <v>407</v>
      </c>
      <c r="H180" s="226">
        <v>120</v>
      </c>
      <c r="I180" s="227">
        <v>181.19999999999999</v>
      </c>
      <c r="J180" s="227">
        <f>ROUND(I180*H180,2)</f>
        <v>21744</v>
      </c>
      <c r="K180" s="228"/>
      <c r="L180" s="39"/>
      <c r="M180" s="229" t="s">
        <v>1</v>
      </c>
      <c r="N180" s="230" t="s">
        <v>39</v>
      </c>
      <c r="O180" s="231">
        <v>0</v>
      </c>
      <c r="P180" s="231">
        <f>O180*H180</f>
        <v>0</v>
      </c>
      <c r="Q180" s="231">
        <v>0</v>
      </c>
      <c r="R180" s="231">
        <f>Q180*H180</f>
        <v>0</v>
      </c>
      <c r="S180" s="231">
        <v>0</v>
      </c>
      <c r="T180" s="232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33" t="s">
        <v>2319</v>
      </c>
      <c r="AT180" s="233" t="s">
        <v>280</v>
      </c>
      <c r="AU180" s="233" t="s">
        <v>81</v>
      </c>
      <c r="AY180" s="18" t="s">
        <v>278</v>
      </c>
      <c r="BE180" s="234">
        <f>IF(N180="základní",J180,0)</f>
        <v>21744</v>
      </c>
      <c r="BF180" s="234">
        <f>IF(N180="snížená",J180,0)</f>
        <v>0</v>
      </c>
      <c r="BG180" s="234">
        <f>IF(N180="zákl. přenesená",J180,0)</f>
        <v>0</v>
      </c>
      <c r="BH180" s="234">
        <f>IF(N180="sníž. přenesená",J180,0)</f>
        <v>0</v>
      </c>
      <c r="BI180" s="234">
        <f>IF(N180="nulová",J180,0)</f>
        <v>0</v>
      </c>
      <c r="BJ180" s="18" t="s">
        <v>81</v>
      </c>
      <c r="BK180" s="234">
        <f>ROUND(I180*H180,2)</f>
        <v>21744</v>
      </c>
      <c r="BL180" s="18" t="s">
        <v>2319</v>
      </c>
      <c r="BM180" s="233" t="s">
        <v>6074</v>
      </c>
    </row>
    <row r="181" s="2" customFormat="1" ht="62.7" customHeight="1">
      <c r="A181" s="33"/>
      <c r="B181" s="34"/>
      <c r="C181" s="222" t="s">
        <v>1453</v>
      </c>
      <c r="D181" s="222" t="s">
        <v>280</v>
      </c>
      <c r="E181" s="223" t="s">
        <v>6075</v>
      </c>
      <c r="F181" s="224" t="s">
        <v>6076</v>
      </c>
      <c r="G181" s="225" t="s">
        <v>407</v>
      </c>
      <c r="H181" s="226">
        <v>18</v>
      </c>
      <c r="I181" s="227">
        <v>130</v>
      </c>
      <c r="J181" s="227">
        <f>ROUND(I181*H181,2)</f>
        <v>2340</v>
      </c>
      <c r="K181" s="228"/>
      <c r="L181" s="39"/>
      <c r="M181" s="229" t="s">
        <v>1</v>
      </c>
      <c r="N181" s="230" t="s">
        <v>39</v>
      </c>
      <c r="O181" s="231">
        <v>0</v>
      </c>
      <c r="P181" s="231">
        <f>O181*H181</f>
        <v>0</v>
      </c>
      <c r="Q181" s="231">
        <v>0</v>
      </c>
      <c r="R181" s="231">
        <f>Q181*H181</f>
        <v>0</v>
      </c>
      <c r="S181" s="231">
        <v>0</v>
      </c>
      <c r="T181" s="232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33" t="s">
        <v>2319</v>
      </c>
      <c r="AT181" s="233" t="s">
        <v>280</v>
      </c>
      <c r="AU181" s="233" t="s">
        <v>81</v>
      </c>
      <c r="AY181" s="18" t="s">
        <v>278</v>
      </c>
      <c r="BE181" s="234">
        <f>IF(N181="základní",J181,0)</f>
        <v>2340</v>
      </c>
      <c r="BF181" s="234">
        <f>IF(N181="snížená",J181,0)</f>
        <v>0</v>
      </c>
      <c r="BG181" s="234">
        <f>IF(N181="zákl. přenesená",J181,0)</f>
        <v>0</v>
      </c>
      <c r="BH181" s="234">
        <f>IF(N181="sníž. přenesená",J181,0)</f>
        <v>0</v>
      </c>
      <c r="BI181" s="234">
        <f>IF(N181="nulová",J181,0)</f>
        <v>0</v>
      </c>
      <c r="BJ181" s="18" t="s">
        <v>81</v>
      </c>
      <c r="BK181" s="234">
        <f>ROUND(I181*H181,2)</f>
        <v>2340</v>
      </c>
      <c r="BL181" s="18" t="s">
        <v>2319</v>
      </c>
      <c r="BM181" s="233" t="s">
        <v>6077</v>
      </c>
    </row>
    <row r="182" s="2" customFormat="1" ht="16.5" customHeight="1">
      <c r="A182" s="33"/>
      <c r="B182" s="34"/>
      <c r="C182" s="222" t="s">
        <v>1457</v>
      </c>
      <c r="D182" s="222" t="s">
        <v>280</v>
      </c>
      <c r="E182" s="223" t="s">
        <v>3814</v>
      </c>
      <c r="F182" s="224" t="s">
        <v>3815</v>
      </c>
      <c r="G182" s="225" t="s">
        <v>407</v>
      </c>
      <c r="H182" s="226">
        <v>12</v>
      </c>
      <c r="I182" s="227">
        <v>150.30000000000001</v>
      </c>
      <c r="J182" s="227">
        <f>ROUND(I182*H182,2)</f>
        <v>1803.5999999999999</v>
      </c>
      <c r="K182" s="228"/>
      <c r="L182" s="39"/>
      <c r="M182" s="229" t="s">
        <v>1</v>
      </c>
      <c r="N182" s="230" t="s">
        <v>39</v>
      </c>
      <c r="O182" s="231">
        <v>0</v>
      </c>
      <c r="P182" s="231">
        <f>O182*H182</f>
        <v>0</v>
      </c>
      <c r="Q182" s="231">
        <v>0</v>
      </c>
      <c r="R182" s="231">
        <f>Q182*H182</f>
        <v>0</v>
      </c>
      <c r="S182" s="231">
        <v>0</v>
      </c>
      <c r="T182" s="232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33" t="s">
        <v>2319</v>
      </c>
      <c r="AT182" s="233" t="s">
        <v>280</v>
      </c>
      <c r="AU182" s="233" t="s">
        <v>81</v>
      </c>
      <c r="AY182" s="18" t="s">
        <v>278</v>
      </c>
      <c r="BE182" s="234">
        <f>IF(N182="základní",J182,0)</f>
        <v>1803.5999999999999</v>
      </c>
      <c r="BF182" s="234">
        <f>IF(N182="snížená",J182,0)</f>
        <v>0</v>
      </c>
      <c r="BG182" s="234">
        <f>IF(N182="zákl. přenesená",J182,0)</f>
        <v>0</v>
      </c>
      <c r="BH182" s="234">
        <f>IF(N182="sníž. přenesená",J182,0)</f>
        <v>0</v>
      </c>
      <c r="BI182" s="234">
        <f>IF(N182="nulová",J182,0)</f>
        <v>0</v>
      </c>
      <c r="BJ182" s="18" t="s">
        <v>81</v>
      </c>
      <c r="BK182" s="234">
        <f>ROUND(I182*H182,2)</f>
        <v>1803.5999999999999</v>
      </c>
      <c r="BL182" s="18" t="s">
        <v>2319</v>
      </c>
      <c r="BM182" s="233" t="s">
        <v>6078</v>
      </c>
    </row>
    <row r="183" s="2" customFormat="1" ht="16.5" customHeight="1">
      <c r="A183" s="33"/>
      <c r="B183" s="34"/>
      <c r="C183" s="222" t="s">
        <v>1461</v>
      </c>
      <c r="D183" s="222" t="s">
        <v>280</v>
      </c>
      <c r="E183" s="223" t="s">
        <v>3817</v>
      </c>
      <c r="F183" s="224" t="s">
        <v>3818</v>
      </c>
      <c r="G183" s="225" t="s">
        <v>407</v>
      </c>
      <c r="H183" s="226">
        <v>30</v>
      </c>
      <c r="I183" s="227">
        <v>170.09999999999999</v>
      </c>
      <c r="J183" s="227">
        <f>ROUND(I183*H183,2)</f>
        <v>5103</v>
      </c>
      <c r="K183" s="228"/>
      <c r="L183" s="39"/>
      <c r="M183" s="229" t="s">
        <v>1</v>
      </c>
      <c r="N183" s="230" t="s">
        <v>39</v>
      </c>
      <c r="O183" s="231">
        <v>0</v>
      </c>
      <c r="P183" s="231">
        <f>O183*H183</f>
        <v>0</v>
      </c>
      <c r="Q183" s="231">
        <v>0</v>
      </c>
      <c r="R183" s="231">
        <f>Q183*H183</f>
        <v>0</v>
      </c>
      <c r="S183" s="231">
        <v>0</v>
      </c>
      <c r="T183" s="232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33" t="s">
        <v>2319</v>
      </c>
      <c r="AT183" s="233" t="s">
        <v>280</v>
      </c>
      <c r="AU183" s="233" t="s">
        <v>81</v>
      </c>
      <c r="AY183" s="18" t="s">
        <v>278</v>
      </c>
      <c r="BE183" s="234">
        <f>IF(N183="základní",J183,0)</f>
        <v>5103</v>
      </c>
      <c r="BF183" s="234">
        <f>IF(N183="snížená",J183,0)</f>
        <v>0</v>
      </c>
      <c r="BG183" s="234">
        <f>IF(N183="zákl. přenesená",J183,0)</f>
        <v>0</v>
      </c>
      <c r="BH183" s="234">
        <f>IF(N183="sníž. přenesená",J183,0)</f>
        <v>0</v>
      </c>
      <c r="BI183" s="234">
        <f>IF(N183="nulová",J183,0)</f>
        <v>0</v>
      </c>
      <c r="BJ183" s="18" t="s">
        <v>81</v>
      </c>
      <c r="BK183" s="234">
        <f>ROUND(I183*H183,2)</f>
        <v>5103</v>
      </c>
      <c r="BL183" s="18" t="s">
        <v>2319</v>
      </c>
      <c r="BM183" s="233" t="s">
        <v>6079</v>
      </c>
    </row>
    <row r="184" s="2" customFormat="1" ht="16.5" customHeight="1">
      <c r="A184" s="33"/>
      <c r="B184" s="34"/>
      <c r="C184" s="222" t="s">
        <v>1465</v>
      </c>
      <c r="D184" s="222" t="s">
        <v>280</v>
      </c>
      <c r="E184" s="223" t="s">
        <v>3820</v>
      </c>
      <c r="F184" s="224" t="s">
        <v>3821</v>
      </c>
      <c r="G184" s="225" t="s">
        <v>1673</v>
      </c>
      <c r="H184" s="226">
        <v>10</v>
      </c>
      <c r="I184" s="227">
        <v>30.899999999999999</v>
      </c>
      <c r="J184" s="227">
        <f>ROUND(I184*H184,2)</f>
        <v>309</v>
      </c>
      <c r="K184" s="228"/>
      <c r="L184" s="39"/>
      <c r="M184" s="229" t="s">
        <v>1</v>
      </c>
      <c r="N184" s="230" t="s">
        <v>39</v>
      </c>
      <c r="O184" s="231">
        <v>0</v>
      </c>
      <c r="P184" s="231">
        <f>O184*H184</f>
        <v>0</v>
      </c>
      <c r="Q184" s="231">
        <v>0</v>
      </c>
      <c r="R184" s="231">
        <f>Q184*H184</f>
        <v>0</v>
      </c>
      <c r="S184" s="231">
        <v>0</v>
      </c>
      <c r="T184" s="232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33" t="s">
        <v>2319</v>
      </c>
      <c r="AT184" s="233" t="s">
        <v>280</v>
      </c>
      <c r="AU184" s="233" t="s">
        <v>81</v>
      </c>
      <c r="AY184" s="18" t="s">
        <v>278</v>
      </c>
      <c r="BE184" s="234">
        <f>IF(N184="základní",J184,0)</f>
        <v>309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8" t="s">
        <v>81</v>
      </c>
      <c r="BK184" s="234">
        <f>ROUND(I184*H184,2)</f>
        <v>309</v>
      </c>
      <c r="BL184" s="18" t="s">
        <v>2319</v>
      </c>
      <c r="BM184" s="233" t="s">
        <v>6080</v>
      </c>
    </row>
    <row r="185" s="2" customFormat="1" ht="16.5" customHeight="1">
      <c r="A185" s="33"/>
      <c r="B185" s="34"/>
      <c r="C185" s="222" t="s">
        <v>1469</v>
      </c>
      <c r="D185" s="222" t="s">
        <v>280</v>
      </c>
      <c r="E185" s="223" t="s">
        <v>3823</v>
      </c>
      <c r="F185" s="224" t="s">
        <v>3824</v>
      </c>
      <c r="G185" s="225" t="s">
        <v>1673</v>
      </c>
      <c r="H185" s="226">
        <v>1</v>
      </c>
      <c r="I185" s="227">
        <v>4100</v>
      </c>
      <c r="J185" s="227">
        <f>ROUND(I185*H185,2)</f>
        <v>4100</v>
      </c>
      <c r="K185" s="228"/>
      <c r="L185" s="39"/>
      <c r="M185" s="229" t="s">
        <v>1</v>
      </c>
      <c r="N185" s="230" t="s">
        <v>39</v>
      </c>
      <c r="O185" s="231">
        <v>0</v>
      </c>
      <c r="P185" s="231">
        <f>O185*H185</f>
        <v>0</v>
      </c>
      <c r="Q185" s="231">
        <v>0</v>
      </c>
      <c r="R185" s="231">
        <f>Q185*H185</f>
        <v>0</v>
      </c>
      <c r="S185" s="231">
        <v>0</v>
      </c>
      <c r="T185" s="232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33" t="s">
        <v>2319</v>
      </c>
      <c r="AT185" s="233" t="s">
        <v>280</v>
      </c>
      <c r="AU185" s="233" t="s">
        <v>81</v>
      </c>
      <c r="AY185" s="18" t="s">
        <v>278</v>
      </c>
      <c r="BE185" s="234">
        <f>IF(N185="základní",J185,0)</f>
        <v>4100</v>
      </c>
      <c r="BF185" s="234">
        <f>IF(N185="snížená",J185,0)</f>
        <v>0</v>
      </c>
      <c r="BG185" s="234">
        <f>IF(N185="zákl. přenesená",J185,0)</f>
        <v>0</v>
      </c>
      <c r="BH185" s="234">
        <f>IF(N185="sníž. přenesená",J185,0)</f>
        <v>0</v>
      </c>
      <c r="BI185" s="234">
        <f>IF(N185="nulová",J185,0)</f>
        <v>0</v>
      </c>
      <c r="BJ185" s="18" t="s">
        <v>81</v>
      </c>
      <c r="BK185" s="234">
        <f>ROUND(I185*H185,2)</f>
        <v>4100</v>
      </c>
      <c r="BL185" s="18" t="s">
        <v>2319</v>
      </c>
      <c r="BM185" s="233" t="s">
        <v>6081</v>
      </c>
    </row>
    <row r="186" s="2" customFormat="1" ht="16.5" customHeight="1">
      <c r="A186" s="33"/>
      <c r="B186" s="34"/>
      <c r="C186" s="222" t="s">
        <v>1473</v>
      </c>
      <c r="D186" s="222" t="s">
        <v>280</v>
      </c>
      <c r="E186" s="223" t="s">
        <v>3826</v>
      </c>
      <c r="F186" s="224" t="s">
        <v>3827</v>
      </c>
      <c r="G186" s="225" t="s">
        <v>407</v>
      </c>
      <c r="H186" s="226">
        <v>48</v>
      </c>
      <c r="I186" s="227">
        <v>110.40000000000001</v>
      </c>
      <c r="J186" s="227">
        <f>ROUND(I186*H186,2)</f>
        <v>5299.1999999999998</v>
      </c>
      <c r="K186" s="228"/>
      <c r="L186" s="39"/>
      <c r="M186" s="229" t="s">
        <v>1</v>
      </c>
      <c r="N186" s="230" t="s">
        <v>39</v>
      </c>
      <c r="O186" s="231">
        <v>0</v>
      </c>
      <c r="P186" s="231">
        <f>O186*H186</f>
        <v>0</v>
      </c>
      <c r="Q186" s="231">
        <v>0</v>
      </c>
      <c r="R186" s="231">
        <f>Q186*H186</f>
        <v>0</v>
      </c>
      <c r="S186" s="231">
        <v>0</v>
      </c>
      <c r="T186" s="232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33" t="s">
        <v>2319</v>
      </c>
      <c r="AT186" s="233" t="s">
        <v>280</v>
      </c>
      <c r="AU186" s="233" t="s">
        <v>81</v>
      </c>
      <c r="AY186" s="18" t="s">
        <v>278</v>
      </c>
      <c r="BE186" s="234">
        <f>IF(N186="základní",J186,0)</f>
        <v>5299.1999999999998</v>
      </c>
      <c r="BF186" s="234">
        <f>IF(N186="snížená",J186,0)</f>
        <v>0</v>
      </c>
      <c r="BG186" s="234">
        <f>IF(N186="zákl. přenesená",J186,0)</f>
        <v>0</v>
      </c>
      <c r="BH186" s="234">
        <f>IF(N186="sníž. přenesená",J186,0)</f>
        <v>0</v>
      </c>
      <c r="BI186" s="234">
        <f>IF(N186="nulová",J186,0)</f>
        <v>0</v>
      </c>
      <c r="BJ186" s="18" t="s">
        <v>81</v>
      </c>
      <c r="BK186" s="234">
        <f>ROUND(I186*H186,2)</f>
        <v>5299.1999999999998</v>
      </c>
      <c r="BL186" s="18" t="s">
        <v>2319</v>
      </c>
      <c r="BM186" s="233" t="s">
        <v>6082</v>
      </c>
    </row>
    <row r="187" s="2" customFormat="1" ht="16.5" customHeight="1">
      <c r="A187" s="33"/>
      <c r="B187" s="34"/>
      <c r="C187" s="222" t="s">
        <v>1477</v>
      </c>
      <c r="D187" s="222" t="s">
        <v>280</v>
      </c>
      <c r="E187" s="223" t="s">
        <v>3829</v>
      </c>
      <c r="F187" s="224" t="s">
        <v>3830</v>
      </c>
      <c r="G187" s="225" t="s">
        <v>1673</v>
      </c>
      <c r="H187" s="226">
        <v>30</v>
      </c>
      <c r="I187" s="227">
        <v>110.8</v>
      </c>
      <c r="J187" s="227">
        <f>ROUND(I187*H187,2)</f>
        <v>3324</v>
      </c>
      <c r="K187" s="228"/>
      <c r="L187" s="39"/>
      <c r="M187" s="229" t="s">
        <v>1</v>
      </c>
      <c r="N187" s="230" t="s">
        <v>39</v>
      </c>
      <c r="O187" s="231">
        <v>0</v>
      </c>
      <c r="P187" s="231">
        <f>O187*H187</f>
        <v>0</v>
      </c>
      <c r="Q187" s="231">
        <v>0</v>
      </c>
      <c r="R187" s="231">
        <f>Q187*H187</f>
        <v>0</v>
      </c>
      <c r="S187" s="231">
        <v>0</v>
      </c>
      <c r="T187" s="232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33" t="s">
        <v>2319</v>
      </c>
      <c r="AT187" s="233" t="s">
        <v>280</v>
      </c>
      <c r="AU187" s="233" t="s">
        <v>81</v>
      </c>
      <c r="AY187" s="18" t="s">
        <v>278</v>
      </c>
      <c r="BE187" s="234">
        <f>IF(N187="základní",J187,0)</f>
        <v>3324</v>
      </c>
      <c r="BF187" s="234">
        <f>IF(N187="snížená",J187,0)</f>
        <v>0</v>
      </c>
      <c r="BG187" s="234">
        <f>IF(N187="zákl. přenesená",J187,0)</f>
        <v>0</v>
      </c>
      <c r="BH187" s="234">
        <f>IF(N187="sníž. přenesená",J187,0)</f>
        <v>0</v>
      </c>
      <c r="BI187" s="234">
        <f>IF(N187="nulová",J187,0)</f>
        <v>0</v>
      </c>
      <c r="BJ187" s="18" t="s">
        <v>81</v>
      </c>
      <c r="BK187" s="234">
        <f>ROUND(I187*H187,2)</f>
        <v>3324</v>
      </c>
      <c r="BL187" s="18" t="s">
        <v>2319</v>
      </c>
      <c r="BM187" s="233" t="s">
        <v>6083</v>
      </c>
    </row>
    <row r="188" s="2" customFormat="1" ht="16.5" customHeight="1">
      <c r="A188" s="33"/>
      <c r="B188" s="34"/>
      <c r="C188" s="222" t="s">
        <v>1481</v>
      </c>
      <c r="D188" s="222" t="s">
        <v>280</v>
      </c>
      <c r="E188" s="223" t="s">
        <v>3832</v>
      </c>
      <c r="F188" s="224" t="s">
        <v>3833</v>
      </c>
      <c r="G188" s="225" t="s">
        <v>407</v>
      </c>
      <c r="H188" s="226">
        <v>100</v>
      </c>
      <c r="I188" s="227">
        <v>36.100000000000001</v>
      </c>
      <c r="J188" s="227">
        <f>ROUND(I188*H188,2)</f>
        <v>3610</v>
      </c>
      <c r="K188" s="228"/>
      <c r="L188" s="39"/>
      <c r="M188" s="229" t="s">
        <v>1</v>
      </c>
      <c r="N188" s="230" t="s">
        <v>39</v>
      </c>
      <c r="O188" s="231">
        <v>0</v>
      </c>
      <c r="P188" s="231">
        <f>O188*H188</f>
        <v>0</v>
      </c>
      <c r="Q188" s="231">
        <v>0</v>
      </c>
      <c r="R188" s="231">
        <f>Q188*H188</f>
        <v>0</v>
      </c>
      <c r="S188" s="231">
        <v>0</v>
      </c>
      <c r="T188" s="232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33" t="s">
        <v>2319</v>
      </c>
      <c r="AT188" s="233" t="s">
        <v>280</v>
      </c>
      <c r="AU188" s="233" t="s">
        <v>81</v>
      </c>
      <c r="AY188" s="18" t="s">
        <v>278</v>
      </c>
      <c r="BE188" s="234">
        <f>IF(N188="základní",J188,0)</f>
        <v>3610</v>
      </c>
      <c r="BF188" s="234">
        <f>IF(N188="snížená",J188,0)</f>
        <v>0</v>
      </c>
      <c r="BG188" s="234">
        <f>IF(N188="zákl. přenesená",J188,0)</f>
        <v>0</v>
      </c>
      <c r="BH188" s="234">
        <f>IF(N188="sníž. přenesená",J188,0)</f>
        <v>0</v>
      </c>
      <c r="BI188" s="234">
        <f>IF(N188="nulová",J188,0)</f>
        <v>0</v>
      </c>
      <c r="BJ188" s="18" t="s">
        <v>81</v>
      </c>
      <c r="BK188" s="234">
        <f>ROUND(I188*H188,2)</f>
        <v>3610</v>
      </c>
      <c r="BL188" s="18" t="s">
        <v>2319</v>
      </c>
      <c r="BM188" s="233" t="s">
        <v>6084</v>
      </c>
    </row>
    <row r="189" s="2" customFormat="1" ht="24.15" customHeight="1">
      <c r="A189" s="33"/>
      <c r="B189" s="34"/>
      <c r="C189" s="222" t="s">
        <v>1485</v>
      </c>
      <c r="D189" s="222" t="s">
        <v>280</v>
      </c>
      <c r="E189" s="223" t="s">
        <v>3835</v>
      </c>
      <c r="F189" s="224" t="s">
        <v>3836</v>
      </c>
      <c r="G189" s="225" t="s">
        <v>1673</v>
      </c>
      <c r="H189" s="226">
        <v>3</v>
      </c>
      <c r="I189" s="227">
        <v>452</v>
      </c>
      <c r="J189" s="227">
        <f>ROUND(I189*H189,2)</f>
        <v>1356</v>
      </c>
      <c r="K189" s="228"/>
      <c r="L189" s="39"/>
      <c r="M189" s="229" t="s">
        <v>1</v>
      </c>
      <c r="N189" s="230" t="s">
        <v>39</v>
      </c>
      <c r="O189" s="231">
        <v>0</v>
      </c>
      <c r="P189" s="231">
        <f>O189*H189</f>
        <v>0</v>
      </c>
      <c r="Q189" s="231">
        <v>0</v>
      </c>
      <c r="R189" s="231">
        <f>Q189*H189</f>
        <v>0</v>
      </c>
      <c r="S189" s="231">
        <v>0</v>
      </c>
      <c r="T189" s="232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33" t="s">
        <v>2319</v>
      </c>
      <c r="AT189" s="233" t="s">
        <v>280</v>
      </c>
      <c r="AU189" s="233" t="s">
        <v>81</v>
      </c>
      <c r="AY189" s="18" t="s">
        <v>278</v>
      </c>
      <c r="BE189" s="234">
        <f>IF(N189="základní",J189,0)</f>
        <v>1356</v>
      </c>
      <c r="BF189" s="234">
        <f>IF(N189="snížená",J189,0)</f>
        <v>0</v>
      </c>
      <c r="BG189" s="234">
        <f>IF(N189="zákl. přenesená",J189,0)</f>
        <v>0</v>
      </c>
      <c r="BH189" s="234">
        <f>IF(N189="sníž. přenesená",J189,0)</f>
        <v>0</v>
      </c>
      <c r="BI189" s="234">
        <f>IF(N189="nulová",J189,0)</f>
        <v>0</v>
      </c>
      <c r="BJ189" s="18" t="s">
        <v>81</v>
      </c>
      <c r="BK189" s="234">
        <f>ROUND(I189*H189,2)</f>
        <v>1356</v>
      </c>
      <c r="BL189" s="18" t="s">
        <v>2319</v>
      </c>
      <c r="BM189" s="233" t="s">
        <v>6085</v>
      </c>
    </row>
    <row r="190" s="2" customFormat="1" ht="24.15" customHeight="1">
      <c r="A190" s="33"/>
      <c r="B190" s="34"/>
      <c r="C190" s="222" t="s">
        <v>1489</v>
      </c>
      <c r="D190" s="222" t="s">
        <v>280</v>
      </c>
      <c r="E190" s="223" t="s">
        <v>3838</v>
      </c>
      <c r="F190" s="224" t="s">
        <v>3839</v>
      </c>
      <c r="G190" s="225" t="s">
        <v>1673</v>
      </c>
      <c r="H190" s="226">
        <v>56</v>
      </c>
      <c r="I190" s="227">
        <v>164.09999999999999</v>
      </c>
      <c r="J190" s="227">
        <f>ROUND(I190*H190,2)</f>
        <v>9189.6000000000004</v>
      </c>
      <c r="K190" s="228"/>
      <c r="L190" s="39"/>
      <c r="M190" s="229" t="s">
        <v>1</v>
      </c>
      <c r="N190" s="230" t="s">
        <v>39</v>
      </c>
      <c r="O190" s="231">
        <v>0</v>
      </c>
      <c r="P190" s="231">
        <f>O190*H190</f>
        <v>0</v>
      </c>
      <c r="Q190" s="231">
        <v>0</v>
      </c>
      <c r="R190" s="231">
        <f>Q190*H190</f>
        <v>0</v>
      </c>
      <c r="S190" s="231">
        <v>0</v>
      </c>
      <c r="T190" s="232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33" t="s">
        <v>2319</v>
      </c>
      <c r="AT190" s="233" t="s">
        <v>280</v>
      </c>
      <c r="AU190" s="233" t="s">
        <v>81</v>
      </c>
      <c r="AY190" s="18" t="s">
        <v>278</v>
      </c>
      <c r="BE190" s="234">
        <f>IF(N190="základní",J190,0)</f>
        <v>9189.6000000000004</v>
      </c>
      <c r="BF190" s="234">
        <f>IF(N190="snížená",J190,0)</f>
        <v>0</v>
      </c>
      <c r="BG190" s="234">
        <f>IF(N190="zákl. přenesená",J190,0)</f>
        <v>0</v>
      </c>
      <c r="BH190" s="234">
        <f>IF(N190="sníž. přenesená",J190,0)</f>
        <v>0</v>
      </c>
      <c r="BI190" s="234">
        <f>IF(N190="nulová",J190,0)</f>
        <v>0</v>
      </c>
      <c r="BJ190" s="18" t="s">
        <v>81</v>
      </c>
      <c r="BK190" s="234">
        <f>ROUND(I190*H190,2)</f>
        <v>9189.6000000000004</v>
      </c>
      <c r="BL190" s="18" t="s">
        <v>2319</v>
      </c>
      <c r="BM190" s="233" t="s">
        <v>6086</v>
      </c>
    </row>
    <row r="191" s="2" customFormat="1" ht="33" customHeight="1">
      <c r="A191" s="33"/>
      <c r="B191" s="34"/>
      <c r="C191" s="222" t="s">
        <v>1493</v>
      </c>
      <c r="D191" s="222" t="s">
        <v>280</v>
      </c>
      <c r="E191" s="223" t="s">
        <v>3841</v>
      </c>
      <c r="F191" s="224" t="s">
        <v>3842</v>
      </c>
      <c r="G191" s="225" t="s">
        <v>1673</v>
      </c>
      <c r="H191" s="226">
        <v>56</v>
      </c>
      <c r="I191" s="227">
        <v>120</v>
      </c>
      <c r="J191" s="227">
        <f>ROUND(I191*H191,2)</f>
        <v>6720</v>
      </c>
      <c r="K191" s="228"/>
      <c r="L191" s="39"/>
      <c r="M191" s="229" t="s">
        <v>1</v>
      </c>
      <c r="N191" s="230" t="s">
        <v>39</v>
      </c>
      <c r="O191" s="231">
        <v>0</v>
      </c>
      <c r="P191" s="231">
        <f>O191*H191</f>
        <v>0</v>
      </c>
      <c r="Q191" s="231">
        <v>0</v>
      </c>
      <c r="R191" s="231">
        <f>Q191*H191</f>
        <v>0</v>
      </c>
      <c r="S191" s="231">
        <v>0</v>
      </c>
      <c r="T191" s="232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33" t="s">
        <v>2319</v>
      </c>
      <c r="AT191" s="233" t="s">
        <v>280</v>
      </c>
      <c r="AU191" s="233" t="s">
        <v>81</v>
      </c>
      <c r="AY191" s="18" t="s">
        <v>278</v>
      </c>
      <c r="BE191" s="234">
        <f>IF(N191="základní",J191,0)</f>
        <v>6720</v>
      </c>
      <c r="BF191" s="234">
        <f>IF(N191="snížená",J191,0)</f>
        <v>0</v>
      </c>
      <c r="BG191" s="234">
        <f>IF(N191="zákl. přenesená",J191,0)</f>
        <v>0</v>
      </c>
      <c r="BH191" s="234">
        <f>IF(N191="sníž. přenesená",J191,0)</f>
        <v>0</v>
      </c>
      <c r="BI191" s="234">
        <f>IF(N191="nulová",J191,0)</f>
        <v>0</v>
      </c>
      <c r="BJ191" s="18" t="s">
        <v>81</v>
      </c>
      <c r="BK191" s="234">
        <f>ROUND(I191*H191,2)</f>
        <v>6720</v>
      </c>
      <c r="BL191" s="18" t="s">
        <v>2319</v>
      </c>
      <c r="BM191" s="233" t="s">
        <v>6087</v>
      </c>
    </row>
    <row r="192" s="2" customFormat="1" ht="16.5" customHeight="1">
      <c r="A192" s="33"/>
      <c r="B192" s="34"/>
      <c r="C192" s="222" t="s">
        <v>1497</v>
      </c>
      <c r="D192" s="222" t="s">
        <v>280</v>
      </c>
      <c r="E192" s="223" t="s">
        <v>3844</v>
      </c>
      <c r="F192" s="224" t="s">
        <v>3845</v>
      </c>
      <c r="G192" s="225" t="s">
        <v>1673</v>
      </c>
      <c r="H192" s="226">
        <v>6</v>
      </c>
      <c r="I192" s="227">
        <v>254</v>
      </c>
      <c r="J192" s="227">
        <f>ROUND(I192*H192,2)</f>
        <v>1524</v>
      </c>
      <c r="K192" s="228"/>
      <c r="L192" s="39"/>
      <c r="M192" s="229" t="s">
        <v>1</v>
      </c>
      <c r="N192" s="230" t="s">
        <v>39</v>
      </c>
      <c r="O192" s="231">
        <v>0</v>
      </c>
      <c r="P192" s="231">
        <f>O192*H192</f>
        <v>0</v>
      </c>
      <c r="Q192" s="231">
        <v>0</v>
      </c>
      <c r="R192" s="231">
        <f>Q192*H192</f>
        <v>0</v>
      </c>
      <c r="S192" s="231">
        <v>0</v>
      </c>
      <c r="T192" s="232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33" t="s">
        <v>2319</v>
      </c>
      <c r="AT192" s="233" t="s">
        <v>280</v>
      </c>
      <c r="AU192" s="233" t="s">
        <v>81</v>
      </c>
      <c r="AY192" s="18" t="s">
        <v>278</v>
      </c>
      <c r="BE192" s="234">
        <f>IF(N192="základní",J192,0)</f>
        <v>1524</v>
      </c>
      <c r="BF192" s="234">
        <f>IF(N192="snížená",J192,0)</f>
        <v>0</v>
      </c>
      <c r="BG192" s="234">
        <f>IF(N192="zákl. přenesená",J192,0)</f>
        <v>0</v>
      </c>
      <c r="BH192" s="234">
        <f>IF(N192="sníž. přenesená",J192,0)</f>
        <v>0</v>
      </c>
      <c r="BI192" s="234">
        <f>IF(N192="nulová",J192,0)</f>
        <v>0</v>
      </c>
      <c r="BJ192" s="18" t="s">
        <v>81</v>
      </c>
      <c r="BK192" s="234">
        <f>ROUND(I192*H192,2)</f>
        <v>1524</v>
      </c>
      <c r="BL192" s="18" t="s">
        <v>2319</v>
      </c>
      <c r="BM192" s="233" t="s">
        <v>6088</v>
      </c>
    </row>
    <row r="193" s="2" customFormat="1" ht="16.5" customHeight="1">
      <c r="A193" s="33"/>
      <c r="B193" s="34"/>
      <c r="C193" s="222" t="s">
        <v>1501</v>
      </c>
      <c r="D193" s="222" t="s">
        <v>280</v>
      </c>
      <c r="E193" s="223" t="s">
        <v>3847</v>
      </c>
      <c r="F193" s="224" t="s">
        <v>3848</v>
      </c>
      <c r="G193" s="225" t="s">
        <v>1673</v>
      </c>
      <c r="H193" s="226">
        <v>56</v>
      </c>
      <c r="I193" s="227">
        <v>12</v>
      </c>
      <c r="J193" s="227">
        <f>ROUND(I193*H193,2)</f>
        <v>672</v>
      </c>
      <c r="K193" s="228"/>
      <c r="L193" s="39"/>
      <c r="M193" s="229" t="s">
        <v>1</v>
      </c>
      <c r="N193" s="230" t="s">
        <v>39</v>
      </c>
      <c r="O193" s="231">
        <v>0</v>
      </c>
      <c r="P193" s="231">
        <f>O193*H193</f>
        <v>0</v>
      </c>
      <c r="Q193" s="231">
        <v>0</v>
      </c>
      <c r="R193" s="231">
        <f>Q193*H193</f>
        <v>0</v>
      </c>
      <c r="S193" s="231">
        <v>0</v>
      </c>
      <c r="T193" s="232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33" t="s">
        <v>2319</v>
      </c>
      <c r="AT193" s="233" t="s">
        <v>280</v>
      </c>
      <c r="AU193" s="233" t="s">
        <v>81</v>
      </c>
      <c r="AY193" s="18" t="s">
        <v>278</v>
      </c>
      <c r="BE193" s="234">
        <f>IF(N193="základní",J193,0)</f>
        <v>672</v>
      </c>
      <c r="BF193" s="234">
        <f>IF(N193="snížená",J193,0)</f>
        <v>0</v>
      </c>
      <c r="BG193" s="234">
        <f>IF(N193="zákl. přenesená",J193,0)</f>
        <v>0</v>
      </c>
      <c r="BH193" s="234">
        <f>IF(N193="sníž. přenesená",J193,0)</f>
        <v>0</v>
      </c>
      <c r="BI193" s="234">
        <f>IF(N193="nulová",J193,0)</f>
        <v>0</v>
      </c>
      <c r="BJ193" s="18" t="s">
        <v>81</v>
      </c>
      <c r="BK193" s="234">
        <f>ROUND(I193*H193,2)</f>
        <v>672</v>
      </c>
      <c r="BL193" s="18" t="s">
        <v>2319</v>
      </c>
      <c r="BM193" s="233" t="s">
        <v>6089</v>
      </c>
    </row>
    <row r="194" s="2" customFormat="1" ht="24.15" customHeight="1">
      <c r="A194" s="33"/>
      <c r="B194" s="34"/>
      <c r="C194" s="222" t="s">
        <v>1505</v>
      </c>
      <c r="D194" s="222" t="s">
        <v>280</v>
      </c>
      <c r="E194" s="223" t="s">
        <v>3850</v>
      </c>
      <c r="F194" s="224" t="s">
        <v>3851</v>
      </c>
      <c r="G194" s="225" t="s">
        <v>1673</v>
      </c>
      <c r="H194" s="226">
        <v>56</v>
      </c>
      <c r="I194" s="227">
        <v>13.4</v>
      </c>
      <c r="J194" s="227">
        <f>ROUND(I194*H194,2)</f>
        <v>750.39999999999998</v>
      </c>
      <c r="K194" s="228"/>
      <c r="L194" s="39"/>
      <c r="M194" s="229" t="s">
        <v>1</v>
      </c>
      <c r="N194" s="230" t="s">
        <v>39</v>
      </c>
      <c r="O194" s="231">
        <v>0</v>
      </c>
      <c r="P194" s="231">
        <f>O194*H194</f>
        <v>0</v>
      </c>
      <c r="Q194" s="231">
        <v>0</v>
      </c>
      <c r="R194" s="231">
        <f>Q194*H194</f>
        <v>0</v>
      </c>
      <c r="S194" s="231">
        <v>0</v>
      </c>
      <c r="T194" s="232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33" t="s">
        <v>2319</v>
      </c>
      <c r="AT194" s="233" t="s">
        <v>280</v>
      </c>
      <c r="AU194" s="233" t="s">
        <v>81</v>
      </c>
      <c r="AY194" s="18" t="s">
        <v>278</v>
      </c>
      <c r="BE194" s="234">
        <f>IF(N194="základní",J194,0)</f>
        <v>750.39999999999998</v>
      </c>
      <c r="BF194" s="234">
        <f>IF(N194="snížená",J194,0)</f>
        <v>0</v>
      </c>
      <c r="BG194" s="234">
        <f>IF(N194="zákl. přenesená",J194,0)</f>
        <v>0</v>
      </c>
      <c r="BH194" s="234">
        <f>IF(N194="sníž. přenesená",J194,0)</f>
        <v>0</v>
      </c>
      <c r="BI194" s="234">
        <f>IF(N194="nulová",J194,0)</f>
        <v>0</v>
      </c>
      <c r="BJ194" s="18" t="s">
        <v>81</v>
      </c>
      <c r="BK194" s="234">
        <f>ROUND(I194*H194,2)</f>
        <v>750.39999999999998</v>
      </c>
      <c r="BL194" s="18" t="s">
        <v>2319</v>
      </c>
      <c r="BM194" s="233" t="s">
        <v>6090</v>
      </c>
    </row>
    <row r="195" s="2" customFormat="1" ht="55.5" customHeight="1">
      <c r="A195" s="33"/>
      <c r="B195" s="34"/>
      <c r="C195" s="222" t="s">
        <v>1509</v>
      </c>
      <c r="D195" s="222" t="s">
        <v>280</v>
      </c>
      <c r="E195" s="223" t="s">
        <v>6069</v>
      </c>
      <c r="F195" s="224" t="s">
        <v>6070</v>
      </c>
      <c r="G195" s="225" t="s">
        <v>1673</v>
      </c>
      <c r="H195" s="226">
        <v>1</v>
      </c>
      <c r="I195" s="227">
        <v>24162.299999999999</v>
      </c>
      <c r="J195" s="227">
        <f>ROUND(I195*H195,2)</f>
        <v>24162.299999999999</v>
      </c>
      <c r="K195" s="228"/>
      <c r="L195" s="39"/>
      <c r="M195" s="229" t="s">
        <v>1</v>
      </c>
      <c r="N195" s="230" t="s">
        <v>39</v>
      </c>
      <c r="O195" s="231">
        <v>0</v>
      </c>
      <c r="P195" s="231">
        <f>O195*H195</f>
        <v>0</v>
      </c>
      <c r="Q195" s="231">
        <v>0</v>
      </c>
      <c r="R195" s="231">
        <f>Q195*H195</f>
        <v>0</v>
      </c>
      <c r="S195" s="231">
        <v>0</v>
      </c>
      <c r="T195" s="232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33" t="s">
        <v>2319</v>
      </c>
      <c r="AT195" s="233" t="s">
        <v>280</v>
      </c>
      <c r="AU195" s="233" t="s">
        <v>81</v>
      </c>
      <c r="AY195" s="18" t="s">
        <v>278</v>
      </c>
      <c r="BE195" s="234">
        <f>IF(N195="základní",J195,0)</f>
        <v>24162.299999999999</v>
      </c>
      <c r="BF195" s="234">
        <f>IF(N195="snížená",J195,0)</f>
        <v>0</v>
      </c>
      <c r="BG195" s="234">
        <f>IF(N195="zákl. přenesená",J195,0)</f>
        <v>0</v>
      </c>
      <c r="BH195" s="234">
        <f>IF(N195="sníž. přenesená",J195,0)</f>
        <v>0</v>
      </c>
      <c r="BI195" s="234">
        <f>IF(N195="nulová",J195,0)</f>
        <v>0</v>
      </c>
      <c r="BJ195" s="18" t="s">
        <v>81</v>
      </c>
      <c r="BK195" s="234">
        <f>ROUND(I195*H195,2)</f>
        <v>24162.299999999999</v>
      </c>
      <c r="BL195" s="18" t="s">
        <v>2319</v>
      </c>
      <c r="BM195" s="233" t="s">
        <v>6091</v>
      </c>
    </row>
    <row r="196" s="2" customFormat="1" ht="16.5" customHeight="1">
      <c r="A196" s="33"/>
      <c r="B196" s="34"/>
      <c r="C196" s="222" t="s">
        <v>1513</v>
      </c>
      <c r="D196" s="222" t="s">
        <v>280</v>
      </c>
      <c r="E196" s="223" t="s">
        <v>3802</v>
      </c>
      <c r="F196" s="224" t="s">
        <v>3803</v>
      </c>
      <c r="G196" s="225" t="s">
        <v>1673</v>
      </c>
      <c r="H196" s="226">
        <v>2</v>
      </c>
      <c r="I196" s="227">
        <v>1344</v>
      </c>
      <c r="J196" s="227">
        <f>ROUND(I196*H196,2)</f>
        <v>2688</v>
      </c>
      <c r="K196" s="228"/>
      <c r="L196" s="39"/>
      <c r="M196" s="229" t="s">
        <v>1</v>
      </c>
      <c r="N196" s="230" t="s">
        <v>39</v>
      </c>
      <c r="O196" s="231">
        <v>0</v>
      </c>
      <c r="P196" s="231">
        <f>O196*H196</f>
        <v>0</v>
      </c>
      <c r="Q196" s="231">
        <v>0</v>
      </c>
      <c r="R196" s="231">
        <f>Q196*H196</f>
        <v>0</v>
      </c>
      <c r="S196" s="231">
        <v>0</v>
      </c>
      <c r="T196" s="232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33" t="s">
        <v>2319</v>
      </c>
      <c r="AT196" s="233" t="s">
        <v>280</v>
      </c>
      <c r="AU196" s="233" t="s">
        <v>81</v>
      </c>
      <c r="AY196" s="18" t="s">
        <v>278</v>
      </c>
      <c r="BE196" s="234">
        <f>IF(N196="základní",J196,0)</f>
        <v>2688</v>
      </c>
      <c r="BF196" s="234">
        <f>IF(N196="snížená",J196,0)</f>
        <v>0</v>
      </c>
      <c r="BG196" s="234">
        <f>IF(N196="zákl. přenesená",J196,0)</f>
        <v>0</v>
      </c>
      <c r="BH196" s="234">
        <f>IF(N196="sníž. přenesená",J196,0)</f>
        <v>0</v>
      </c>
      <c r="BI196" s="234">
        <f>IF(N196="nulová",J196,0)</f>
        <v>0</v>
      </c>
      <c r="BJ196" s="18" t="s">
        <v>81</v>
      </c>
      <c r="BK196" s="234">
        <f>ROUND(I196*H196,2)</f>
        <v>2688</v>
      </c>
      <c r="BL196" s="18" t="s">
        <v>2319</v>
      </c>
      <c r="BM196" s="233" t="s">
        <v>6092</v>
      </c>
    </row>
    <row r="197" s="2" customFormat="1" ht="16.5" customHeight="1">
      <c r="A197" s="33"/>
      <c r="B197" s="34"/>
      <c r="C197" s="222" t="s">
        <v>1517</v>
      </c>
      <c r="D197" s="222" t="s">
        <v>280</v>
      </c>
      <c r="E197" s="223" t="s">
        <v>3805</v>
      </c>
      <c r="F197" s="224" t="s">
        <v>3806</v>
      </c>
      <c r="G197" s="225" t="s">
        <v>1673</v>
      </c>
      <c r="H197" s="226">
        <v>100</v>
      </c>
      <c r="I197" s="227">
        <v>85</v>
      </c>
      <c r="J197" s="227">
        <f>ROUND(I197*H197,2)</f>
        <v>8500</v>
      </c>
      <c r="K197" s="228"/>
      <c r="L197" s="39"/>
      <c r="M197" s="229" t="s">
        <v>1</v>
      </c>
      <c r="N197" s="230" t="s">
        <v>39</v>
      </c>
      <c r="O197" s="231">
        <v>0</v>
      </c>
      <c r="P197" s="231">
        <f>O197*H197</f>
        <v>0</v>
      </c>
      <c r="Q197" s="231">
        <v>0</v>
      </c>
      <c r="R197" s="231">
        <f>Q197*H197</f>
        <v>0</v>
      </c>
      <c r="S197" s="231">
        <v>0</v>
      </c>
      <c r="T197" s="232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33" t="s">
        <v>2319</v>
      </c>
      <c r="AT197" s="233" t="s">
        <v>280</v>
      </c>
      <c r="AU197" s="233" t="s">
        <v>81</v>
      </c>
      <c r="AY197" s="18" t="s">
        <v>278</v>
      </c>
      <c r="BE197" s="234">
        <f>IF(N197="základní",J197,0)</f>
        <v>8500</v>
      </c>
      <c r="BF197" s="234">
        <f>IF(N197="snížená",J197,0)</f>
        <v>0</v>
      </c>
      <c r="BG197" s="234">
        <f>IF(N197="zákl. přenesená",J197,0)</f>
        <v>0</v>
      </c>
      <c r="BH197" s="234">
        <f>IF(N197="sníž. přenesená",J197,0)</f>
        <v>0</v>
      </c>
      <c r="BI197" s="234">
        <f>IF(N197="nulová",J197,0)</f>
        <v>0</v>
      </c>
      <c r="BJ197" s="18" t="s">
        <v>81</v>
      </c>
      <c r="BK197" s="234">
        <f>ROUND(I197*H197,2)</f>
        <v>8500</v>
      </c>
      <c r="BL197" s="18" t="s">
        <v>2319</v>
      </c>
      <c r="BM197" s="233" t="s">
        <v>6093</v>
      </c>
    </row>
    <row r="198" s="2" customFormat="1" ht="16.5" customHeight="1">
      <c r="A198" s="33"/>
      <c r="B198" s="34"/>
      <c r="C198" s="222" t="s">
        <v>1521</v>
      </c>
      <c r="D198" s="222" t="s">
        <v>280</v>
      </c>
      <c r="E198" s="223" t="s">
        <v>3808</v>
      </c>
      <c r="F198" s="224" t="s">
        <v>3809</v>
      </c>
      <c r="G198" s="225" t="s">
        <v>407</v>
      </c>
      <c r="H198" s="226">
        <v>128</v>
      </c>
      <c r="I198" s="227">
        <v>181.19999999999999</v>
      </c>
      <c r="J198" s="227">
        <f>ROUND(I198*H198,2)</f>
        <v>23193.599999999999</v>
      </c>
      <c r="K198" s="228"/>
      <c r="L198" s="39"/>
      <c r="M198" s="229" t="s">
        <v>1</v>
      </c>
      <c r="N198" s="230" t="s">
        <v>39</v>
      </c>
      <c r="O198" s="231">
        <v>0</v>
      </c>
      <c r="P198" s="231">
        <f>O198*H198</f>
        <v>0</v>
      </c>
      <c r="Q198" s="231">
        <v>0</v>
      </c>
      <c r="R198" s="231">
        <f>Q198*H198</f>
        <v>0</v>
      </c>
      <c r="S198" s="231">
        <v>0</v>
      </c>
      <c r="T198" s="232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33" t="s">
        <v>2319</v>
      </c>
      <c r="AT198" s="233" t="s">
        <v>280</v>
      </c>
      <c r="AU198" s="233" t="s">
        <v>81</v>
      </c>
      <c r="AY198" s="18" t="s">
        <v>278</v>
      </c>
      <c r="BE198" s="234">
        <f>IF(N198="základní",J198,0)</f>
        <v>23193.599999999999</v>
      </c>
      <c r="BF198" s="234">
        <f>IF(N198="snížená",J198,0)</f>
        <v>0</v>
      </c>
      <c r="BG198" s="234">
        <f>IF(N198="zákl. přenesená",J198,0)</f>
        <v>0</v>
      </c>
      <c r="BH198" s="234">
        <f>IF(N198="sníž. přenesená",J198,0)</f>
        <v>0</v>
      </c>
      <c r="BI198" s="234">
        <f>IF(N198="nulová",J198,0)</f>
        <v>0</v>
      </c>
      <c r="BJ198" s="18" t="s">
        <v>81</v>
      </c>
      <c r="BK198" s="234">
        <f>ROUND(I198*H198,2)</f>
        <v>23193.599999999999</v>
      </c>
      <c r="BL198" s="18" t="s">
        <v>2319</v>
      </c>
      <c r="BM198" s="233" t="s">
        <v>6094</v>
      </c>
    </row>
    <row r="199" s="2" customFormat="1" ht="62.7" customHeight="1">
      <c r="A199" s="33"/>
      <c r="B199" s="34"/>
      <c r="C199" s="222" t="s">
        <v>1525</v>
      </c>
      <c r="D199" s="222" t="s">
        <v>280</v>
      </c>
      <c r="E199" s="223" t="s">
        <v>6075</v>
      </c>
      <c r="F199" s="224" t="s">
        <v>6076</v>
      </c>
      <c r="G199" s="225" t="s">
        <v>407</v>
      </c>
      <c r="H199" s="226">
        <v>12</v>
      </c>
      <c r="I199" s="227">
        <v>130</v>
      </c>
      <c r="J199" s="227">
        <f>ROUND(I199*H199,2)</f>
        <v>1560</v>
      </c>
      <c r="K199" s="228"/>
      <c r="L199" s="39"/>
      <c r="M199" s="229" t="s">
        <v>1</v>
      </c>
      <c r="N199" s="230" t="s">
        <v>39</v>
      </c>
      <c r="O199" s="231">
        <v>0</v>
      </c>
      <c r="P199" s="231">
        <f>O199*H199</f>
        <v>0</v>
      </c>
      <c r="Q199" s="231">
        <v>0</v>
      </c>
      <c r="R199" s="231">
        <f>Q199*H199</f>
        <v>0</v>
      </c>
      <c r="S199" s="231">
        <v>0</v>
      </c>
      <c r="T199" s="232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33" t="s">
        <v>2319</v>
      </c>
      <c r="AT199" s="233" t="s">
        <v>280</v>
      </c>
      <c r="AU199" s="233" t="s">
        <v>81</v>
      </c>
      <c r="AY199" s="18" t="s">
        <v>278</v>
      </c>
      <c r="BE199" s="234">
        <f>IF(N199="základní",J199,0)</f>
        <v>1560</v>
      </c>
      <c r="BF199" s="234">
        <f>IF(N199="snížená",J199,0)</f>
        <v>0</v>
      </c>
      <c r="BG199" s="234">
        <f>IF(N199="zákl. přenesená",J199,0)</f>
        <v>0</v>
      </c>
      <c r="BH199" s="234">
        <f>IF(N199="sníž. přenesená",J199,0)</f>
        <v>0</v>
      </c>
      <c r="BI199" s="234">
        <f>IF(N199="nulová",J199,0)</f>
        <v>0</v>
      </c>
      <c r="BJ199" s="18" t="s">
        <v>81</v>
      </c>
      <c r="BK199" s="234">
        <f>ROUND(I199*H199,2)</f>
        <v>1560</v>
      </c>
      <c r="BL199" s="18" t="s">
        <v>2319</v>
      </c>
      <c r="BM199" s="233" t="s">
        <v>6095</v>
      </c>
    </row>
    <row r="200" s="2" customFormat="1" ht="16.5" customHeight="1">
      <c r="A200" s="33"/>
      <c r="B200" s="34"/>
      <c r="C200" s="222" t="s">
        <v>1529</v>
      </c>
      <c r="D200" s="222" t="s">
        <v>280</v>
      </c>
      <c r="E200" s="223" t="s">
        <v>3814</v>
      </c>
      <c r="F200" s="224" t="s">
        <v>3815</v>
      </c>
      <c r="G200" s="225" t="s">
        <v>407</v>
      </c>
      <c r="H200" s="226">
        <v>14</v>
      </c>
      <c r="I200" s="227">
        <v>150.30000000000001</v>
      </c>
      <c r="J200" s="227">
        <f>ROUND(I200*H200,2)</f>
        <v>2104.1999999999998</v>
      </c>
      <c r="K200" s="228"/>
      <c r="L200" s="39"/>
      <c r="M200" s="229" t="s">
        <v>1</v>
      </c>
      <c r="N200" s="230" t="s">
        <v>39</v>
      </c>
      <c r="O200" s="231">
        <v>0</v>
      </c>
      <c r="P200" s="231">
        <f>O200*H200</f>
        <v>0</v>
      </c>
      <c r="Q200" s="231">
        <v>0</v>
      </c>
      <c r="R200" s="231">
        <f>Q200*H200</f>
        <v>0</v>
      </c>
      <c r="S200" s="231">
        <v>0</v>
      </c>
      <c r="T200" s="232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233" t="s">
        <v>2319</v>
      </c>
      <c r="AT200" s="233" t="s">
        <v>280</v>
      </c>
      <c r="AU200" s="233" t="s">
        <v>81</v>
      </c>
      <c r="AY200" s="18" t="s">
        <v>278</v>
      </c>
      <c r="BE200" s="234">
        <f>IF(N200="základní",J200,0)</f>
        <v>2104.1999999999998</v>
      </c>
      <c r="BF200" s="234">
        <f>IF(N200="snížená",J200,0)</f>
        <v>0</v>
      </c>
      <c r="BG200" s="234">
        <f>IF(N200="zákl. přenesená",J200,0)</f>
        <v>0</v>
      </c>
      <c r="BH200" s="234">
        <f>IF(N200="sníž. přenesená",J200,0)</f>
        <v>0</v>
      </c>
      <c r="BI200" s="234">
        <f>IF(N200="nulová",J200,0)</f>
        <v>0</v>
      </c>
      <c r="BJ200" s="18" t="s">
        <v>81</v>
      </c>
      <c r="BK200" s="234">
        <f>ROUND(I200*H200,2)</f>
        <v>2104.1999999999998</v>
      </c>
      <c r="BL200" s="18" t="s">
        <v>2319</v>
      </c>
      <c r="BM200" s="233" t="s">
        <v>6096</v>
      </c>
    </row>
    <row r="201" s="2" customFormat="1" ht="16.5" customHeight="1">
      <c r="A201" s="33"/>
      <c r="B201" s="34"/>
      <c r="C201" s="222" t="s">
        <v>1533</v>
      </c>
      <c r="D201" s="222" t="s">
        <v>280</v>
      </c>
      <c r="E201" s="223" t="s">
        <v>3817</v>
      </c>
      <c r="F201" s="224" t="s">
        <v>3818</v>
      </c>
      <c r="G201" s="225" t="s">
        <v>407</v>
      </c>
      <c r="H201" s="226">
        <v>34</v>
      </c>
      <c r="I201" s="227">
        <v>170.09999999999999</v>
      </c>
      <c r="J201" s="227">
        <f>ROUND(I201*H201,2)</f>
        <v>5783.3999999999996</v>
      </c>
      <c r="K201" s="228"/>
      <c r="L201" s="39"/>
      <c r="M201" s="229" t="s">
        <v>1</v>
      </c>
      <c r="N201" s="230" t="s">
        <v>39</v>
      </c>
      <c r="O201" s="231">
        <v>0</v>
      </c>
      <c r="P201" s="231">
        <f>O201*H201</f>
        <v>0</v>
      </c>
      <c r="Q201" s="231">
        <v>0</v>
      </c>
      <c r="R201" s="231">
        <f>Q201*H201</f>
        <v>0</v>
      </c>
      <c r="S201" s="231">
        <v>0</v>
      </c>
      <c r="T201" s="232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33" t="s">
        <v>2319</v>
      </c>
      <c r="AT201" s="233" t="s">
        <v>280</v>
      </c>
      <c r="AU201" s="233" t="s">
        <v>81</v>
      </c>
      <c r="AY201" s="18" t="s">
        <v>278</v>
      </c>
      <c r="BE201" s="234">
        <f>IF(N201="základní",J201,0)</f>
        <v>5783.3999999999996</v>
      </c>
      <c r="BF201" s="234">
        <f>IF(N201="snížená",J201,0)</f>
        <v>0</v>
      </c>
      <c r="BG201" s="234">
        <f>IF(N201="zákl. přenesená",J201,0)</f>
        <v>0</v>
      </c>
      <c r="BH201" s="234">
        <f>IF(N201="sníž. přenesená",J201,0)</f>
        <v>0</v>
      </c>
      <c r="BI201" s="234">
        <f>IF(N201="nulová",J201,0)</f>
        <v>0</v>
      </c>
      <c r="BJ201" s="18" t="s">
        <v>81</v>
      </c>
      <c r="BK201" s="234">
        <f>ROUND(I201*H201,2)</f>
        <v>5783.3999999999996</v>
      </c>
      <c r="BL201" s="18" t="s">
        <v>2319</v>
      </c>
      <c r="BM201" s="233" t="s">
        <v>6097</v>
      </c>
    </row>
    <row r="202" s="2" customFormat="1" ht="16.5" customHeight="1">
      <c r="A202" s="33"/>
      <c r="B202" s="34"/>
      <c r="C202" s="222" t="s">
        <v>1537</v>
      </c>
      <c r="D202" s="222" t="s">
        <v>280</v>
      </c>
      <c r="E202" s="223" t="s">
        <v>3820</v>
      </c>
      <c r="F202" s="224" t="s">
        <v>3821</v>
      </c>
      <c r="G202" s="225" t="s">
        <v>1673</v>
      </c>
      <c r="H202" s="226">
        <v>10</v>
      </c>
      <c r="I202" s="227">
        <v>30.899999999999999</v>
      </c>
      <c r="J202" s="227">
        <f>ROUND(I202*H202,2)</f>
        <v>309</v>
      </c>
      <c r="K202" s="228"/>
      <c r="L202" s="39"/>
      <c r="M202" s="229" t="s">
        <v>1</v>
      </c>
      <c r="N202" s="230" t="s">
        <v>39</v>
      </c>
      <c r="O202" s="231">
        <v>0</v>
      </c>
      <c r="P202" s="231">
        <f>O202*H202</f>
        <v>0</v>
      </c>
      <c r="Q202" s="231">
        <v>0</v>
      </c>
      <c r="R202" s="231">
        <f>Q202*H202</f>
        <v>0</v>
      </c>
      <c r="S202" s="231">
        <v>0</v>
      </c>
      <c r="T202" s="232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33" t="s">
        <v>2319</v>
      </c>
      <c r="AT202" s="233" t="s">
        <v>280</v>
      </c>
      <c r="AU202" s="233" t="s">
        <v>81</v>
      </c>
      <c r="AY202" s="18" t="s">
        <v>278</v>
      </c>
      <c r="BE202" s="234">
        <f>IF(N202="základní",J202,0)</f>
        <v>309</v>
      </c>
      <c r="BF202" s="234">
        <f>IF(N202="snížená",J202,0)</f>
        <v>0</v>
      </c>
      <c r="BG202" s="234">
        <f>IF(N202="zákl. přenesená",J202,0)</f>
        <v>0</v>
      </c>
      <c r="BH202" s="234">
        <f>IF(N202="sníž. přenesená",J202,0)</f>
        <v>0</v>
      </c>
      <c r="BI202" s="234">
        <f>IF(N202="nulová",J202,0)</f>
        <v>0</v>
      </c>
      <c r="BJ202" s="18" t="s">
        <v>81</v>
      </c>
      <c r="BK202" s="234">
        <f>ROUND(I202*H202,2)</f>
        <v>309</v>
      </c>
      <c r="BL202" s="18" t="s">
        <v>2319</v>
      </c>
      <c r="BM202" s="233" t="s">
        <v>6098</v>
      </c>
    </row>
    <row r="203" s="2" customFormat="1" ht="16.5" customHeight="1">
      <c r="A203" s="33"/>
      <c r="B203" s="34"/>
      <c r="C203" s="222" t="s">
        <v>1541</v>
      </c>
      <c r="D203" s="222" t="s">
        <v>280</v>
      </c>
      <c r="E203" s="223" t="s">
        <v>3823</v>
      </c>
      <c r="F203" s="224" t="s">
        <v>3824</v>
      </c>
      <c r="G203" s="225" t="s">
        <v>1673</v>
      </c>
      <c r="H203" s="226">
        <v>1</v>
      </c>
      <c r="I203" s="227">
        <v>4100</v>
      </c>
      <c r="J203" s="227">
        <f>ROUND(I203*H203,2)</f>
        <v>4100</v>
      </c>
      <c r="K203" s="228"/>
      <c r="L203" s="39"/>
      <c r="M203" s="229" t="s">
        <v>1</v>
      </c>
      <c r="N203" s="230" t="s">
        <v>39</v>
      </c>
      <c r="O203" s="231">
        <v>0</v>
      </c>
      <c r="P203" s="231">
        <f>O203*H203</f>
        <v>0</v>
      </c>
      <c r="Q203" s="231">
        <v>0</v>
      </c>
      <c r="R203" s="231">
        <f>Q203*H203</f>
        <v>0</v>
      </c>
      <c r="S203" s="231">
        <v>0</v>
      </c>
      <c r="T203" s="232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33" t="s">
        <v>2319</v>
      </c>
      <c r="AT203" s="233" t="s">
        <v>280</v>
      </c>
      <c r="AU203" s="233" t="s">
        <v>81</v>
      </c>
      <c r="AY203" s="18" t="s">
        <v>278</v>
      </c>
      <c r="BE203" s="234">
        <f>IF(N203="základní",J203,0)</f>
        <v>4100</v>
      </c>
      <c r="BF203" s="234">
        <f>IF(N203="snížená",J203,0)</f>
        <v>0</v>
      </c>
      <c r="BG203" s="234">
        <f>IF(N203="zákl. přenesená",J203,0)</f>
        <v>0</v>
      </c>
      <c r="BH203" s="234">
        <f>IF(N203="sníž. přenesená",J203,0)</f>
        <v>0</v>
      </c>
      <c r="BI203" s="234">
        <f>IF(N203="nulová",J203,0)</f>
        <v>0</v>
      </c>
      <c r="BJ203" s="18" t="s">
        <v>81</v>
      </c>
      <c r="BK203" s="234">
        <f>ROUND(I203*H203,2)</f>
        <v>4100</v>
      </c>
      <c r="BL203" s="18" t="s">
        <v>2319</v>
      </c>
      <c r="BM203" s="233" t="s">
        <v>6099</v>
      </c>
    </row>
    <row r="204" s="2" customFormat="1" ht="16.5" customHeight="1">
      <c r="A204" s="33"/>
      <c r="B204" s="34"/>
      <c r="C204" s="222" t="s">
        <v>1545</v>
      </c>
      <c r="D204" s="222" t="s">
        <v>280</v>
      </c>
      <c r="E204" s="223" t="s">
        <v>3826</v>
      </c>
      <c r="F204" s="224" t="s">
        <v>3827</v>
      </c>
      <c r="G204" s="225" t="s">
        <v>407</v>
      </c>
      <c r="H204" s="226">
        <v>54</v>
      </c>
      <c r="I204" s="227">
        <v>110.40000000000001</v>
      </c>
      <c r="J204" s="227">
        <f>ROUND(I204*H204,2)</f>
        <v>5961.6000000000004</v>
      </c>
      <c r="K204" s="228"/>
      <c r="L204" s="39"/>
      <c r="M204" s="229" t="s">
        <v>1</v>
      </c>
      <c r="N204" s="230" t="s">
        <v>39</v>
      </c>
      <c r="O204" s="231">
        <v>0</v>
      </c>
      <c r="P204" s="231">
        <f>O204*H204</f>
        <v>0</v>
      </c>
      <c r="Q204" s="231">
        <v>0</v>
      </c>
      <c r="R204" s="231">
        <f>Q204*H204</f>
        <v>0</v>
      </c>
      <c r="S204" s="231">
        <v>0</v>
      </c>
      <c r="T204" s="232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33" t="s">
        <v>2319</v>
      </c>
      <c r="AT204" s="233" t="s">
        <v>280</v>
      </c>
      <c r="AU204" s="233" t="s">
        <v>81</v>
      </c>
      <c r="AY204" s="18" t="s">
        <v>278</v>
      </c>
      <c r="BE204" s="234">
        <f>IF(N204="základní",J204,0)</f>
        <v>5961.6000000000004</v>
      </c>
      <c r="BF204" s="234">
        <f>IF(N204="snížená",J204,0)</f>
        <v>0</v>
      </c>
      <c r="BG204" s="234">
        <f>IF(N204="zákl. přenesená",J204,0)</f>
        <v>0</v>
      </c>
      <c r="BH204" s="234">
        <f>IF(N204="sníž. přenesená",J204,0)</f>
        <v>0</v>
      </c>
      <c r="BI204" s="234">
        <f>IF(N204="nulová",J204,0)</f>
        <v>0</v>
      </c>
      <c r="BJ204" s="18" t="s">
        <v>81</v>
      </c>
      <c r="BK204" s="234">
        <f>ROUND(I204*H204,2)</f>
        <v>5961.6000000000004</v>
      </c>
      <c r="BL204" s="18" t="s">
        <v>2319</v>
      </c>
      <c r="BM204" s="233" t="s">
        <v>6100</v>
      </c>
    </row>
    <row r="205" s="2" customFormat="1" ht="16.5" customHeight="1">
      <c r="A205" s="33"/>
      <c r="B205" s="34"/>
      <c r="C205" s="222" t="s">
        <v>1549</v>
      </c>
      <c r="D205" s="222" t="s">
        <v>280</v>
      </c>
      <c r="E205" s="223" t="s">
        <v>3829</v>
      </c>
      <c r="F205" s="224" t="s">
        <v>3830</v>
      </c>
      <c r="G205" s="225" t="s">
        <v>1673</v>
      </c>
      <c r="H205" s="226">
        <v>30</v>
      </c>
      <c r="I205" s="227">
        <v>110.8</v>
      </c>
      <c r="J205" s="227">
        <f>ROUND(I205*H205,2)</f>
        <v>3324</v>
      </c>
      <c r="K205" s="228"/>
      <c r="L205" s="39"/>
      <c r="M205" s="229" t="s">
        <v>1</v>
      </c>
      <c r="N205" s="230" t="s">
        <v>39</v>
      </c>
      <c r="O205" s="231">
        <v>0</v>
      </c>
      <c r="P205" s="231">
        <f>O205*H205</f>
        <v>0</v>
      </c>
      <c r="Q205" s="231">
        <v>0</v>
      </c>
      <c r="R205" s="231">
        <f>Q205*H205</f>
        <v>0</v>
      </c>
      <c r="S205" s="231">
        <v>0</v>
      </c>
      <c r="T205" s="232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33" t="s">
        <v>2319</v>
      </c>
      <c r="AT205" s="233" t="s">
        <v>280</v>
      </c>
      <c r="AU205" s="233" t="s">
        <v>81</v>
      </c>
      <c r="AY205" s="18" t="s">
        <v>278</v>
      </c>
      <c r="BE205" s="234">
        <f>IF(N205="základní",J205,0)</f>
        <v>3324</v>
      </c>
      <c r="BF205" s="234">
        <f>IF(N205="snížená",J205,0)</f>
        <v>0</v>
      </c>
      <c r="BG205" s="234">
        <f>IF(N205="zákl. přenesená",J205,0)</f>
        <v>0</v>
      </c>
      <c r="BH205" s="234">
        <f>IF(N205="sníž. přenesená",J205,0)</f>
        <v>0</v>
      </c>
      <c r="BI205" s="234">
        <f>IF(N205="nulová",J205,0)</f>
        <v>0</v>
      </c>
      <c r="BJ205" s="18" t="s">
        <v>81</v>
      </c>
      <c r="BK205" s="234">
        <f>ROUND(I205*H205,2)</f>
        <v>3324</v>
      </c>
      <c r="BL205" s="18" t="s">
        <v>2319</v>
      </c>
      <c r="BM205" s="233" t="s">
        <v>6101</v>
      </c>
    </row>
    <row r="206" s="2" customFormat="1" ht="16.5" customHeight="1">
      <c r="A206" s="33"/>
      <c r="B206" s="34"/>
      <c r="C206" s="222" t="s">
        <v>1557</v>
      </c>
      <c r="D206" s="222" t="s">
        <v>280</v>
      </c>
      <c r="E206" s="223" t="s">
        <v>3832</v>
      </c>
      <c r="F206" s="224" t="s">
        <v>3833</v>
      </c>
      <c r="G206" s="225" t="s">
        <v>407</v>
      </c>
      <c r="H206" s="226">
        <v>100</v>
      </c>
      <c r="I206" s="227">
        <v>36.100000000000001</v>
      </c>
      <c r="J206" s="227">
        <f>ROUND(I206*H206,2)</f>
        <v>3610</v>
      </c>
      <c r="K206" s="228"/>
      <c r="L206" s="39"/>
      <c r="M206" s="229" t="s">
        <v>1</v>
      </c>
      <c r="N206" s="230" t="s">
        <v>39</v>
      </c>
      <c r="O206" s="231">
        <v>0</v>
      </c>
      <c r="P206" s="231">
        <f>O206*H206</f>
        <v>0</v>
      </c>
      <c r="Q206" s="231">
        <v>0</v>
      </c>
      <c r="R206" s="231">
        <f>Q206*H206</f>
        <v>0</v>
      </c>
      <c r="S206" s="231">
        <v>0</v>
      </c>
      <c r="T206" s="232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233" t="s">
        <v>2319</v>
      </c>
      <c r="AT206" s="233" t="s">
        <v>280</v>
      </c>
      <c r="AU206" s="233" t="s">
        <v>81</v>
      </c>
      <c r="AY206" s="18" t="s">
        <v>278</v>
      </c>
      <c r="BE206" s="234">
        <f>IF(N206="základní",J206,0)</f>
        <v>3610</v>
      </c>
      <c r="BF206" s="234">
        <f>IF(N206="snížená",J206,0)</f>
        <v>0</v>
      </c>
      <c r="BG206" s="234">
        <f>IF(N206="zákl. přenesená",J206,0)</f>
        <v>0</v>
      </c>
      <c r="BH206" s="234">
        <f>IF(N206="sníž. přenesená",J206,0)</f>
        <v>0</v>
      </c>
      <c r="BI206" s="234">
        <f>IF(N206="nulová",J206,0)</f>
        <v>0</v>
      </c>
      <c r="BJ206" s="18" t="s">
        <v>81</v>
      </c>
      <c r="BK206" s="234">
        <f>ROUND(I206*H206,2)</f>
        <v>3610</v>
      </c>
      <c r="BL206" s="18" t="s">
        <v>2319</v>
      </c>
      <c r="BM206" s="233" t="s">
        <v>6102</v>
      </c>
    </row>
    <row r="207" s="2" customFormat="1" ht="24.15" customHeight="1">
      <c r="A207" s="33"/>
      <c r="B207" s="34"/>
      <c r="C207" s="222" t="s">
        <v>1561</v>
      </c>
      <c r="D207" s="222" t="s">
        <v>280</v>
      </c>
      <c r="E207" s="223" t="s">
        <v>3835</v>
      </c>
      <c r="F207" s="224" t="s">
        <v>3836</v>
      </c>
      <c r="G207" s="225" t="s">
        <v>1673</v>
      </c>
      <c r="H207" s="226">
        <v>7</v>
      </c>
      <c r="I207" s="227">
        <v>452</v>
      </c>
      <c r="J207" s="227">
        <f>ROUND(I207*H207,2)</f>
        <v>3164</v>
      </c>
      <c r="K207" s="228"/>
      <c r="L207" s="39"/>
      <c r="M207" s="229" t="s">
        <v>1</v>
      </c>
      <c r="N207" s="230" t="s">
        <v>39</v>
      </c>
      <c r="O207" s="231">
        <v>0</v>
      </c>
      <c r="P207" s="231">
        <f>O207*H207</f>
        <v>0</v>
      </c>
      <c r="Q207" s="231">
        <v>0</v>
      </c>
      <c r="R207" s="231">
        <f>Q207*H207</f>
        <v>0</v>
      </c>
      <c r="S207" s="231">
        <v>0</v>
      </c>
      <c r="T207" s="232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233" t="s">
        <v>2319</v>
      </c>
      <c r="AT207" s="233" t="s">
        <v>280</v>
      </c>
      <c r="AU207" s="233" t="s">
        <v>81</v>
      </c>
      <c r="AY207" s="18" t="s">
        <v>278</v>
      </c>
      <c r="BE207" s="234">
        <f>IF(N207="základní",J207,0)</f>
        <v>3164</v>
      </c>
      <c r="BF207" s="234">
        <f>IF(N207="snížená",J207,0)</f>
        <v>0</v>
      </c>
      <c r="BG207" s="234">
        <f>IF(N207="zákl. přenesená",J207,0)</f>
        <v>0</v>
      </c>
      <c r="BH207" s="234">
        <f>IF(N207="sníž. přenesená",J207,0)</f>
        <v>0</v>
      </c>
      <c r="BI207" s="234">
        <f>IF(N207="nulová",J207,0)</f>
        <v>0</v>
      </c>
      <c r="BJ207" s="18" t="s">
        <v>81</v>
      </c>
      <c r="BK207" s="234">
        <f>ROUND(I207*H207,2)</f>
        <v>3164</v>
      </c>
      <c r="BL207" s="18" t="s">
        <v>2319</v>
      </c>
      <c r="BM207" s="233" t="s">
        <v>6103</v>
      </c>
    </row>
    <row r="208" s="2" customFormat="1" ht="24.15" customHeight="1">
      <c r="A208" s="33"/>
      <c r="B208" s="34"/>
      <c r="C208" s="222" t="s">
        <v>1565</v>
      </c>
      <c r="D208" s="222" t="s">
        <v>280</v>
      </c>
      <c r="E208" s="223" t="s">
        <v>3838</v>
      </c>
      <c r="F208" s="224" t="s">
        <v>3839</v>
      </c>
      <c r="G208" s="225" t="s">
        <v>1673</v>
      </c>
      <c r="H208" s="226">
        <v>148</v>
      </c>
      <c r="I208" s="227">
        <v>164.09999999999999</v>
      </c>
      <c r="J208" s="227">
        <f>ROUND(I208*H208,2)</f>
        <v>24286.799999999999</v>
      </c>
      <c r="K208" s="228"/>
      <c r="L208" s="39"/>
      <c r="M208" s="229" t="s">
        <v>1</v>
      </c>
      <c r="N208" s="230" t="s">
        <v>39</v>
      </c>
      <c r="O208" s="231">
        <v>0</v>
      </c>
      <c r="P208" s="231">
        <f>O208*H208</f>
        <v>0</v>
      </c>
      <c r="Q208" s="231">
        <v>0</v>
      </c>
      <c r="R208" s="231">
        <f>Q208*H208</f>
        <v>0</v>
      </c>
      <c r="S208" s="231">
        <v>0</v>
      </c>
      <c r="T208" s="232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33" t="s">
        <v>2319</v>
      </c>
      <c r="AT208" s="233" t="s">
        <v>280</v>
      </c>
      <c r="AU208" s="233" t="s">
        <v>81</v>
      </c>
      <c r="AY208" s="18" t="s">
        <v>278</v>
      </c>
      <c r="BE208" s="234">
        <f>IF(N208="základní",J208,0)</f>
        <v>24286.799999999999</v>
      </c>
      <c r="BF208" s="234">
        <f>IF(N208="snížená",J208,0)</f>
        <v>0</v>
      </c>
      <c r="BG208" s="234">
        <f>IF(N208="zákl. přenesená",J208,0)</f>
        <v>0</v>
      </c>
      <c r="BH208" s="234">
        <f>IF(N208="sníž. přenesená",J208,0)</f>
        <v>0</v>
      </c>
      <c r="BI208" s="234">
        <f>IF(N208="nulová",J208,0)</f>
        <v>0</v>
      </c>
      <c r="BJ208" s="18" t="s">
        <v>81</v>
      </c>
      <c r="BK208" s="234">
        <f>ROUND(I208*H208,2)</f>
        <v>24286.799999999999</v>
      </c>
      <c r="BL208" s="18" t="s">
        <v>2319</v>
      </c>
      <c r="BM208" s="233" t="s">
        <v>6104</v>
      </c>
    </row>
    <row r="209" s="2" customFormat="1" ht="16.5" customHeight="1">
      <c r="A209" s="33"/>
      <c r="B209" s="34"/>
      <c r="C209" s="222" t="s">
        <v>1569</v>
      </c>
      <c r="D209" s="222" t="s">
        <v>280</v>
      </c>
      <c r="E209" s="223" t="s">
        <v>3844</v>
      </c>
      <c r="F209" s="224" t="s">
        <v>3845</v>
      </c>
      <c r="G209" s="225" t="s">
        <v>1673</v>
      </c>
      <c r="H209" s="226">
        <v>14</v>
      </c>
      <c r="I209" s="227">
        <v>254</v>
      </c>
      <c r="J209" s="227">
        <f>ROUND(I209*H209,2)</f>
        <v>3556</v>
      </c>
      <c r="K209" s="228"/>
      <c r="L209" s="39"/>
      <c r="M209" s="229" t="s">
        <v>1</v>
      </c>
      <c r="N209" s="230" t="s">
        <v>39</v>
      </c>
      <c r="O209" s="231">
        <v>0</v>
      </c>
      <c r="P209" s="231">
        <f>O209*H209</f>
        <v>0</v>
      </c>
      <c r="Q209" s="231">
        <v>0</v>
      </c>
      <c r="R209" s="231">
        <f>Q209*H209</f>
        <v>0</v>
      </c>
      <c r="S209" s="231">
        <v>0</v>
      </c>
      <c r="T209" s="232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33" t="s">
        <v>2319</v>
      </c>
      <c r="AT209" s="233" t="s">
        <v>280</v>
      </c>
      <c r="AU209" s="233" t="s">
        <v>81</v>
      </c>
      <c r="AY209" s="18" t="s">
        <v>278</v>
      </c>
      <c r="BE209" s="234">
        <f>IF(N209="základní",J209,0)</f>
        <v>3556</v>
      </c>
      <c r="BF209" s="234">
        <f>IF(N209="snížená",J209,0)</f>
        <v>0</v>
      </c>
      <c r="BG209" s="234">
        <f>IF(N209="zákl. přenesená",J209,0)</f>
        <v>0</v>
      </c>
      <c r="BH209" s="234">
        <f>IF(N209="sníž. přenesená",J209,0)</f>
        <v>0</v>
      </c>
      <c r="BI209" s="234">
        <f>IF(N209="nulová",J209,0)</f>
        <v>0</v>
      </c>
      <c r="BJ209" s="18" t="s">
        <v>81</v>
      </c>
      <c r="BK209" s="234">
        <f>ROUND(I209*H209,2)</f>
        <v>3556</v>
      </c>
      <c r="BL209" s="18" t="s">
        <v>2319</v>
      </c>
      <c r="BM209" s="233" t="s">
        <v>6105</v>
      </c>
    </row>
    <row r="210" s="2" customFormat="1" ht="16.5" customHeight="1">
      <c r="A210" s="33"/>
      <c r="B210" s="34"/>
      <c r="C210" s="222" t="s">
        <v>1573</v>
      </c>
      <c r="D210" s="222" t="s">
        <v>280</v>
      </c>
      <c r="E210" s="223" t="s">
        <v>3847</v>
      </c>
      <c r="F210" s="224" t="s">
        <v>3848</v>
      </c>
      <c r="G210" s="225" t="s">
        <v>1673</v>
      </c>
      <c r="H210" s="226">
        <v>148</v>
      </c>
      <c r="I210" s="227">
        <v>12</v>
      </c>
      <c r="J210" s="227">
        <f>ROUND(I210*H210,2)</f>
        <v>1776</v>
      </c>
      <c r="K210" s="228"/>
      <c r="L210" s="39"/>
      <c r="M210" s="229" t="s">
        <v>1</v>
      </c>
      <c r="N210" s="230" t="s">
        <v>39</v>
      </c>
      <c r="O210" s="231">
        <v>0</v>
      </c>
      <c r="P210" s="231">
        <f>O210*H210</f>
        <v>0</v>
      </c>
      <c r="Q210" s="231">
        <v>0</v>
      </c>
      <c r="R210" s="231">
        <f>Q210*H210</f>
        <v>0</v>
      </c>
      <c r="S210" s="231">
        <v>0</v>
      </c>
      <c r="T210" s="232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33" t="s">
        <v>2319</v>
      </c>
      <c r="AT210" s="233" t="s">
        <v>280</v>
      </c>
      <c r="AU210" s="233" t="s">
        <v>81</v>
      </c>
      <c r="AY210" s="18" t="s">
        <v>278</v>
      </c>
      <c r="BE210" s="234">
        <f>IF(N210="základní",J210,0)</f>
        <v>1776</v>
      </c>
      <c r="BF210" s="234">
        <f>IF(N210="snížená",J210,0)</f>
        <v>0</v>
      </c>
      <c r="BG210" s="234">
        <f>IF(N210="zákl. přenesená",J210,0)</f>
        <v>0</v>
      </c>
      <c r="BH210" s="234">
        <f>IF(N210="sníž. přenesená",J210,0)</f>
        <v>0</v>
      </c>
      <c r="BI210" s="234">
        <f>IF(N210="nulová",J210,0)</f>
        <v>0</v>
      </c>
      <c r="BJ210" s="18" t="s">
        <v>81</v>
      </c>
      <c r="BK210" s="234">
        <f>ROUND(I210*H210,2)</f>
        <v>1776</v>
      </c>
      <c r="BL210" s="18" t="s">
        <v>2319</v>
      </c>
      <c r="BM210" s="233" t="s">
        <v>6106</v>
      </c>
    </row>
    <row r="211" s="2" customFormat="1" ht="24.15" customHeight="1">
      <c r="A211" s="33"/>
      <c r="B211" s="34"/>
      <c r="C211" s="222" t="s">
        <v>1577</v>
      </c>
      <c r="D211" s="222" t="s">
        <v>280</v>
      </c>
      <c r="E211" s="223" t="s">
        <v>3850</v>
      </c>
      <c r="F211" s="224" t="s">
        <v>3851</v>
      </c>
      <c r="G211" s="225" t="s">
        <v>1673</v>
      </c>
      <c r="H211" s="226">
        <v>148</v>
      </c>
      <c r="I211" s="227">
        <v>13.4</v>
      </c>
      <c r="J211" s="227">
        <f>ROUND(I211*H211,2)</f>
        <v>1983.2000000000001</v>
      </c>
      <c r="K211" s="228"/>
      <c r="L211" s="39"/>
      <c r="M211" s="229" t="s">
        <v>1</v>
      </c>
      <c r="N211" s="230" t="s">
        <v>39</v>
      </c>
      <c r="O211" s="231">
        <v>0</v>
      </c>
      <c r="P211" s="231">
        <f>O211*H211</f>
        <v>0</v>
      </c>
      <c r="Q211" s="231">
        <v>0</v>
      </c>
      <c r="R211" s="231">
        <f>Q211*H211</f>
        <v>0</v>
      </c>
      <c r="S211" s="231">
        <v>0</v>
      </c>
      <c r="T211" s="232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233" t="s">
        <v>2319</v>
      </c>
      <c r="AT211" s="233" t="s">
        <v>280</v>
      </c>
      <c r="AU211" s="233" t="s">
        <v>81</v>
      </c>
      <c r="AY211" s="18" t="s">
        <v>278</v>
      </c>
      <c r="BE211" s="234">
        <f>IF(N211="základní",J211,0)</f>
        <v>1983.2000000000001</v>
      </c>
      <c r="BF211" s="234">
        <f>IF(N211="snížená",J211,0)</f>
        <v>0</v>
      </c>
      <c r="BG211" s="234">
        <f>IF(N211="zákl. přenesená",J211,0)</f>
        <v>0</v>
      </c>
      <c r="BH211" s="234">
        <f>IF(N211="sníž. přenesená",J211,0)</f>
        <v>0</v>
      </c>
      <c r="BI211" s="234">
        <f>IF(N211="nulová",J211,0)</f>
        <v>0</v>
      </c>
      <c r="BJ211" s="18" t="s">
        <v>81</v>
      </c>
      <c r="BK211" s="234">
        <f>ROUND(I211*H211,2)</f>
        <v>1983.2000000000001</v>
      </c>
      <c r="BL211" s="18" t="s">
        <v>2319</v>
      </c>
      <c r="BM211" s="233" t="s">
        <v>6107</v>
      </c>
    </row>
    <row r="212" s="2" customFormat="1" ht="55.5" customHeight="1">
      <c r="A212" s="33"/>
      <c r="B212" s="34"/>
      <c r="C212" s="222" t="s">
        <v>1581</v>
      </c>
      <c r="D212" s="222" t="s">
        <v>280</v>
      </c>
      <c r="E212" s="223" t="s">
        <v>6069</v>
      </c>
      <c r="F212" s="224" t="s">
        <v>6070</v>
      </c>
      <c r="G212" s="225" t="s">
        <v>1673</v>
      </c>
      <c r="H212" s="226">
        <v>1</v>
      </c>
      <c r="I212" s="227">
        <v>24162.299999999999</v>
      </c>
      <c r="J212" s="227">
        <f>ROUND(I212*H212,2)</f>
        <v>24162.299999999999</v>
      </c>
      <c r="K212" s="228"/>
      <c r="L212" s="39"/>
      <c r="M212" s="229" t="s">
        <v>1</v>
      </c>
      <c r="N212" s="230" t="s">
        <v>39</v>
      </c>
      <c r="O212" s="231">
        <v>0</v>
      </c>
      <c r="P212" s="231">
        <f>O212*H212</f>
        <v>0</v>
      </c>
      <c r="Q212" s="231">
        <v>0</v>
      </c>
      <c r="R212" s="231">
        <f>Q212*H212</f>
        <v>0</v>
      </c>
      <c r="S212" s="231">
        <v>0</v>
      </c>
      <c r="T212" s="232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33" t="s">
        <v>2319</v>
      </c>
      <c r="AT212" s="233" t="s">
        <v>280</v>
      </c>
      <c r="AU212" s="233" t="s">
        <v>81</v>
      </c>
      <c r="AY212" s="18" t="s">
        <v>278</v>
      </c>
      <c r="BE212" s="234">
        <f>IF(N212="základní",J212,0)</f>
        <v>24162.299999999999</v>
      </c>
      <c r="BF212" s="234">
        <f>IF(N212="snížená",J212,0)</f>
        <v>0</v>
      </c>
      <c r="BG212" s="234">
        <f>IF(N212="zákl. přenesená",J212,0)</f>
        <v>0</v>
      </c>
      <c r="BH212" s="234">
        <f>IF(N212="sníž. přenesená",J212,0)</f>
        <v>0</v>
      </c>
      <c r="BI212" s="234">
        <f>IF(N212="nulová",J212,0)</f>
        <v>0</v>
      </c>
      <c r="BJ212" s="18" t="s">
        <v>81</v>
      </c>
      <c r="BK212" s="234">
        <f>ROUND(I212*H212,2)</f>
        <v>24162.299999999999</v>
      </c>
      <c r="BL212" s="18" t="s">
        <v>2319</v>
      </c>
      <c r="BM212" s="233" t="s">
        <v>6108</v>
      </c>
    </row>
    <row r="213" s="2" customFormat="1" ht="16.5" customHeight="1">
      <c r="A213" s="33"/>
      <c r="B213" s="34"/>
      <c r="C213" s="222" t="s">
        <v>1585</v>
      </c>
      <c r="D213" s="222" t="s">
        <v>280</v>
      </c>
      <c r="E213" s="223" t="s">
        <v>3802</v>
      </c>
      <c r="F213" s="224" t="s">
        <v>3803</v>
      </c>
      <c r="G213" s="225" t="s">
        <v>1673</v>
      </c>
      <c r="H213" s="226">
        <v>2</v>
      </c>
      <c r="I213" s="227">
        <v>1344</v>
      </c>
      <c r="J213" s="227">
        <f>ROUND(I213*H213,2)</f>
        <v>2688</v>
      </c>
      <c r="K213" s="228"/>
      <c r="L213" s="39"/>
      <c r="M213" s="229" t="s">
        <v>1</v>
      </c>
      <c r="N213" s="230" t="s">
        <v>39</v>
      </c>
      <c r="O213" s="231">
        <v>0</v>
      </c>
      <c r="P213" s="231">
        <f>O213*H213</f>
        <v>0</v>
      </c>
      <c r="Q213" s="231">
        <v>0</v>
      </c>
      <c r="R213" s="231">
        <f>Q213*H213</f>
        <v>0</v>
      </c>
      <c r="S213" s="231">
        <v>0</v>
      </c>
      <c r="T213" s="232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33" t="s">
        <v>2319</v>
      </c>
      <c r="AT213" s="233" t="s">
        <v>280</v>
      </c>
      <c r="AU213" s="233" t="s">
        <v>81</v>
      </c>
      <c r="AY213" s="18" t="s">
        <v>278</v>
      </c>
      <c r="BE213" s="234">
        <f>IF(N213="základní",J213,0)</f>
        <v>2688</v>
      </c>
      <c r="BF213" s="234">
        <f>IF(N213="snížená",J213,0)</f>
        <v>0</v>
      </c>
      <c r="BG213" s="234">
        <f>IF(N213="zákl. přenesená",J213,0)</f>
        <v>0</v>
      </c>
      <c r="BH213" s="234">
        <f>IF(N213="sníž. přenesená",J213,0)</f>
        <v>0</v>
      </c>
      <c r="BI213" s="234">
        <f>IF(N213="nulová",J213,0)</f>
        <v>0</v>
      </c>
      <c r="BJ213" s="18" t="s">
        <v>81</v>
      </c>
      <c r="BK213" s="234">
        <f>ROUND(I213*H213,2)</f>
        <v>2688</v>
      </c>
      <c r="BL213" s="18" t="s">
        <v>2319</v>
      </c>
      <c r="BM213" s="233" t="s">
        <v>6109</v>
      </c>
    </row>
    <row r="214" s="2" customFormat="1" ht="16.5" customHeight="1">
      <c r="A214" s="33"/>
      <c r="B214" s="34"/>
      <c r="C214" s="222" t="s">
        <v>1589</v>
      </c>
      <c r="D214" s="222" t="s">
        <v>280</v>
      </c>
      <c r="E214" s="223" t="s">
        <v>3805</v>
      </c>
      <c r="F214" s="224" t="s">
        <v>3806</v>
      </c>
      <c r="G214" s="225" t="s">
        <v>1673</v>
      </c>
      <c r="H214" s="226">
        <v>100</v>
      </c>
      <c r="I214" s="227">
        <v>85</v>
      </c>
      <c r="J214" s="227">
        <f>ROUND(I214*H214,2)</f>
        <v>8500</v>
      </c>
      <c r="K214" s="228"/>
      <c r="L214" s="39"/>
      <c r="M214" s="229" t="s">
        <v>1</v>
      </c>
      <c r="N214" s="230" t="s">
        <v>39</v>
      </c>
      <c r="O214" s="231">
        <v>0</v>
      </c>
      <c r="P214" s="231">
        <f>O214*H214</f>
        <v>0</v>
      </c>
      <c r="Q214" s="231">
        <v>0</v>
      </c>
      <c r="R214" s="231">
        <f>Q214*H214</f>
        <v>0</v>
      </c>
      <c r="S214" s="231">
        <v>0</v>
      </c>
      <c r="T214" s="232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233" t="s">
        <v>2319</v>
      </c>
      <c r="AT214" s="233" t="s">
        <v>280</v>
      </c>
      <c r="AU214" s="233" t="s">
        <v>81</v>
      </c>
      <c r="AY214" s="18" t="s">
        <v>278</v>
      </c>
      <c r="BE214" s="234">
        <f>IF(N214="základní",J214,0)</f>
        <v>8500</v>
      </c>
      <c r="BF214" s="234">
        <f>IF(N214="snížená",J214,0)</f>
        <v>0</v>
      </c>
      <c r="BG214" s="234">
        <f>IF(N214="zákl. přenesená",J214,0)</f>
        <v>0</v>
      </c>
      <c r="BH214" s="234">
        <f>IF(N214="sníž. přenesená",J214,0)</f>
        <v>0</v>
      </c>
      <c r="BI214" s="234">
        <f>IF(N214="nulová",J214,0)</f>
        <v>0</v>
      </c>
      <c r="BJ214" s="18" t="s">
        <v>81</v>
      </c>
      <c r="BK214" s="234">
        <f>ROUND(I214*H214,2)</f>
        <v>8500</v>
      </c>
      <c r="BL214" s="18" t="s">
        <v>2319</v>
      </c>
      <c r="BM214" s="233" t="s">
        <v>6110</v>
      </c>
    </row>
    <row r="215" s="2" customFormat="1" ht="16.5" customHeight="1">
      <c r="A215" s="33"/>
      <c r="B215" s="34"/>
      <c r="C215" s="222" t="s">
        <v>1593</v>
      </c>
      <c r="D215" s="222" t="s">
        <v>280</v>
      </c>
      <c r="E215" s="223" t="s">
        <v>3808</v>
      </c>
      <c r="F215" s="224" t="s">
        <v>3809</v>
      </c>
      <c r="G215" s="225" t="s">
        <v>407</v>
      </c>
      <c r="H215" s="226">
        <v>142</v>
      </c>
      <c r="I215" s="227">
        <v>181.19999999999999</v>
      </c>
      <c r="J215" s="227">
        <f>ROUND(I215*H215,2)</f>
        <v>25730.400000000001</v>
      </c>
      <c r="K215" s="228"/>
      <c r="L215" s="39"/>
      <c r="M215" s="229" t="s">
        <v>1</v>
      </c>
      <c r="N215" s="230" t="s">
        <v>39</v>
      </c>
      <c r="O215" s="231">
        <v>0</v>
      </c>
      <c r="P215" s="231">
        <f>O215*H215</f>
        <v>0</v>
      </c>
      <c r="Q215" s="231">
        <v>0</v>
      </c>
      <c r="R215" s="231">
        <f>Q215*H215</f>
        <v>0</v>
      </c>
      <c r="S215" s="231">
        <v>0</v>
      </c>
      <c r="T215" s="232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33" t="s">
        <v>2319</v>
      </c>
      <c r="AT215" s="233" t="s">
        <v>280</v>
      </c>
      <c r="AU215" s="233" t="s">
        <v>81</v>
      </c>
      <c r="AY215" s="18" t="s">
        <v>278</v>
      </c>
      <c r="BE215" s="234">
        <f>IF(N215="základní",J215,0)</f>
        <v>25730.400000000001</v>
      </c>
      <c r="BF215" s="234">
        <f>IF(N215="snížená",J215,0)</f>
        <v>0</v>
      </c>
      <c r="BG215" s="234">
        <f>IF(N215="zákl. přenesená",J215,0)</f>
        <v>0</v>
      </c>
      <c r="BH215" s="234">
        <f>IF(N215="sníž. přenesená",J215,0)</f>
        <v>0</v>
      </c>
      <c r="BI215" s="234">
        <f>IF(N215="nulová",J215,0)</f>
        <v>0</v>
      </c>
      <c r="BJ215" s="18" t="s">
        <v>81</v>
      </c>
      <c r="BK215" s="234">
        <f>ROUND(I215*H215,2)</f>
        <v>25730.400000000001</v>
      </c>
      <c r="BL215" s="18" t="s">
        <v>2319</v>
      </c>
      <c r="BM215" s="233" t="s">
        <v>6111</v>
      </c>
    </row>
    <row r="216" s="2" customFormat="1" ht="62.7" customHeight="1">
      <c r="A216" s="33"/>
      <c r="B216" s="34"/>
      <c r="C216" s="222" t="s">
        <v>1597</v>
      </c>
      <c r="D216" s="222" t="s">
        <v>280</v>
      </c>
      <c r="E216" s="223" t="s">
        <v>6075</v>
      </c>
      <c r="F216" s="224" t="s">
        <v>6076</v>
      </c>
      <c r="G216" s="225" t="s">
        <v>407</v>
      </c>
      <c r="H216" s="226">
        <v>14</v>
      </c>
      <c r="I216" s="227">
        <v>130</v>
      </c>
      <c r="J216" s="227">
        <f>ROUND(I216*H216,2)</f>
        <v>1820</v>
      </c>
      <c r="K216" s="228"/>
      <c r="L216" s="39"/>
      <c r="M216" s="229" t="s">
        <v>1</v>
      </c>
      <c r="N216" s="230" t="s">
        <v>39</v>
      </c>
      <c r="O216" s="231">
        <v>0</v>
      </c>
      <c r="P216" s="231">
        <f>O216*H216</f>
        <v>0</v>
      </c>
      <c r="Q216" s="231">
        <v>0</v>
      </c>
      <c r="R216" s="231">
        <f>Q216*H216</f>
        <v>0</v>
      </c>
      <c r="S216" s="231">
        <v>0</v>
      </c>
      <c r="T216" s="232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233" t="s">
        <v>2319</v>
      </c>
      <c r="AT216" s="233" t="s">
        <v>280</v>
      </c>
      <c r="AU216" s="233" t="s">
        <v>81</v>
      </c>
      <c r="AY216" s="18" t="s">
        <v>278</v>
      </c>
      <c r="BE216" s="234">
        <f>IF(N216="základní",J216,0)</f>
        <v>1820</v>
      </c>
      <c r="BF216" s="234">
        <f>IF(N216="snížená",J216,0)</f>
        <v>0</v>
      </c>
      <c r="BG216" s="234">
        <f>IF(N216="zákl. přenesená",J216,0)</f>
        <v>0</v>
      </c>
      <c r="BH216" s="234">
        <f>IF(N216="sníž. přenesená",J216,0)</f>
        <v>0</v>
      </c>
      <c r="BI216" s="234">
        <f>IF(N216="nulová",J216,0)</f>
        <v>0</v>
      </c>
      <c r="BJ216" s="18" t="s">
        <v>81</v>
      </c>
      <c r="BK216" s="234">
        <f>ROUND(I216*H216,2)</f>
        <v>1820</v>
      </c>
      <c r="BL216" s="18" t="s">
        <v>2319</v>
      </c>
      <c r="BM216" s="233" t="s">
        <v>6112</v>
      </c>
    </row>
    <row r="217" s="2" customFormat="1" ht="16.5" customHeight="1">
      <c r="A217" s="33"/>
      <c r="B217" s="34"/>
      <c r="C217" s="222" t="s">
        <v>1601</v>
      </c>
      <c r="D217" s="222" t="s">
        <v>280</v>
      </c>
      <c r="E217" s="223" t="s">
        <v>3814</v>
      </c>
      <c r="F217" s="224" t="s">
        <v>3815</v>
      </c>
      <c r="G217" s="225" t="s">
        <v>407</v>
      </c>
      <c r="H217" s="226">
        <v>10</v>
      </c>
      <c r="I217" s="227">
        <v>150.30000000000001</v>
      </c>
      <c r="J217" s="227">
        <f>ROUND(I217*H217,2)</f>
        <v>1503</v>
      </c>
      <c r="K217" s="228"/>
      <c r="L217" s="39"/>
      <c r="M217" s="229" t="s">
        <v>1</v>
      </c>
      <c r="N217" s="230" t="s">
        <v>39</v>
      </c>
      <c r="O217" s="231">
        <v>0</v>
      </c>
      <c r="P217" s="231">
        <f>O217*H217</f>
        <v>0</v>
      </c>
      <c r="Q217" s="231">
        <v>0</v>
      </c>
      <c r="R217" s="231">
        <f>Q217*H217</f>
        <v>0</v>
      </c>
      <c r="S217" s="231">
        <v>0</v>
      </c>
      <c r="T217" s="232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233" t="s">
        <v>2319</v>
      </c>
      <c r="AT217" s="233" t="s">
        <v>280</v>
      </c>
      <c r="AU217" s="233" t="s">
        <v>81</v>
      </c>
      <c r="AY217" s="18" t="s">
        <v>278</v>
      </c>
      <c r="BE217" s="234">
        <f>IF(N217="základní",J217,0)</f>
        <v>1503</v>
      </c>
      <c r="BF217" s="234">
        <f>IF(N217="snížená",J217,0)</f>
        <v>0</v>
      </c>
      <c r="BG217" s="234">
        <f>IF(N217="zákl. přenesená",J217,0)</f>
        <v>0</v>
      </c>
      <c r="BH217" s="234">
        <f>IF(N217="sníž. přenesená",J217,0)</f>
        <v>0</v>
      </c>
      <c r="BI217" s="234">
        <f>IF(N217="nulová",J217,0)</f>
        <v>0</v>
      </c>
      <c r="BJ217" s="18" t="s">
        <v>81</v>
      </c>
      <c r="BK217" s="234">
        <f>ROUND(I217*H217,2)</f>
        <v>1503</v>
      </c>
      <c r="BL217" s="18" t="s">
        <v>2319</v>
      </c>
      <c r="BM217" s="233" t="s">
        <v>6113</v>
      </c>
    </row>
    <row r="218" s="2" customFormat="1" ht="16.5" customHeight="1">
      <c r="A218" s="33"/>
      <c r="B218" s="34"/>
      <c r="C218" s="222" t="s">
        <v>1605</v>
      </c>
      <c r="D218" s="222" t="s">
        <v>280</v>
      </c>
      <c r="E218" s="223" t="s">
        <v>3817</v>
      </c>
      <c r="F218" s="224" t="s">
        <v>3818</v>
      </c>
      <c r="G218" s="225" t="s">
        <v>407</v>
      </c>
      <c r="H218" s="226">
        <v>32</v>
      </c>
      <c r="I218" s="227">
        <v>170.09999999999999</v>
      </c>
      <c r="J218" s="227">
        <f>ROUND(I218*H218,2)</f>
        <v>5443.1999999999998</v>
      </c>
      <c r="K218" s="228"/>
      <c r="L218" s="39"/>
      <c r="M218" s="229" t="s">
        <v>1</v>
      </c>
      <c r="N218" s="230" t="s">
        <v>39</v>
      </c>
      <c r="O218" s="231">
        <v>0</v>
      </c>
      <c r="P218" s="231">
        <f>O218*H218</f>
        <v>0</v>
      </c>
      <c r="Q218" s="231">
        <v>0</v>
      </c>
      <c r="R218" s="231">
        <f>Q218*H218</f>
        <v>0</v>
      </c>
      <c r="S218" s="231">
        <v>0</v>
      </c>
      <c r="T218" s="232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233" t="s">
        <v>2319</v>
      </c>
      <c r="AT218" s="233" t="s">
        <v>280</v>
      </c>
      <c r="AU218" s="233" t="s">
        <v>81</v>
      </c>
      <c r="AY218" s="18" t="s">
        <v>278</v>
      </c>
      <c r="BE218" s="234">
        <f>IF(N218="základní",J218,0)</f>
        <v>5443.1999999999998</v>
      </c>
      <c r="BF218" s="234">
        <f>IF(N218="snížená",J218,0)</f>
        <v>0</v>
      </c>
      <c r="BG218" s="234">
        <f>IF(N218="zákl. přenesená",J218,0)</f>
        <v>0</v>
      </c>
      <c r="BH218" s="234">
        <f>IF(N218="sníž. přenesená",J218,0)</f>
        <v>0</v>
      </c>
      <c r="BI218" s="234">
        <f>IF(N218="nulová",J218,0)</f>
        <v>0</v>
      </c>
      <c r="BJ218" s="18" t="s">
        <v>81</v>
      </c>
      <c r="BK218" s="234">
        <f>ROUND(I218*H218,2)</f>
        <v>5443.1999999999998</v>
      </c>
      <c r="BL218" s="18" t="s">
        <v>2319</v>
      </c>
      <c r="BM218" s="233" t="s">
        <v>6114</v>
      </c>
    </row>
    <row r="219" s="2" customFormat="1" ht="16.5" customHeight="1">
      <c r="A219" s="33"/>
      <c r="B219" s="34"/>
      <c r="C219" s="222" t="s">
        <v>1609</v>
      </c>
      <c r="D219" s="222" t="s">
        <v>280</v>
      </c>
      <c r="E219" s="223" t="s">
        <v>3820</v>
      </c>
      <c r="F219" s="224" t="s">
        <v>3821</v>
      </c>
      <c r="G219" s="225" t="s">
        <v>1673</v>
      </c>
      <c r="H219" s="226">
        <v>10</v>
      </c>
      <c r="I219" s="227">
        <v>30.899999999999999</v>
      </c>
      <c r="J219" s="227">
        <f>ROUND(I219*H219,2)</f>
        <v>309</v>
      </c>
      <c r="K219" s="228"/>
      <c r="L219" s="39"/>
      <c r="M219" s="229" t="s">
        <v>1</v>
      </c>
      <c r="N219" s="230" t="s">
        <v>39</v>
      </c>
      <c r="O219" s="231">
        <v>0</v>
      </c>
      <c r="P219" s="231">
        <f>O219*H219</f>
        <v>0</v>
      </c>
      <c r="Q219" s="231">
        <v>0</v>
      </c>
      <c r="R219" s="231">
        <f>Q219*H219</f>
        <v>0</v>
      </c>
      <c r="S219" s="231">
        <v>0</v>
      </c>
      <c r="T219" s="232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233" t="s">
        <v>2319</v>
      </c>
      <c r="AT219" s="233" t="s">
        <v>280</v>
      </c>
      <c r="AU219" s="233" t="s">
        <v>81</v>
      </c>
      <c r="AY219" s="18" t="s">
        <v>278</v>
      </c>
      <c r="BE219" s="234">
        <f>IF(N219="základní",J219,0)</f>
        <v>309</v>
      </c>
      <c r="BF219" s="234">
        <f>IF(N219="snížená",J219,0)</f>
        <v>0</v>
      </c>
      <c r="BG219" s="234">
        <f>IF(N219="zákl. přenesená",J219,0)</f>
        <v>0</v>
      </c>
      <c r="BH219" s="234">
        <f>IF(N219="sníž. přenesená",J219,0)</f>
        <v>0</v>
      </c>
      <c r="BI219" s="234">
        <f>IF(N219="nulová",J219,0)</f>
        <v>0</v>
      </c>
      <c r="BJ219" s="18" t="s">
        <v>81</v>
      </c>
      <c r="BK219" s="234">
        <f>ROUND(I219*H219,2)</f>
        <v>309</v>
      </c>
      <c r="BL219" s="18" t="s">
        <v>2319</v>
      </c>
      <c r="BM219" s="233" t="s">
        <v>6115</v>
      </c>
    </row>
    <row r="220" s="2" customFormat="1" ht="16.5" customHeight="1">
      <c r="A220" s="33"/>
      <c r="B220" s="34"/>
      <c r="C220" s="222" t="s">
        <v>1613</v>
      </c>
      <c r="D220" s="222" t="s">
        <v>280</v>
      </c>
      <c r="E220" s="223" t="s">
        <v>3823</v>
      </c>
      <c r="F220" s="224" t="s">
        <v>3824</v>
      </c>
      <c r="G220" s="225" t="s">
        <v>1673</v>
      </c>
      <c r="H220" s="226">
        <v>1</v>
      </c>
      <c r="I220" s="227">
        <v>4100</v>
      </c>
      <c r="J220" s="227">
        <f>ROUND(I220*H220,2)</f>
        <v>4100</v>
      </c>
      <c r="K220" s="228"/>
      <c r="L220" s="39"/>
      <c r="M220" s="229" t="s">
        <v>1</v>
      </c>
      <c r="N220" s="230" t="s">
        <v>39</v>
      </c>
      <c r="O220" s="231">
        <v>0</v>
      </c>
      <c r="P220" s="231">
        <f>O220*H220</f>
        <v>0</v>
      </c>
      <c r="Q220" s="231">
        <v>0</v>
      </c>
      <c r="R220" s="231">
        <f>Q220*H220</f>
        <v>0</v>
      </c>
      <c r="S220" s="231">
        <v>0</v>
      </c>
      <c r="T220" s="232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233" t="s">
        <v>2319</v>
      </c>
      <c r="AT220" s="233" t="s">
        <v>280</v>
      </c>
      <c r="AU220" s="233" t="s">
        <v>81</v>
      </c>
      <c r="AY220" s="18" t="s">
        <v>278</v>
      </c>
      <c r="BE220" s="234">
        <f>IF(N220="základní",J220,0)</f>
        <v>4100</v>
      </c>
      <c r="BF220" s="234">
        <f>IF(N220="snížená",J220,0)</f>
        <v>0</v>
      </c>
      <c r="BG220" s="234">
        <f>IF(N220="zákl. přenesená",J220,0)</f>
        <v>0</v>
      </c>
      <c r="BH220" s="234">
        <f>IF(N220="sníž. přenesená",J220,0)</f>
        <v>0</v>
      </c>
      <c r="BI220" s="234">
        <f>IF(N220="nulová",J220,0)</f>
        <v>0</v>
      </c>
      <c r="BJ220" s="18" t="s">
        <v>81</v>
      </c>
      <c r="BK220" s="234">
        <f>ROUND(I220*H220,2)</f>
        <v>4100</v>
      </c>
      <c r="BL220" s="18" t="s">
        <v>2319</v>
      </c>
      <c r="BM220" s="233" t="s">
        <v>6116</v>
      </c>
    </row>
    <row r="221" s="2" customFormat="1" ht="16.5" customHeight="1">
      <c r="A221" s="33"/>
      <c r="B221" s="34"/>
      <c r="C221" s="222" t="s">
        <v>1617</v>
      </c>
      <c r="D221" s="222" t="s">
        <v>280</v>
      </c>
      <c r="E221" s="223" t="s">
        <v>3826</v>
      </c>
      <c r="F221" s="224" t="s">
        <v>3827</v>
      </c>
      <c r="G221" s="225" t="s">
        <v>407</v>
      </c>
      <c r="H221" s="226">
        <v>52</v>
      </c>
      <c r="I221" s="227">
        <v>110.40000000000001</v>
      </c>
      <c r="J221" s="227">
        <f>ROUND(I221*H221,2)</f>
        <v>5740.8000000000002</v>
      </c>
      <c r="K221" s="228"/>
      <c r="L221" s="39"/>
      <c r="M221" s="229" t="s">
        <v>1</v>
      </c>
      <c r="N221" s="230" t="s">
        <v>39</v>
      </c>
      <c r="O221" s="231">
        <v>0</v>
      </c>
      <c r="P221" s="231">
        <f>O221*H221</f>
        <v>0</v>
      </c>
      <c r="Q221" s="231">
        <v>0</v>
      </c>
      <c r="R221" s="231">
        <f>Q221*H221</f>
        <v>0</v>
      </c>
      <c r="S221" s="231">
        <v>0</v>
      </c>
      <c r="T221" s="232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233" t="s">
        <v>2319</v>
      </c>
      <c r="AT221" s="233" t="s">
        <v>280</v>
      </c>
      <c r="AU221" s="233" t="s">
        <v>81</v>
      </c>
      <c r="AY221" s="18" t="s">
        <v>278</v>
      </c>
      <c r="BE221" s="234">
        <f>IF(N221="základní",J221,0)</f>
        <v>5740.8000000000002</v>
      </c>
      <c r="BF221" s="234">
        <f>IF(N221="snížená",J221,0)</f>
        <v>0</v>
      </c>
      <c r="BG221" s="234">
        <f>IF(N221="zákl. přenesená",J221,0)</f>
        <v>0</v>
      </c>
      <c r="BH221" s="234">
        <f>IF(N221="sníž. přenesená",J221,0)</f>
        <v>0</v>
      </c>
      <c r="BI221" s="234">
        <f>IF(N221="nulová",J221,0)</f>
        <v>0</v>
      </c>
      <c r="BJ221" s="18" t="s">
        <v>81</v>
      </c>
      <c r="BK221" s="234">
        <f>ROUND(I221*H221,2)</f>
        <v>5740.8000000000002</v>
      </c>
      <c r="BL221" s="18" t="s">
        <v>2319</v>
      </c>
      <c r="BM221" s="233" t="s">
        <v>6117</v>
      </c>
    </row>
    <row r="222" s="2" customFormat="1" ht="16.5" customHeight="1">
      <c r="A222" s="33"/>
      <c r="B222" s="34"/>
      <c r="C222" s="222" t="s">
        <v>1621</v>
      </c>
      <c r="D222" s="222" t="s">
        <v>280</v>
      </c>
      <c r="E222" s="223" t="s">
        <v>3829</v>
      </c>
      <c r="F222" s="224" t="s">
        <v>3830</v>
      </c>
      <c r="G222" s="225" t="s">
        <v>1673</v>
      </c>
      <c r="H222" s="226">
        <v>30</v>
      </c>
      <c r="I222" s="227">
        <v>110.8</v>
      </c>
      <c r="J222" s="227">
        <f>ROUND(I222*H222,2)</f>
        <v>3324</v>
      </c>
      <c r="K222" s="228"/>
      <c r="L222" s="39"/>
      <c r="M222" s="229" t="s">
        <v>1</v>
      </c>
      <c r="N222" s="230" t="s">
        <v>39</v>
      </c>
      <c r="O222" s="231">
        <v>0</v>
      </c>
      <c r="P222" s="231">
        <f>O222*H222</f>
        <v>0</v>
      </c>
      <c r="Q222" s="231">
        <v>0</v>
      </c>
      <c r="R222" s="231">
        <f>Q222*H222</f>
        <v>0</v>
      </c>
      <c r="S222" s="231">
        <v>0</v>
      </c>
      <c r="T222" s="232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233" t="s">
        <v>2319</v>
      </c>
      <c r="AT222" s="233" t="s">
        <v>280</v>
      </c>
      <c r="AU222" s="233" t="s">
        <v>81</v>
      </c>
      <c r="AY222" s="18" t="s">
        <v>278</v>
      </c>
      <c r="BE222" s="234">
        <f>IF(N222="základní",J222,0)</f>
        <v>3324</v>
      </c>
      <c r="BF222" s="234">
        <f>IF(N222="snížená",J222,0)</f>
        <v>0</v>
      </c>
      <c r="BG222" s="234">
        <f>IF(N222="zákl. přenesená",J222,0)</f>
        <v>0</v>
      </c>
      <c r="BH222" s="234">
        <f>IF(N222="sníž. přenesená",J222,0)</f>
        <v>0</v>
      </c>
      <c r="BI222" s="234">
        <f>IF(N222="nulová",J222,0)</f>
        <v>0</v>
      </c>
      <c r="BJ222" s="18" t="s">
        <v>81</v>
      </c>
      <c r="BK222" s="234">
        <f>ROUND(I222*H222,2)</f>
        <v>3324</v>
      </c>
      <c r="BL222" s="18" t="s">
        <v>2319</v>
      </c>
      <c r="BM222" s="233" t="s">
        <v>6118</v>
      </c>
    </row>
    <row r="223" s="2" customFormat="1" ht="16.5" customHeight="1">
      <c r="A223" s="33"/>
      <c r="B223" s="34"/>
      <c r="C223" s="222" t="s">
        <v>1625</v>
      </c>
      <c r="D223" s="222" t="s">
        <v>280</v>
      </c>
      <c r="E223" s="223" t="s">
        <v>3832</v>
      </c>
      <c r="F223" s="224" t="s">
        <v>3833</v>
      </c>
      <c r="G223" s="225" t="s">
        <v>407</v>
      </c>
      <c r="H223" s="226">
        <v>100</v>
      </c>
      <c r="I223" s="227">
        <v>36.100000000000001</v>
      </c>
      <c r="J223" s="227">
        <f>ROUND(I223*H223,2)</f>
        <v>3610</v>
      </c>
      <c r="K223" s="228"/>
      <c r="L223" s="39"/>
      <c r="M223" s="229" t="s">
        <v>1</v>
      </c>
      <c r="N223" s="230" t="s">
        <v>39</v>
      </c>
      <c r="O223" s="231">
        <v>0</v>
      </c>
      <c r="P223" s="231">
        <f>O223*H223</f>
        <v>0</v>
      </c>
      <c r="Q223" s="231">
        <v>0</v>
      </c>
      <c r="R223" s="231">
        <f>Q223*H223</f>
        <v>0</v>
      </c>
      <c r="S223" s="231">
        <v>0</v>
      </c>
      <c r="T223" s="232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233" t="s">
        <v>2319</v>
      </c>
      <c r="AT223" s="233" t="s">
        <v>280</v>
      </c>
      <c r="AU223" s="233" t="s">
        <v>81</v>
      </c>
      <c r="AY223" s="18" t="s">
        <v>278</v>
      </c>
      <c r="BE223" s="234">
        <f>IF(N223="základní",J223,0)</f>
        <v>3610</v>
      </c>
      <c r="BF223" s="234">
        <f>IF(N223="snížená",J223,0)</f>
        <v>0</v>
      </c>
      <c r="BG223" s="234">
        <f>IF(N223="zákl. přenesená",J223,0)</f>
        <v>0</v>
      </c>
      <c r="BH223" s="234">
        <f>IF(N223="sníž. přenesená",J223,0)</f>
        <v>0</v>
      </c>
      <c r="BI223" s="234">
        <f>IF(N223="nulová",J223,0)</f>
        <v>0</v>
      </c>
      <c r="BJ223" s="18" t="s">
        <v>81</v>
      </c>
      <c r="BK223" s="234">
        <f>ROUND(I223*H223,2)</f>
        <v>3610</v>
      </c>
      <c r="BL223" s="18" t="s">
        <v>2319</v>
      </c>
      <c r="BM223" s="233" t="s">
        <v>6119</v>
      </c>
    </row>
    <row r="224" s="2" customFormat="1" ht="24.15" customHeight="1">
      <c r="A224" s="33"/>
      <c r="B224" s="34"/>
      <c r="C224" s="222" t="s">
        <v>1629</v>
      </c>
      <c r="D224" s="222" t="s">
        <v>280</v>
      </c>
      <c r="E224" s="223" t="s">
        <v>3835</v>
      </c>
      <c r="F224" s="224" t="s">
        <v>3836</v>
      </c>
      <c r="G224" s="225" t="s">
        <v>1673</v>
      </c>
      <c r="H224" s="226">
        <v>6</v>
      </c>
      <c r="I224" s="227">
        <v>452</v>
      </c>
      <c r="J224" s="227">
        <f>ROUND(I224*H224,2)</f>
        <v>2712</v>
      </c>
      <c r="K224" s="228"/>
      <c r="L224" s="39"/>
      <c r="M224" s="229" t="s">
        <v>1</v>
      </c>
      <c r="N224" s="230" t="s">
        <v>39</v>
      </c>
      <c r="O224" s="231">
        <v>0</v>
      </c>
      <c r="P224" s="231">
        <f>O224*H224</f>
        <v>0</v>
      </c>
      <c r="Q224" s="231">
        <v>0</v>
      </c>
      <c r="R224" s="231">
        <f>Q224*H224</f>
        <v>0</v>
      </c>
      <c r="S224" s="231">
        <v>0</v>
      </c>
      <c r="T224" s="232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233" t="s">
        <v>2319</v>
      </c>
      <c r="AT224" s="233" t="s">
        <v>280</v>
      </c>
      <c r="AU224" s="233" t="s">
        <v>81</v>
      </c>
      <c r="AY224" s="18" t="s">
        <v>278</v>
      </c>
      <c r="BE224" s="234">
        <f>IF(N224="základní",J224,0)</f>
        <v>2712</v>
      </c>
      <c r="BF224" s="234">
        <f>IF(N224="snížená",J224,0)</f>
        <v>0</v>
      </c>
      <c r="BG224" s="234">
        <f>IF(N224="zákl. přenesená",J224,0)</f>
        <v>0</v>
      </c>
      <c r="BH224" s="234">
        <f>IF(N224="sníž. přenesená",J224,0)</f>
        <v>0</v>
      </c>
      <c r="BI224" s="234">
        <f>IF(N224="nulová",J224,0)</f>
        <v>0</v>
      </c>
      <c r="BJ224" s="18" t="s">
        <v>81</v>
      </c>
      <c r="BK224" s="234">
        <f>ROUND(I224*H224,2)</f>
        <v>2712</v>
      </c>
      <c r="BL224" s="18" t="s">
        <v>2319</v>
      </c>
      <c r="BM224" s="233" t="s">
        <v>6120</v>
      </c>
    </row>
    <row r="225" s="2" customFormat="1" ht="24.15" customHeight="1">
      <c r="A225" s="33"/>
      <c r="B225" s="34"/>
      <c r="C225" s="222" t="s">
        <v>1633</v>
      </c>
      <c r="D225" s="222" t="s">
        <v>280</v>
      </c>
      <c r="E225" s="223" t="s">
        <v>3838</v>
      </c>
      <c r="F225" s="224" t="s">
        <v>3839</v>
      </c>
      <c r="G225" s="225" t="s">
        <v>1673</v>
      </c>
      <c r="H225" s="226">
        <v>128</v>
      </c>
      <c r="I225" s="227">
        <v>164.09999999999999</v>
      </c>
      <c r="J225" s="227">
        <f>ROUND(I225*H225,2)</f>
        <v>21004.799999999999</v>
      </c>
      <c r="K225" s="228"/>
      <c r="L225" s="39"/>
      <c r="M225" s="229" t="s">
        <v>1</v>
      </c>
      <c r="N225" s="230" t="s">
        <v>39</v>
      </c>
      <c r="O225" s="231">
        <v>0</v>
      </c>
      <c r="P225" s="231">
        <f>O225*H225</f>
        <v>0</v>
      </c>
      <c r="Q225" s="231">
        <v>0</v>
      </c>
      <c r="R225" s="231">
        <f>Q225*H225</f>
        <v>0</v>
      </c>
      <c r="S225" s="231">
        <v>0</v>
      </c>
      <c r="T225" s="232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233" t="s">
        <v>2319</v>
      </c>
      <c r="AT225" s="233" t="s">
        <v>280</v>
      </c>
      <c r="AU225" s="233" t="s">
        <v>81</v>
      </c>
      <c r="AY225" s="18" t="s">
        <v>278</v>
      </c>
      <c r="BE225" s="234">
        <f>IF(N225="základní",J225,0)</f>
        <v>21004.799999999999</v>
      </c>
      <c r="BF225" s="234">
        <f>IF(N225="snížená",J225,0)</f>
        <v>0</v>
      </c>
      <c r="BG225" s="234">
        <f>IF(N225="zákl. přenesená",J225,0)</f>
        <v>0</v>
      </c>
      <c r="BH225" s="234">
        <f>IF(N225="sníž. přenesená",J225,0)</f>
        <v>0</v>
      </c>
      <c r="BI225" s="234">
        <f>IF(N225="nulová",J225,0)</f>
        <v>0</v>
      </c>
      <c r="BJ225" s="18" t="s">
        <v>81</v>
      </c>
      <c r="BK225" s="234">
        <f>ROUND(I225*H225,2)</f>
        <v>21004.799999999999</v>
      </c>
      <c r="BL225" s="18" t="s">
        <v>2319</v>
      </c>
      <c r="BM225" s="233" t="s">
        <v>6121</v>
      </c>
    </row>
    <row r="226" s="2" customFormat="1" ht="16.5" customHeight="1">
      <c r="A226" s="33"/>
      <c r="B226" s="34"/>
      <c r="C226" s="222" t="s">
        <v>1637</v>
      </c>
      <c r="D226" s="222" t="s">
        <v>280</v>
      </c>
      <c r="E226" s="223" t="s">
        <v>3844</v>
      </c>
      <c r="F226" s="224" t="s">
        <v>3845</v>
      </c>
      <c r="G226" s="225" t="s">
        <v>1673</v>
      </c>
      <c r="H226" s="226">
        <v>12</v>
      </c>
      <c r="I226" s="227">
        <v>254</v>
      </c>
      <c r="J226" s="227">
        <f>ROUND(I226*H226,2)</f>
        <v>3048</v>
      </c>
      <c r="K226" s="228"/>
      <c r="L226" s="39"/>
      <c r="M226" s="229" t="s">
        <v>1</v>
      </c>
      <c r="N226" s="230" t="s">
        <v>39</v>
      </c>
      <c r="O226" s="231">
        <v>0</v>
      </c>
      <c r="P226" s="231">
        <f>O226*H226</f>
        <v>0</v>
      </c>
      <c r="Q226" s="231">
        <v>0</v>
      </c>
      <c r="R226" s="231">
        <f>Q226*H226</f>
        <v>0</v>
      </c>
      <c r="S226" s="231">
        <v>0</v>
      </c>
      <c r="T226" s="232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233" t="s">
        <v>2319</v>
      </c>
      <c r="AT226" s="233" t="s">
        <v>280</v>
      </c>
      <c r="AU226" s="233" t="s">
        <v>81</v>
      </c>
      <c r="AY226" s="18" t="s">
        <v>278</v>
      </c>
      <c r="BE226" s="234">
        <f>IF(N226="základní",J226,0)</f>
        <v>3048</v>
      </c>
      <c r="BF226" s="234">
        <f>IF(N226="snížená",J226,0)</f>
        <v>0</v>
      </c>
      <c r="BG226" s="234">
        <f>IF(N226="zákl. přenesená",J226,0)</f>
        <v>0</v>
      </c>
      <c r="BH226" s="234">
        <f>IF(N226="sníž. přenesená",J226,0)</f>
        <v>0</v>
      </c>
      <c r="BI226" s="234">
        <f>IF(N226="nulová",J226,0)</f>
        <v>0</v>
      </c>
      <c r="BJ226" s="18" t="s">
        <v>81</v>
      </c>
      <c r="BK226" s="234">
        <f>ROUND(I226*H226,2)</f>
        <v>3048</v>
      </c>
      <c r="BL226" s="18" t="s">
        <v>2319</v>
      </c>
      <c r="BM226" s="233" t="s">
        <v>6122</v>
      </c>
    </row>
    <row r="227" s="2" customFormat="1" ht="16.5" customHeight="1">
      <c r="A227" s="33"/>
      <c r="B227" s="34"/>
      <c r="C227" s="222" t="s">
        <v>1641</v>
      </c>
      <c r="D227" s="222" t="s">
        <v>280</v>
      </c>
      <c r="E227" s="223" t="s">
        <v>3847</v>
      </c>
      <c r="F227" s="224" t="s">
        <v>3848</v>
      </c>
      <c r="G227" s="225" t="s">
        <v>1673</v>
      </c>
      <c r="H227" s="226">
        <v>128</v>
      </c>
      <c r="I227" s="227">
        <v>12</v>
      </c>
      <c r="J227" s="227">
        <f>ROUND(I227*H227,2)</f>
        <v>1536</v>
      </c>
      <c r="K227" s="228"/>
      <c r="L227" s="39"/>
      <c r="M227" s="229" t="s">
        <v>1</v>
      </c>
      <c r="N227" s="230" t="s">
        <v>39</v>
      </c>
      <c r="O227" s="231">
        <v>0</v>
      </c>
      <c r="P227" s="231">
        <f>O227*H227</f>
        <v>0</v>
      </c>
      <c r="Q227" s="231">
        <v>0</v>
      </c>
      <c r="R227" s="231">
        <f>Q227*H227</f>
        <v>0</v>
      </c>
      <c r="S227" s="231">
        <v>0</v>
      </c>
      <c r="T227" s="232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233" t="s">
        <v>2319</v>
      </c>
      <c r="AT227" s="233" t="s">
        <v>280</v>
      </c>
      <c r="AU227" s="233" t="s">
        <v>81</v>
      </c>
      <c r="AY227" s="18" t="s">
        <v>278</v>
      </c>
      <c r="BE227" s="234">
        <f>IF(N227="základní",J227,0)</f>
        <v>1536</v>
      </c>
      <c r="BF227" s="234">
        <f>IF(N227="snížená",J227,0)</f>
        <v>0</v>
      </c>
      <c r="BG227" s="234">
        <f>IF(N227="zákl. přenesená",J227,0)</f>
        <v>0</v>
      </c>
      <c r="BH227" s="234">
        <f>IF(N227="sníž. přenesená",J227,0)</f>
        <v>0</v>
      </c>
      <c r="BI227" s="234">
        <f>IF(N227="nulová",J227,0)</f>
        <v>0</v>
      </c>
      <c r="BJ227" s="18" t="s">
        <v>81</v>
      </c>
      <c r="BK227" s="234">
        <f>ROUND(I227*H227,2)</f>
        <v>1536</v>
      </c>
      <c r="BL227" s="18" t="s">
        <v>2319</v>
      </c>
      <c r="BM227" s="233" t="s">
        <v>6123</v>
      </c>
    </row>
    <row r="228" s="2" customFormat="1" ht="24.15" customHeight="1">
      <c r="A228" s="33"/>
      <c r="B228" s="34"/>
      <c r="C228" s="222" t="s">
        <v>1645</v>
      </c>
      <c r="D228" s="222" t="s">
        <v>280</v>
      </c>
      <c r="E228" s="223" t="s">
        <v>3850</v>
      </c>
      <c r="F228" s="224" t="s">
        <v>3851</v>
      </c>
      <c r="G228" s="225" t="s">
        <v>1673</v>
      </c>
      <c r="H228" s="226">
        <v>128</v>
      </c>
      <c r="I228" s="227">
        <v>13.4</v>
      </c>
      <c r="J228" s="227">
        <f>ROUND(I228*H228,2)</f>
        <v>1715.2000000000001</v>
      </c>
      <c r="K228" s="228"/>
      <c r="L228" s="39"/>
      <c r="M228" s="229" t="s">
        <v>1</v>
      </c>
      <c r="N228" s="230" t="s">
        <v>39</v>
      </c>
      <c r="O228" s="231">
        <v>0</v>
      </c>
      <c r="P228" s="231">
        <f>O228*H228</f>
        <v>0</v>
      </c>
      <c r="Q228" s="231">
        <v>0</v>
      </c>
      <c r="R228" s="231">
        <f>Q228*H228</f>
        <v>0</v>
      </c>
      <c r="S228" s="231">
        <v>0</v>
      </c>
      <c r="T228" s="232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233" t="s">
        <v>2319</v>
      </c>
      <c r="AT228" s="233" t="s">
        <v>280</v>
      </c>
      <c r="AU228" s="233" t="s">
        <v>81</v>
      </c>
      <c r="AY228" s="18" t="s">
        <v>278</v>
      </c>
      <c r="BE228" s="234">
        <f>IF(N228="základní",J228,0)</f>
        <v>1715.2000000000001</v>
      </c>
      <c r="BF228" s="234">
        <f>IF(N228="snížená",J228,0)</f>
        <v>0</v>
      </c>
      <c r="BG228" s="234">
        <f>IF(N228="zákl. přenesená",J228,0)</f>
        <v>0</v>
      </c>
      <c r="BH228" s="234">
        <f>IF(N228="sníž. přenesená",J228,0)</f>
        <v>0</v>
      </c>
      <c r="BI228" s="234">
        <f>IF(N228="nulová",J228,0)</f>
        <v>0</v>
      </c>
      <c r="BJ228" s="18" t="s">
        <v>81</v>
      </c>
      <c r="BK228" s="234">
        <f>ROUND(I228*H228,2)</f>
        <v>1715.2000000000001</v>
      </c>
      <c r="BL228" s="18" t="s">
        <v>2319</v>
      </c>
      <c r="BM228" s="233" t="s">
        <v>6124</v>
      </c>
    </row>
    <row r="229" s="2" customFormat="1" ht="55.5" customHeight="1">
      <c r="A229" s="33"/>
      <c r="B229" s="34"/>
      <c r="C229" s="222" t="s">
        <v>1649</v>
      </c>
      <c r="D229" s="222" t="s">
        <v>280</v>
      </c>
      <c r="E229" s="223" t="s">
        <v>6069</v>
      </c>
      <c r="F229" s="224" t="s">
        <v>6070</v>
      </c>
      <c r="G229" s="225" t="s">
        <v>1673</v>
      </c>
      <c r="H229" s="226">
        <v>1</v>
      </c>
      <c r="I229" s="227">
        <v>24162.299999999999</v>
      </c>
      <c r="J229" s="227">
        <f>ROUND(I229*H229,2)</f>
        <v>24162.299999999999</v>
      </c>
      <c r="K229" s="228"/>
      <c r="L229" s="39"/>
      <c r="M229" s="229" t="s">
        <v>1</v>
      </c>
      <c r="N229" s="230" t="s">
        <v>39</v>
      </c>
      <c r="O229" s="231">
        <v>0</v>
      </c>
      <c r="P229" s="231">
        <f>O229*H229</f>
        <v>0</v>
      </c>
      <c r="Q229" s="231">
        <v>0</v>
      </c>
      <c r="R229" s="231">
        <f>Q229*H229</f>
        <v>0</v>
      </c>
      <c r="S229" s="231">
        <v>0</v>
      </c>
      <c r="T229" s="232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233" t="s">
        <v>2319</v>
      </c>
      <c r="AT229" s="233" t="s">
        <v>280</v>
      </c>
      <c r="AU229" s="233" t="s">
        <v>81</v>
      </c>
      <c r="AY229" s="18" t="s">
        <v>278</v>
      </c>
      <c r="BE229" s="234">
        <f>IF(N229="základní",J229,0)</f>
        <v>24162.299999999999</v>
      </c>
      <c r="BF229" s="234">
        <f>IF(N229="snížená",J229,0)</f>
        <v>0</v>
      </c>
      <c r="BG229" s="234">
        <f>IF(N229="zákl. přenesená",J229,0)</f>
        <v>0</v>
      </c>
      <c r="BH229" s="234">
        <f>IF(N229="sníž. přenesená",J229,0)</f>
        <v>0</v>
      </c>
      <c r="BI229" s="234">
        <f>IF(N229="nulová",J229,0)</f>
        <v>0</v>
      </c>
      <c r="BJ229" s="18" t="s">
        <v>81</v>
      </c>
      <c r="BK229" s="234">
        <f>ROUND(I229*H229,2)</f>
        <v>24162.299999999999</v>
      </c>
      <c r="BL229" s="18" t="s">
        <v>2319</v>
      </c>
      <c r="BM229" s="233" t="s">
        <v>6125</v>
      </c>
    </row>
    <row r="230" s="2" customFormat="1" ht="16.5" customHeight="1">
      <c r="A230" s="33"/>
      <c r="B230" s="34"/>
      <c r="C230" s="222" t="s">
        <v>1653</v>
      </c>
      <c r="D230" s="222" t="s">
        <v>280</v>
      </c>
      <c r="E230" s="223" t="s">
        <v>3802</v>
      </c>
      <c r="F230" s="224" t="s">
        <v>3803</v>
      </c>
      <c r="G230" s="225" t="s">
        <v>1673</v>
      </c>
      <c r="H230" s="226">
        <v>2</v>
      </c>
      <c r="I230" s="227">
        <v>1344</v>
      </c>
      <c r="J230" s="227">
        <f>ROUND(I230*H230,2)</f>
        <v>2688</v>
      </c>
      <c r="K230" s="228"/>
      <c r="L230" s="39"/>
      <c r="M230" s="229" t="s">
        <v>1</v>
      </c>
      <c r="N230" s="230" t="s">
        <v>39</v>
      </c>
      <c r="O230" s="231">
        <v>0</v>
      </c>
      <c r="P230" s="231">
        <f>O230*H230</f>
        <v>0</v>
      </c>
      <c r="Q230" s="231">
        <v>0</v>
      </c>
      <c r="R230" s="231">
        <f>Q230*H230</f>
        <v>0</v>
      </c>
      <c r="S230" s="231">
        <v>0</v>
      </c>
      <c r="T230" s="232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233" t="s">
        <v>2319</v>
      </c>
      <c r="AT230" s="233" t="s">
        <v>280</v>
      </c>
      <c r="AU230" s="233" t="s">
        <v>81</v>
      </c>
      <c r="AY230" s="18" t="s">
        <v>278</v>
      </c>
      <c r="BE230" s="234">
        <f>IF(N230="základní",J230,0)</f>
        <v>2688</v>
      </c>
      <c r="BF230" s="234">
        <f>IF(N230="snížená",J230,0)</f>
        <v>0</v>
      </c>
      <c r="BG230" s="234">
        <f>IF(N230="zákl. přenesená",J230,0)</f>
        <v>0</v>
      </c>
      <c r="BH230" s="234">
        <f>IF(N230="sníž. přenesená",J230,0)</f>
        <v>0</v>
      </c>
      <c r="BI230" s="234">
        <f>IF(N230="nulová",J230,0)</f>
        <v>0</v>
      </c>
      <c r="BJ230" s="18" t="s">
        <v>81</v>
      </c>
      <c r="BK230" s="234">
        <f>ROUND(I230*H230,2)</f>
        <v>2688</v>
      </c>
      <c r="BL230" s="18" t="s">
        <v>2319</v>
      </c>
      <c r="BM230" s="233" t="s">
        <v>6126</v>
      </c>
    </row>
    <row r="231" s="2" customFormat="1" ht="16.5" customHeight="1">
      <c r="A231" s="33"/>
      <c r="B231" s="34"/>
      <c r="C231" s="222" t="s">
        <v>1659</v>
      </c>
      <c r="D231" s="222" t="s">
        <v>280</v>
      </c>
      <c r="E231" s="223" t="s">
        <v>3805</v>
      </c>
      <c r="F231" s="224" t="s">
        <v>3806</v>
      </c>
      <c r="G231" s="225" t="s">
        <v>1673</v>
      </c>
      <c r="H231" s="226">
        <v>100</v>
      </c>
      <c r="I231" s="227">
        <v>85</v>
      </c>
      <c r="J231" s="227">
        <f>ROUND(I231*H231,2)</f>
        <v>8500</v>
      </c>
      <c r="K231" s="228"/>
      <c r="L231" s="39"/>
      <c r="M231" s="229" t="s">
        <v>1</v>
      </c>
      <c r="N231" s="230" t="s">
        <v>39</v>
      </c>
      <c r="O231" s="231">
        <v>0</v>
      </c>
      <c r="P231" s="231">
        <f>O231*H231</f>
        <v>0</v>
      </c>
      <c r="Q231" s="231">
        <v>0</v>
      </c>
      <c r="R231" s="231">
        <f>Q231*H231</f>
        <v>0</v>
      </c>
      <c r="S231" s="231">
        <v>0</v>
      </c>
      <c r="T231" s="232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233" t="s">
        <v>2319</v>
      </c>
      <c r="AT231" s="233" t="s">
        <v>280</v>
      </c>
      <c r="AU231" s="233" t="s">
        <v>81</v>
      </c>
      <c r="AY231" s="18" t="s">
        <v>278</v>
      </c>
      <c r="BE231" s="234">
        <f>IF(N231="základní",J231,0)</f>
        <v>8500</v>
      </c>
      <c r="BF231" s="234">
        <f>IF(N231="snížená",J231,0)</f>
        <v>0</v>
      </c>
      <c r="BG231" s="234">
        <f>IF(N231="zákl. přenesená",J231,0)</f>
        <v>0</v>
      </c>
      <c r="BH231" s="234">
        <f>IF(N231="sníž. přenesená",J231,0)</f>
        <v>0</v>
      </c>
      <c r="BI231" s="234">
        <f>IF(N231="nulová",J231,0)</f>
        <v>0</v>
      </c>
      <c r="BJ231" s="18" t="s">
        <v>81</v>
      </c>
      <c r="BK231" s="234">
        <f>ROUND(I231*H231,2)</f>
        <v>8500</v>
      </c>
      <c r="BL231" s="18" t="s">
        <v>2319</v>
      </c>
      <c r="BM231" s="233" t="s">
        <v>6127</v>
      </c>
    </row>
    <row r="232" s="2" customFormat="1" ht="16.5" customHeight="1">
      <c r="A232" s="33"/>
      <c r="B232" s="34"/>
      <c r="C232" s="222" t="s">
        <v>1664</v>
      </c>
      <c r="D232" s="222" t="s">
        <v>280</v>
      </c>
      <c r="E232" s="223" t="s">
        <v>3808</v>
      </c>
      <c r="F232" s="224" t="s">
        <v>3809</v>
      </c>
      <c r="G232" s="225" t="s">
        <v>407</v>
      </c>
      <c r="H232" s="226">
        <v>84</v>
      </c>
      <c r="I232" s="227">
        <v>181.19999999999999</v>
      </c>
      <c r="J232" s="227">
        <f>ROUND(I232*H232,2)</f>
        <v>15220.799999999999</v>
      </c>
      <c r="K232" s="228"/>
      <c r="L232" s="39"/>
      <c r="M232" s="229" t="s">
        <v>1</v>
      </c>
      <c r="N232" s="230" t="s">
        <v>39</v>
      </c>
      <c r="O232" s="231">
        <v>0</v>
      </c>
      <c r="P232" s="231">
        <f>O232*H232</f>
        <v>0</v>
      </c>
      <c r="Q232" s="231">
        <v>0</v>
      </c>
      <c r="R232" s="231">
        <f>Q232*H232</f>
        <v>0</v>
      </c>
      <c r="S232" s="231">
        <v>0</v>
      </c>
      <c r="T232" s="232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233" t="s">
        <v>2319</v>
      </c>
      <c r="AT232" s="233" t="s">
        <v>280</v>
      </c>
      <c r="AU232" s="233" t="s">
        <v>81</v>
      </c>
      <c r="AY232" s="18" t="s">
        <v>278</v>
      </c>
      <c r="BE232" s="234">
        <f>IF(N232="základní",J232,0)</f>
        <v>15220.799999999999</v>
      </c>
      <c r="BF232" s="234">
        <f>IF(N232="snížená",J232,0)</f>
        <v>0</v>
      </c>
      <c r="BG232" s="234">
        <f>IF(N232="zákl. přenesená",J232,0)</f>
        <v>0</v>
      </c>
      <c r="BH232" s="234">
        <f>IF(N232="sníž. přenesená",J232,0)</f>
        <v>0</v>
      </c>
      <c r="BI232" s="234">
        <f>IF(N232="nulová",J232,0)</f>
        <v>0</v>
      </c>
      <c r="BJ232" s="18" t="s">
        <v>81</v>
      </c>
      <c r="BK232" s="234">
        <f>ROUND(I232*H232,2)</f>
        <v>15220.799999999999</v>
      </c>
      <c r="BL232" s="18" t="s">
        <v>2319</v>
      </c>
      <c r="BM232" s="233" t="s">
        <v>6128</v>
      </c>
    </row>
    <row r="233" s="2" customFormat="1" ht="62.7" customHeight="1">
      <c r="A233" s="33"/>
      <c r="B233" s="34"/>
      <c r="C233" s="222" t="s">
        <v>1670</v>
      </c>
      <c r="D233" s="222" t="s">
        <v>280</v>
      </c>
      <c r="E233" s="223" t="s">
        <v>6075</v>
      </c>
      <c r="F233" s="224" t="s">
        <v>6076</v>
      </c>
      <c r="G233" s="225" t="s">
        <v>407</v>
      </c>
      <c r="H233" s="226">
        <v>16</v>
      </c>
      <c r="I233" s="227">
        <v>130</v>
      </c>
      <c r="J233" s="227">
        <f>ROUND(I233*H233,2)</f>
        <v>2080</v>
      </c>
      <c r="K233" s="228"/>
      <c r="L233" s="39"/>
      <c r="M233" s="229" t="s">
        <v>1</v>
      </c>
      <c r="N233" s="230" t="s">
        <v>39</v>
      </c>
      <c r="O233" s="231">
        <v>0</v>
      </c>
      <c r="P233" s="231">
        <f>O233*H233</f>
        <v>0</v>
      </c>
      <c r="Q233" s="231">
        <v>0</v>
      </c>
      <c r="R233" s="231">
        <f>Q233*H233</f>
        <v>0</v>
      </c>
      <c r="S233" s="231">
        <v>0</v>
      </c>
      <c r="T233" s="232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233" t="s">
        <v>2319</v>
      </c>
      <c r="AT233" s="233" t="s">
        <v>280</v>
      </c>
      <c r="AU233" s="233" t="s">
        <v>81</v>
      </c>
      <c r="AY233" s="18" t="s">
        <v>278</v>
      </c>
      <c r="BE233" s="234">
        <f>IF(N233="základní",J233,0)</f>
        <v>2080</v>
      </c>
      <c r="BF233" s="234">
        <f>IF(N233="snížená",J233,0)</f>
        <v>0</v>
      </c>
      <c r="BG233" s="234">
        <f>IF(N233="zákl. přenesená",J233,0)</f>
        <v>0</v>
      </c>
      <c r="BH233" s="234">
        <f>IF(N233="sníž. přenesená",J233,0)</f>
        <v>0</v>
      </c>
      <c r="BI233" s="234">
        <f>IF(N233="nulová",J233,0)</f>
        <v>0</v>
      </c>
      <c r="BJ233" s="18" t="s">
        <v>81</v>
      </c>
      <c r="BK233" s="234">
        <f>ROUND(I233*H233,2)</f>
        <v>2080</v>
      </c>
      <c r="BL233" s="18" t="s">
        <v>2319</v>
      </c>
      <c r="BM233" s="233" t="s">
        <v>6129</v>
      </c>
    </row>
    <row r="234" s="2" customFormat="1" ht="16.5" customHeight="1">
      <c r="A234" s="33"/>
      <c r="B234" s="34"/>
      <c r="C234" s="222" t="s">
        <v>1676</v>
      </c>
      <c r="D234" s="222" t="s">
        <v>280</v>
      </c>
      <c r="E234" s="223" t="s">
        <v>3814</v>
      </c>
      <c r="F234" s="224" t="s">
        <v>3815</v>
      </c>
      <c r="G234" s="225" t="s">
        <v>407</v>
      </c>
      <c r="H234" s="226">
        <v>12</v>
      </c>
      <c r="I234" s="227">
        <v>150.30000000000001</v>
      </c>
      <c r="J234" s="227">
        <f>ROUND(I234*H234,2)</f>
        <v>1803.5999999999999</v>
      </c>
      <c r="K234" s="228"/>
      <c r="L234" s="39"/>
      <c r="M234" s="229" t="s">
        <v>1</v>
      </c>
      <c r="N234" s="230" t="s">
        <v>39</v>
      </c>
      <c r="O234" s="231">
        <v>0</v>
      </c>
      <c r="P234" s="231">
        <f>O234*H234</f>
        <v>0</v>
      </c>
      <c r="Q234" s="231">
        <v>0</v>
      </c>
      <c r="R234" s="231">
        <f>Q234*H234</f>
        <v>0</v>
      </c>
      <c r="S234" s="231">
        <v>0</v>
      </c>
      <c r="T234" s="232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233" t="s">
        <v>2319</v>
      </c>
      <c r="AT234" s="233" t="s">
        <v>280</v>
      </c>
      <c r="AU234" s="233" t="s">
        <v>81</v>
      </c>
      <c r="AY234" s="18" t="s">
        <v>278</v>
      </c>
      <c r="BE234" s="234">
        <f>IF(N234="základní",J234,0)</f>
        <v>1803.5999999999999</v>
      </c>
      <c r="BF234" s="234">
        <f>IF(N234="snížená",J234,0)</f>
        <v>0</v>
      </c>
      <c r="BG234" s="234">
        <f>IF(N234="zákl. přenesená",J234,0)</f>
        <v>0</v>
      </c>
      <c r="BH234" s="234">
        <f>IF(N234="sníž. přenesená",J234,0)</f>
        <v>0</v>
      </c>
      <c r="BI234" s="234">
        <f>IF(N234="nulová",J234,0)</f>
        <v>0</v>
      </c>
      <c r="BJ234" s="18" t="s">
        <v>81</v>
      </c>
      <c r="BK234" s="234">
        <f>ROUND(I234*H234,2)</f>
        <v>1803.5999999999999</v>
      </c>
      <c r="BL234" s="18" t="s">
        <v>2319</v>
      </c>
      <c r="BM234" s="233" t="s">
        <v>6130</v>
      </c>
    </row>
    <row r="235" s="2" customFormat="1" ht="16.5" customHeight="1">
      <c r="A235" s="33"/>
      <c r="B235" s="34"/>
      <c r="C235" s="222" t="s">
        <v>1681</v>
      </c>
      <c r="D235" s="222" t="s">
        <v>280</v>
      </c>
      <c r="E235" s="223" t="s">
        <v>3817</v>
      </c>
      <c r="F235" s="224" t="s">
        <v>3818</v>
      </c>
      <c r="G235" s="225" t="s">
        <v>407</v>
      </c>
      <c r="H235" s="226">
        <v>38</v>
      </c>
      <c r="I235" s="227">
        <v>170.09999999999999</v>
      </c>
      <c r="J235" s="227">
        <f>ROUND(I235*H235,2)</f>
        <v>6463.8000000000002</v>
      </c>
      <c r="K235" s="228"/>
      <c r="L235" s="39"/>
      <c r="M235" s="229" t="s">
        <v>1</v>
      </c>
      <c r="N235" s="230" t="s">
        <v>39</v>
      </c>
      <c r="O235" s="231">
        <v>0</v>
      </c>
      <c r="P235" s="231">
        <f>O235*H235</f>
        <v>0</v>
      </c>
      <c r="Q235" s="231">
        <v>0</v>
      </c>
      <c r="R235" s="231">
        <f>Q235*H235</f>
        <v>0</v>
      </c>
      <c r="S235" s="231">
        <v>0</v>
      </c>
      <c r="T235" s="232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233" t="s">
        <v>2319</v>
      </c>
      <c r="AT235" s="233" t="s">
        <v>280</v>
      </c>
      <c r="AU235" s="233" t="s">
        <v>81</v>
      </c>
      <c r="AY235" s="18" t="s">
        <v>278</v>
      </c>
      <c r="BE235" s="234">
        <f>IF(N235="základní",J235,0)</f>
        <v>6463.8000000000002</v>
      </c>
      <c r="BF235" s="234">
        <f>IF(N235="snížená",J235,0)</f>
        <v>0</v>
      </c>
      <c r="BG235" s="234">
        <f>IF(N235="zákl. přenesená",J235,0)</f>
        <v>0</v>
      </c>
      <c r="BH235" s="234">
        <f>IF(N235="sníž. přenesená",J235,0)</f>
        <v>0</v>
      </c>
      <c r="BI235" s="234">
        <f>IF(N235="nulová",J235,0)</f>
        <v>0</v>
      </c>
      <c r="BJ235" s="18" t="s">
        <v>81</v>
      </c>
      <c r="BK235" s="234">
        <f>ROUND(I235*H235,2)</f>
        <v>6463.8000000000002</v>
      </c>
      <c r="BL235" s="18" t="s">
        <v>2319</v>
      </c>
      <c r="BM235" s="233" t="s">
        <v>6131</v>
      </c>
    </row>
    <row r="236" s="2" customFormat="1" ht="16.5" customHeight="1">
      <c r="A236" s="33"/>
      <c r="B236" s="34"/>
      <c r="C236" s="222" t="s">
        <v>1697</v>
      </c>
      <c r="D236" s="222" t="s">
        <v>280</v>
      </c>
      <c r="E236" s="223" t="s">
        <v>3820</v>
      </c>
      <c r="F236" s="224" t="s">
        <v>3821</v>
      </c>
      <c r="G236" s="225" t="s">
        <v>1673</v>
      </c>
      <c r="H236" s="226">
        <v>10</v>
      </c>
      <c r="I236" s="227">
        <v>30.899999999999999</v>
      </c>
      <c r="J236" s="227">
        <f>ROUND(I236*H236,2)</f>
        <v>309</v>
      </c>
      <c r="K236" s="228"/>
      <c r="L236" s="39"/>
      <c r="M236" s="229" t="s">
        <v>1</v>
      </c>
      <c r="N236" s="230" t="s">
        <v>39</v>
      </c>
      <c r="O236" s="231">
        <v>0</v>
      </c>
      <c r="P236" s="231">
        <f>O236*H236</f>
        <v>0</v>
      </c>
      <c r="Q236" s="231">
        <v>0</v>
      </c>
      <c r="R236" s="231">
        <f>Q236*H236</f>
        <v>0</v>
      </c>
      <c r="S236" s="231">
        <v>0</v>
      </c>
      <c r="T236" s="232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233" t="s">
        <v>2319</v>
      </c>
      <c r="AT236" s="233" t="s">
        <v>280</v>
      </c>
      <c r="AU236" s="233" t="s">
        <v>81</v>
      </c>
      <c r="AY236" s="18" t="s">
        <v>278</v>
      </c>
      <c r="BE236" s="234">
        <f>IF(N236="základní",J236,0)</f>
        <v>309</v>
      </c>
      <c r="BF236" s="234">
        <f>IF(N236="snížená",J236,0)</f>
        <v>0</v>
      </c>
      <c r="BG236" s="234">
        <f>IF(N236="zákl. přenesená",J236,0)</f>
        <v>0</v>
      </c>
      <c r="BH236" s="234">
        <f>IF(N236="sníž. přenesená",J236,0)</f>
        <v>0</v>
      </c>
      <c r="BI236" s="234">
        <f>IF(N236="nulová",J236,0)</f>
        <v>0</v>
      </c>
      <c r="BJ236" s="18" t="s">
        <v>81</v>
      </c>
      <c r="BK236" s="234">
        <f>ROUND(I236*H236,2)</f>
        <v>309</v>
      </c>
      <c r="BL236" s="18" t="s">
        <v>2319</v>
      </c>
      <c r="BM236" s="233" t="s">
        <v>6132</v>
      </c>
    </row>
    <row r="237" s="2" customFormat="1" ht="16.5" customHeight="1">
      <c r="A237" s="33"/>
      <c r="B237" s="34"/>
      <c r="C237" s="222" t="s">
        <v>1702</v>
      </c>
      <c r="D237" s="222" t="s">
        <v>280</v>
      </c>
      <c r="E237" s="223" t="s">
        <v>3823</v>
      </c>
      <c r="F237" s="224" t="s">
        <v>3824</v>
      </c>
      <c r="G237" s="225" t="s">
        <v>1673</v>
      </c>
      <c r="H237" s="226">
        <v>1</v>
      </c>
      <c r="I237" s="227">
        <v>4100</v>
      </c>
      <c r="J237" s="227">
        <f>ROUND(I237*H237,2)</f>
        <v>4100</v>
      </c>
      <c r="K237" s="228"/>
      <c r="L237" s="39"/>
      <c r="M237" s="229" t="s">
        <v>1</v>
      </c>
      <c r="N237" s="230" t="s">
        <v>39</v>
      </c>
      <c r="O237" s="231">
        <v>0</v>
      </c>
      <c r="P237" s="231">
        <f>O237*H237</f>
        <v>0</v>
      </c>
      <c r="Q237" s="231">
        <v>0</v>
      </c>
      <c r="R237" s="231">
        <f>Q237*H237</f>
        <v>0</v>
      </c>
      <c r="S237" s="231">
        <v>0</v>
      </c>
      <c r="T237" s="232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233" t="s">
        <v>2319</v>
      </c>
      <c r="AT237" s="233" t="s">
        <v>280</v>
      </c>
      <c r="AU237" s="233" t="s">
        <v>81</v>
      </c>
      <c r="AY237" s="18" t="s">
        <v>278</v>
      </c>
      <c r="BE237" s="234">
        <f>IF(N237="základní",J237,0)</f>
        <v>4100</v>
      </c>
      <c r="BF237" s="234">
        <f>IF(N237="snížená",J237,0)</f>
        <v>0</v>
      </c>
      <c r="BG237" s="234">
        <f>IF(N237="zákl. přenesená",J237,0)</f>
        <v>0</v>
      </c>
      <c r="BH237" s="234">
        <f>IF(N237="sníž. přenesená",J237,0)</f>
        <v>0</v>
      </c>
      <c r="BI237" s="234">
        <f>IF(N237="nulová",J237,0)</f>
        <v>0</v>
      </c>
      <c r="BJ237" s="18" t="s">
        <v>81</v>
      </c>
      <c r="BK237" s="234">
        <f>ROUND(I237*H237,2)</f>
        <v>4100</v>
      </c>
      <c r="BL237" s="18" t="s">
        <v>2319</v>
      </c>
      <c r="BM237" s="233" t="s">
        <v>6133</v>
      </c>
    </row>
    <row r="238" s="2" customFormat="1" ht="16.5" customHeight="1">
      <c r="A238" s="33"/>
      <c r="B238" s="34"/>
      <c r="C238" s="222" t="s">
        <v>1706</v>
      </c>
      <c r="D238" s="222" t="s">
        <v>280</v>
      </c>
      <c r="E238" s="223" t="s">
        <v>3826</v>
      </c>
      <c r="F238" s="224" t="s">
        <v>3827</v>
      </c>
      <c r="G238" s="225" t="s">
        <v>407</v>
      </c>
      <c r="H238" s="226">
        <v>48</v>
      </c>
      <c r="I238" s="227">
        <v>110.40000000000001</v>
      </c>
      <c r="J238" s="227">
        <f>ROUND(I238*H238,2)</f>
        <v>5299.1999999999998</v>
      </c>
      <c r="K238" s="228"/>
      <c r="L238" s="39"/>
      <c r="M238" s="229" t="s">
        <v>1</v>
      </c>
      <c r="N238" s="230" t="s">
        <v>39</v>
      </c>
      <c r="O238" s="231">
        <v>0</v>
      </c>
      <c r="P238" s="231">
        <f>O238*H238</f>
        <v>0</v>
      </c>
      <c r="Q238" s="231">
        <v>0</v>
      </c>
      <c r="R238" s="231">
        <f>Q238*H238</f>
        <v>0</v>
      </c>
      <c r="S238" s="231">
        <v>0</v>
      </c>
      <c r="T238" s="232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233" t="s">
        <v>2319</v>
      </c>
      <c r="AT238" s="233" t="s">
        <v>280</v>
      </c>
      <c r="AU238" s="233" t="s">
        <v>81</v>
      </c>
      <c r="AY238" s="18" t="s">
        <v>278</v>
      </c>
      <c r="BE238" s="234">
        <f>IF(N238="základní",J238,0)</f>
        <v>5299.1999999999998</v>
      </c>
      <c r="BF238" s="234">
        <f>IF(N238="snížená",J238,0)</f>
        <v>0</v>
      </c>
      <c r="BG238" s="234">
        <f>IF(N238="zákl. přenesená",J238,0)</f>
        <v>0</v>
      </c>
      <c r="BH238" s="234">
        <f>IF(N238="sníž. přenesená",J238,0)</f>
        <v>0</v>
      </c>
      <c r="BI238" s="234">
        <f>IF(N238="nulová",J238,0)</f>
        <v>0</v>
      </c>
      <c r="BJ238" s="18" t="s">
        <v>81</v>
      </c>
      <c r="BK238" s="234">
        <f>ROUND(I238*H238,2)</f>
        <v>5299.1999999999998</v>
      </c>
      <c r="BL238" s="18" t="s">
        <v>2319</v>
      </c>
      <c r="BM238" s="233" t="s">
        <v>6134</v>
      </c>
    </row>
    <row r="239" s="2" customFormat="1" ht="16.5" customHeight="1">
      <c r="A239" s="33"/>
      <c r="B239" s="34"/>
      <c r="C239" s="222" t="s">
        <v>1712</v>
      </c>
      <c r="D239" s="222" t="s">
        <v>280</v>
      </c>
      <c r="E239" s="223" t="s">
        <v>3829</v>
      </c>
      <c r="F239" s="224" t="s">
        <v>3830</v>
      </c>
      <c r="G239" s="225" t="s">
        <v>1673</v>
      </c>
      <c r="H239" s="226">
        <v>30</v>
      </c>
      <c r="I239" s="227">
        <v>110.8</v>
      </c>
      <c r="J239" s="227">
        <f>ROUND(I239*H239,2)</f>
        <v>3324</v>
      </c>
      <c r="K239" s="228"/>
      <c r="L239" s="39"/>
      <c r="M239" s="229" t="s">
        <v>1</v>
      </c>
      <c r="N239" s="230" t="s">
        <v>39</v>
      </c>
      <c r="O239" s="231">
        <v>0</v>
      </c>
      <c r="P239" s="231">
        <f>O239*H239</f>
        <v>0</v>
      </c>
      <c r="Q239" s="231">
        <v>0</v>
      </c>
      <c r="R239" s="231">
        <f>Q239*H239</f>
        <v>0</v>
      </c>
      <c r="S239" s="231">
        <v>0</v>
      </c>
      <c r="T239" s="232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233" t="s">
        <v>2319</v>
      </c>
      <c r="AT239" s="233" t="s">
        <v>280</v>
      </c>
      <c r="AU239" s="233" t="s">
        <v>81</v>
      </c>
      <c r="AY239" s="18" t="s">
        <v>278</v>
      </c>
      <c r="BE239" s="234">
        <f>IF(N239="základní",J239,0)</f>
        <v>3324</v>
      </c>
      <c r="BF239" s="234">
        <f>IF(N239="snížená",J239,0)</f>
        <v>0</v>
      </c>
      <c r="BG239" s="234">
        <f>IF(N239="zákl. přenesená",J239,0)</f>
        <v>0</v>
      </c>
      <c r="BH239" s="234">
        <f>IF(N239="sníž. přenesená",J239,0)</f>
        <v>0</v>
      </c>
      <c r="BI239" s="234">
        <f>IF(N239="nulová",J239,0)</f>
        <v>0</v>
      </c>
      <c r="BJ239" s="18" t="s">
        <v>81</v>
      </c>
      <c r="BK239" s="234">
        <f>ROUND(I239*H239,2)</f>
        <v>3324</v>
      </c>
      <c r="BL239" s="18" t="s">
        <v>2319</v>
      </c>
      <c r="BM239" s="233" t="s">
        <v>6135</v>
      </c>
    </row>
    <row r="240" s="2" customFormat="1" ht="16.5" customHeight="1">
      <c r="A240" s="33"/>
      <c r="B240" s="34"/>
      <c r="C240" s="222" t="s">
        <v>1716</v>
      </c>
      <c r="D240" s="222" t="s">
        <v>280</v>
      </c>
      <c r="E240" s="223" t="s">
        <v>3832</v>
      </c>
      <c r="F240" s="224" t="s">
        <v>3833</v>
      </c>
      <c r="G240" s="225" t="s">
        <v>407</v>
      </c>
      <c r="H240" s="226">
        <v>100</v>
      </c>
      <c r="I240" s="227">
        <v>36.100000000000001</v>
      </c>
      <c r="J240" s="227">
        <f>ROUND(I240*H240,2)</f>
        <v>3610</v>
      </c>
      <c r="K240" s="228"/>
      <c r="L240" s="39"/>
      <c r="M240" s="229" t="s">
        <v>1</v>
      </c>
      <c r="N240" s="230" t="s">
        <v>39</v>
      </c>
      <c r="O240" s="231">
        <v>0</v>
      </c>
      <c r="P240" s="231">
        <f>O240*H240</f>
        <v>0</v>
      </c>
      <c r="Q240" s="231">
        <v>0</v>
      </c>
      <c r="R240" s="231">
        <f>Q240*H240</f>
        <v>0</v>
      </c>
      <c r="S240" s="231">
        <v>0</v>
      </c>
      <c r="T240" s="232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233" t="s">
        <v>2319</v>
      </c>
      <c r="AT240" s="233" t="s">
        <v>280</v>
      </c>
      <c r="AU240" s="233" t="s">
        <v>81</v>
      </c>
      <c r="AY240" s="18" t="s">
        <v>278</v>
      </c>
      <c r="BE240" s="234">
        <f>IF(N240="základní",J240,0)</f>
        <v>3610</v>
      </c>
      <c r="BF240" s="234">
        <f>IF(N240="snížená",J240,0)</f>
        <v>0</v>
      </c>
      <c r="BG240" s="234">
        <f>IF(N240="zákl. přenesená",J240,0)</f>
        <v>0</v>
      </c>
      <c r="BH240" s="234">
        <f>IF(N240="sníž. přenesená",J240,0)</f>
        <v>0</v>
      </c>
      <c r="BI240" s="234">
        <f>IF(N240="nulová",J240,0)</f>
        <v>0</v>
      </c>
      <c r="BJ240" s="18" t="s">
        <v>81</v>
      </c>
      <c r="BK240" s="234">
        <f>ROUND(I240*H240,2)</f>
        <v>3610</v>
      </c>
      <c r="BL240" s="18" t="s">
        <v>2319</v>
      </c>
      <c r="BM240" s="233" t="s">
        <v>6136</v>
      </c>
    </row>
    <row r="241" s="2" customFormat="1" ht="24.15" customHeight="1">
      <c r="A241" s="33"/>
      <c r="B241" s="34"/>
      <c r="C241" s="222" t="s">
        <v>1720</v>
      </c>
      <c r="D241" s="222" t="s">
        <v>280</v>
      </c>
      <c r="E241" s="223" t="s">
        <v>3835</v>
      </c>
      <c r="F241" s="224" t="s">
        <v>3836</v>
      </c>
      <c r="G241" s="225" t="s">
        <v>1673</v>
      </c>
      <c r="H241" s="226">
        <v>8</v>
      </c>
      <c r="I241" s="227">
        <v>452</v>
      </c>
      <c r="J241" s="227">
        <f>ROUND(I241*H241,2)</f>
        <v>3616</v>
      </c>
      <c r="K241" s="228"/>
      <c r="L241" s="39"/>
      <c r="M241" s="229" t="s">
        <v>1</v>
      </c>
      <c r="N241" s="230" t="s">
        <v>39</v>
      </c>
      <c r="O241" s="231">
        <v>0</v>
      </c>
      <c r="P241" s="231">
        <f>O241*H241</f>
        <v>0</v>
      </c>
      <c r="Q241" s="231">
        <v>0</v>
      </c>
      <c r="R241" s="231">
        <f>Q241*H241</f>
        <v>0</v>
      </c>
      <c r="S241" s="231">
        <v>0</v>
      </c>
      <c r="T241" s="232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233" t="s">
        <v>2319</v>
      </c>
      <c r="AT241" s="233" t="s">
        <v>280</v>
      </c>
      <c r="AU241" s="233" t="s">
        <v>81</v>
      </c>
      <c r="AY241" s="18" t="s">
        <v>278</v>
      </c>
      <c r="BE241" s="234">
        <f>IF(N241="základní",J241,0)</f>
        <v>3616</v>
      </c>
      <c r="BF241" s="234">
        <f>IF(N241="snížená",J241,0)</f>
        <v>0</v>
      </c>
      <c r="BG241" s="234">
        <f>IF(N241="zákl. přenesená",J241,0)</f>
        <v>0</v>
      </c>
      <c r="BH241" s="234">
        <f>IF(N241="sníž. přenesená",J241,0)</f>
        <v>0</v>
      </c>
      <c r="BI241" s="234">
        <f>IF(N241="nulová",J241,0)</f>
        <v>0</v>
      </c>
      <c r="BJ241" s="18" t="s">
        <v>81</v>
      </c>
      <c r="BK241" s="234">
        <f>ROUND(I241*H241,2)</f>
        <v>3616</v>
      </c>
      <c r="BL241" s="18" t="s">
        <v>2319</v>
      </c>
      <c r="BM241" s="233" t="s">
        <v>6137</v>
      </c>
    </row>
    <row r="242" s="2" customFormat="1" ht="24.15" customHeight="1">
      <c r="A242" s="33"/>
      <c r="B242" s="34"/>
      <c r="C242" s="222" t="s">
        <v>1724</v>
      </c>
      <c r="D242" s="222" t="s">
        <v>280</v>
      </c>
      <c r="E242" s="223" t="s">
        <v>3838</v>
      </c>
      <c r="F242" s="224" t="s">
        <v>3839</v>
      </c>
      <c r="G242" s="225" t="s">
        <v>1673</v>
      </c>
      <c r="H242" s="226">
        <v>190</v>
      </c>
      <c r="I242" s="227">
        <v>164.09999999999999</v>
      </c>
      <c r="J242" s="227">
        <f>ROUND(I242*H242,2)</f>
        <v>31179</v>
      </c>
      <c r="K242" s="228"/>
      <c r="L242" s="39"/>
      <c r="M242" s="229" t="s">
        <v>1</v>
      </c>
      <c r="N242" s="230" t="s">
        <v>39</v>
      </c>
      <c r="O242" s="231">
        <v>0</v>
      </c>
      <c r="P242" s="231">
        <f>O242*H242</f>
        <v>0</v>
      </c>
      <c r="Q242" s="231">
        <v>0</v>
      </c>
      <c r="R242" s="231">
        <f>Q242*H242</f>
        <v>0</v>
      </c>
      <c r="S242" s="231">
        <v>0</v>
      </c>
      <c r="T242" s="232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233" t="s">
        <v>2319</v>
      </c>
      <c r="AT242" s="233" t="s">
        <v>280</v>
      </c>
      <c r="AU242" s="233" t="s">
        <v>81</v>
      </c>
      <c r="AY242" s="18" t="s">
        <v>278</v>
      </c>
      <c r="BE242" s="234">
        <f>IF(N242="základní",J242,0)</f>
        <v>31179</v>
      </c>
      <c r="BF242" s="234">
        <f>IF(N242="snížená",J242,0)</f>
        <v>0</v>
      </c>
      <c r="BG242" s="234">
        <f>IF(N242="zákl. přenesená",J242,0)</f>
        <v>0</v>
      </c>
      <c r="BH242" s="234">
        <f>IF(N242="sníž. přenesená",J242,0)</f>
        <v>0</v>
      </c>
      <c r="BI242" s="234">
        <f>IF(N242="nulová",J242,0)</f>
        <v>0</v>
      </c>
      <c r="BJ242" s="18" t="s">
        <v>81</v>
      </c>
      <c r="BK242" s="234">
        <f>ROUND(I242*H242,2)</f>
        <v>31179</v>
      </c>
      <c r="BL242" s="18" t="s">
        <v>2319</v>
      </c>
      <c r="BM242" s="233" t="s">
        <v>6138</v>
      </c>
    </row>
    <row r="243" s="2" customFormat="1" ht="16.5" customHeight="1">
      <c r="A243" s="33"/>
      <c r="B243" s="34"/>
      <c r="C243" s="222" t="s">
        <v>1729</v>
      </c>
      <c r="D243" s="222" t="s">
        <v>280</v>
      </c>
      <c r="E243" s="223" t="s">
        <v>3844</v>
      </c>
      <c r="F243" s="224" t="s">
        <v>3845</v>
      </c>
      <c r="G243" s="225" t="s">
        <v>1673</v>
      </c>
      <c r="H243" s="226">
        <v>16</v>
      </c>
      <c r="I243" s="227">
        <v>254</v>
      </c>
      <c r="J243" s="227">
        <f>ROUND(I243*H243,2)</f>
        <v>4064</v>
      </c>
      <c r="K243" s="228"/>
      <c r="L243" s="39"/>
      <c r="M243" s="229" t="s">
        <v>1</v>
      </c>
      <c r="N243" s="230" t="s">
        <v>39</v>
      </c>
      <c r="O243" s="231">
        <v>0</v>
      </c>
      <c r="P243" s="231">
        <f>O243*H243</f>
        <v>0</v>
      </c>
      <c r="Q243" s="231">
        <v>0</v>
      </c>
      <c r="R243" s="231">
        <f>Q243*H243</f>
        <v>0</v>
      </c>
      <c r="S243" s="231">
        <v>0</v>
      </c>
      <c r="T243" s="232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233" t="s">
        <v>2319</v>
      </c>
      <c r="AT243" s="233" t="s">
        <v>280</v>
      </c>
      <c r="AU243" s="233" t="s">
        <v>81</v>
      </c>
      <c r="AY243" s="18" t="s">
        <v>278</v>
      </c>
      <c r="BE243" s="234">
        <f>IF(N243="základní",J243,0)</f>
        <v>4064</v>
      </c>
      <c r="BF243" s="234">
        <f>IF(N243="snížená",J243,0)</f>
        <v>0</v>
      </c>
      <c r="BG243" s="234">
        <f>IF(N243="zákl. přenesená",J243,0)</f>
        <v>0</v>
      </c>
      <c r="BH243" s="234">
        <f>IF(N243="sníž. přenesená",J243,0)</f>
        <v>0</v>
      </c>
      <c r="BI243" s="234">
        <f>IF(N243="nulová",J243,0)</f>
        <v>0</v>
      </c>
      <c r="BJ243" s="18" t="s">
        <v>81</v>
      </c>
      <c r="BK243" s="234">
        <f>ROUND(I243*H243,2)</f>
        <v>4064</v>
      </c>
      <c r="BL243" s="18" t="s">
        <v>2319</v>
      </c>
      <c r="BM243" s="233" t="s">
        <v>6139</v>
      </c>
    </row>
    <row r="244" s="2" customFormat="1" ht="16.5" customHeight="1">
      <c r="A244" s="33"/>
      <c r="B244" s="34"/>
      <c r="C244" s="222" t="s">
        <v>1733</v>
      </c>
      <c r="D244" s="222" t="s">
        <v>280</v>
      </c>
      <c r="E244" s="223" t="s">
        <v>3847</v>
      </c>
      <c r="F244" s="224" t="s">
        <v>3848</v>
      </c>
      <c r="G244" s="225" t="s">
        <v>1673</v>
      </c>
      <c r="H244" s="226">
        <v>190</v>
      </c>
      <c r="I244" s="227">
        <v>12</v>
      </c>
      <c r="J244" s="227">
        <f>ROUND(I244*H244,2)</f>
        <v>2280</v>
      </c>
      <c r="K244" s="228"/>
      <c r="L244" s="39"/>
      <c r="M244" s="229" t="s">
        <v>1</v>
      </c>
      <c r="N244" s="230" t="s">
        <v>39</v>
      </c>
      <c r="O244" s="231">
        <v>0</v>
      </c>
      <c r="P244" s="231">
        <f>O244*H244</f>
        <v>0</v>
      </c>
      <c r="Q244" s="231">
        <v>0</v>
      </c>
      <c r="R244" s="231">
        <f>Q244*H244</f>
        <v>0</v>
      </c>
      <c r="S244" s="231">
        <v>0</v>
      </c>
      <c r="T244" s="232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233" t="s">
        <v>2319</v>
      </c>
      <c r="AT244" s="233" t="s">
        <v>280</v>
      </c>
      <c r="AU244" s="233" t="s">
        <v>81</v>
      </c>
      <c r="AY244" s="18" t="s">
        <v>278</v>
      </c>
      <c r="BE244" s="234">
        <f>IF(N244="základní",J244,0)</f>
        <v>2280</v>
      </c>
      <c r="BF244" s="234">
        <f>IF(N244="snížená",J244,0)</f>
        <v>0</v>
      </c>
      <c r="BG244" s="234">
        <f>IF(N244="zákl. přenesená",J244,0)</f>
        <v>0</v>
      </c>
      <c r="BH244" s="234">
        <f>IF(N244="sníž. přenesená",J244,0)</f>
        <v>0</v>
      </c>
      <c r="BI244" s="234">
        <f>IF(N244="nulová",J244,0)</f>
        <v>0</v>
      </c>
      <c r="BJ244" s="18" t="s">
        <v>81</v>
      </c>
      <c r="BK244" s="234">
        <f>ROUND(I244*H244,2)</f>
        <v>2280</v>
      </c>
      <c r="BL244" s="18" t="s">
        <v>2319</v>
      </c>
      <c r="BM244" s="233" t="s">
        <v>6140</v>
      </c>
    </row>
    <row r="245" s="2" customFormat="1" ht="24.15" customHeight="1">
      <c r="A245" s="33"/>
      <c r="B245" s="34"/>
      <c r="C245" s="222" t="s">
        <v>1738</v>
      </c>
      <c r="D245" s="222" t="s">
        <v>280</v>
      </c>
      <c r="E245" s="223" t="s">
        <v>3850</v>
      </c>
      <c r="F245" s="224" t="s">
        <v>3851</v>
      </c>
      <c r="G245" s="225" t="s">
        <v>1673</v>
      </c>
      <c r="H245" s="226">
        <v>190</v>
      </c>
      <c r="I245" s="227">
        <v>13.4</v>
      </c>
      <c r="J245" s="227">
        <f>ROUND(I245*H245,2)</f>
        <v>2546</v>
      </c>
      <c r="K245" s="228"/>
      <c r="L245" s="39"/>
      <c r="M245" s="291" t="s">
        <v>1</v>
      </c>
      <c r="N245" s="292" t="s">
        <v>39</v>
      </c>
      <c r="O245" s="293">
        <v>0</v>
      </c>
      <c r="P245" s="293">
        <f>O245*H245</f>
        <v>0</v>
      </c>
      <c r="Q245" s="293">
        <v>0</v>
      </c>
      <c r="R245" s="293">
        <f>Q245*H245</f>
        <v>0</v>
      </c>
      <c r="S245" s="293">
        <v>0</v>
      </c>
      <c r="T245" s="294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233" t="s">
        <v>2319</v>
      </c>
      <c r="AT245" s="233" t="s">
        <v>280</v>
      </c>
      <c r="AU245" s="233" t="s">
        <v>81</v>
      </c>
      <c r="AY245" s="18" t="s">
        <v>278</v>
      </c>
      <c r="BE245" s="234">
        <f>IF(N245="základní",J245,0)</f>
        <v>2546</v>
      </c>
      <c r="BF245" s="234">
        <f>IF(N245="snížená",J245,0)</f>
        <v>0</v>
      </c>
      <c r="BG245" s="234">
        <f>IF(N245="zákl. přenesená",J245,0)</f>
        <v>0</v>
      </c>
      <c r="BH245" s="234">
        <f>IF(N245="sníž. přenesená",J245,0)</f>
        <v>0</v>
      </c>
      <c r="BI245" s="234">
        <f>IF(N245="nulová",J245,0)</f>
        <v>0</v>
      </c>
      <c r="BJ245" s="18" t="s">
        <v>81</v>
      </c>
      <c r="BK245" s="234">
        <f>ROUND(I245*H245,2)</f>
        <v>2546</v>
      </c>
      <c r="BL245" s="18" t="s">
        <v>2319</v>
      </c>
      <c r="BM245" s="233" t="s">
        <v>6141</v>
      </c>
    </row>
    <row r="246" s="2" customFormat="1" ht="6.96" customHeight="1">
      <c r="A246" s="33"/>
      <c r="B246" s="60"/>
      <c r="C246" s="61"/>
      <c r="D246" s="61"/>
      <c r="E246" s="61"/>
      <c r="F246" s="61"/>
      <c r="G246" s="61"/>
      <c r="H246" s="61"/>
      <c r="I246" s="61"/>
      <c r="J246" s="61"/>
      <c r="K246" s="61"/>
      <c r="L246" s="39"/>
      <c r="M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</row>
  </sheetData>
  <sheetProtection sheet="1" autoFilter="0" formatColumns="0" formatRows="0" objects="1" scenarios="1" spinCount="100000" saltValue="zsAqhSLbJYne/XsEW426BmFhZWat/i79f0SZZ0PSx9TMz8iOhUzNDgZ4gGQIqkGjNDDY+8RnhKvIkqXHIWYnMg==" hashValue="s20n1HlYS5HD4xCI0jm5UraD8K8gXugnqJ/iNrDTB3sABna+xXfaMX7fY67qXXHrNMzf7bgQn5LilfN/L2wy7g==" algorithmName="SHA-512" password="CC35"/>
  <autoFilter ref="C124:K24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83</v>
      </c>
    </row>
    <row r="4" s="1" customFormat="1" ht="24.96" customHeight="1">
      <c r="B4" s="21"/>
      <c r="D4" s="143" t="s">
        <v>230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Cheb - Onkologie a zubní klinika rev.11.02.2025</v>
      </c>
      <c r="F7" s="145"/>
      <c r="G7" s="145"/>
      <c r="H7" s="145"/>
      <c r="L7" s="21"/>
    </row>
    <row r="8">
      <c r="B8" s="21"/>
      <c r="D8" s="145" t="s">
        <v>231</v>
      </c>
      <c r="L8" s="21"/>
    </row>
    <row r="9" s="1" customFormat="1" ht="16.5" customHeight="1">
      <c r="B9" s="21"/>
      <c r="E9" s="146" t="s">
        <v>4862</v>
      </c>
      <c r="F9" s="1"/>
      <c r="G9" s="1"/>
      <c r="H9" s="1"/>
      <c r="L9" s="21"/>
    </row>
    <row r="10" s="1" customFormat="1" ht="12" customHeight="1">
      <c r="B10" s="21"/>
      <c r="D10" s="145" t="s">
        <v>233</v>
      </c>
      <c r="L10" s="21"/>
    </row>
    <row r="11" s="2" customFormat="1" ht="16.5" customHeight="1">
      <c r="A11" s="33"/>
      <c r="B11" s="39"/>
      <c r="C11" s="33"/>
      <c r="D11" s="33"/>
      <c r="E11" s="147" t="s">
        <v>5270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9"/>
      <c r="C12" s="33"/>
      <c r="D12" s="145" t="s">
        <v>3648</v>
      </c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6.5" customHeight="1">
      <c r="A13" s="33"/>
      <c r="B13" s="39"/>
      <c r="C13" s="33"/>
      <c r="D13" s="33"/>
      <c r="E13" s="148" t="s">
        <v>6142</v>
      </c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>
      <c r="A14" s="33"/>
      <c r="B14" s="39"/>
      <c r="C14" s="33"/>
      <c r="D14" s="33"/>
      <c r="E14" s="33"/>
      <c r="F14" s="33"/>
      <c r="G14" s="33"/>
      <c r="H14" s="33"/>
      <c r="I14" s="33"/>
      <c r="J14" s="33"/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9"/>
      <c r="C15" s="33"/>
      <c r="D15" s="145" t="s">
        <v>16</v>
      </c>
      <c r="E15" s="33"/>
      <c r="F15" s="135" t="s">
        <v>1</v>
      </c>
      <c r="G15" s="33"/>
      <c r="H15" s="33"/>
      <c r="I15" s="145" t="s">
        <v>17</v>
      </c>
      <c r="J15" s="135" t="s">
        <v>1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18</v>
      </c>
      <c r="E16" s="33"/>
      <c r="F16" s="135" t="s">
        <v>19</v>
      </c>
      <c r="G16" s="33"/>
      <c r="H16" s="33"/>
      <c r="I16" s="145" t="s">
        <v>20</v>
      </c>
      <c r="J16" s="149" t="str">
        <f>'Rekapitulace stavby'!AN8</f>
        <v>10. 12. 2024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0.8" customHeight="1">
      <c r="A17" s="33"/>
      <c r="B17" s="39"/>
      <c r="C17" s="33"/>
      <c r="D17" s="33"/>
      <c r="E17" s="33"/>
      <c r="F17" s="33"/>
      <c r="G17" s="33"/>
      <c r="H17" s="33"/>
      <c r="I17" s="33"/>
      <c r="J17" s="33"/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9"/>
      <c r="C18" s="33"/>
      <c r="D18" s="145" t="s">
        <v>22</v>
      </c>
      <c r="E18" s="33"/>
      <c r="F18" s="33"/>
      <c r="G18" s="33"/>
      <c r="H18" s="33"/>
      <c r="I18" s="145" t="s">
        <v>23</v>
      </c>
      <c r="J18" s="135" t="s">
        <v>1</v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9"/>
      <c r="C19" s="33"/>
      <c r="D19" s="33"/>
      <c r="E19" s="135" t="s">
        <v>4865</v>
      </c>
      <c r="F19" s="33"/>
      <c r="G19" s="33"/>
      <c r="H19" s="33"/>
      <c r="I19" s="145" t="s">
        <v>25</v>
      </c>
      <c r="J19" s="135" t="s">
        <v>1</v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9"/>
      <c r="C20" s="33"/>
      <c r="D20" s="33"/>
      <c r="E20" s="33"/>
      <c r="F20" s="33"/>
      <c r="G20" s="33"/>
      <c r="H20" s="33"/>
      <c r="I20" s="33"/>
      <c r="J20" s="33"/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9"/>
      <c r="C21" s="33"/>
      <c r="D21" s="145" t="s">
        <v>26</v>
      </c>
      <c r="E21" s="33"/>
      <c r="F21" s="33"/>
      <c r="G21" s="33"/>
      <c r="H21" s="33"/>
      <c r="I21" s="145" t="s">
        <v>23</v>
      </c>
      <c r="J21" s="135" t="str">
        <f>'Rekapitulace stavby'!AN13</f>
        <v/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9"/>
      <c r="C22" s="33"/>
      <c r="D22" s="33"/>
      <c r="E22" s="135" t="str">
        <f>'Rekapitulace stavby'!E14</f>
        <v xml:space="preserve"> </v>
      </c>
      <c r="F22" s="135"/>
      <c r="G22" s="135"/>
      <c r="H22" s="135"/>
      <c r="I22" s="145" t="s">
        <v>25</v>
      </c>
      <c r="J22" s="135" t="str">
        <f>'Rekapitulace stavby'!AN14</f>
        <v/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9"/>
      <c r="C23" s="33"/>
      <c r="D23" s="33"/>
      <c r="E23" s="33"/>
      <c r="F23" s="33"/>
      <c r="G23" s="33"/>
      <c r="H23" s="33"/>
      <c r="I23" s="33"/>
      <c r="J23" s="33"/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9"/>
      <c r="C24" s="33"/>
      <c r="D24" s="145" t="s">
        <v>27</v>
      </c>
      <c r="E24" s="33"/>
      <c r="F24" s="33"/>
      <c r="G24" s="33"/>
      <c r="H24" s="33"/>
      <c r="I24" s="145" t="s">
        <v>23</v>
      </c>
      <c r="J24" s="135" t="s">
        <v>28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8" customHeight="1">
      <c r="A25" s="33"/>
      <c r="B25" s="39"/>
      <c r="C25" s="33"/>
      <c r="D25" s="33"/>
      <c r="E25" s="135" t="s">
        <v>29</v>
      </c>
      <c r="F25" s="33"/>
      <c r="G25" s="33"/>
      <c r="H25" s="33"/>
      <c r="I25" s="145" t="s">
        <v>25</v>
      </c>
      <c r="J25" s="135" t="s">
        <v>1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6.96" customHeight="1">
      <c r="A26" s="33"/>
      <c r="B26" s="39"/>
      <c r="C26" s="33"/>
      <c r="D26" s="33"/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12" customHeight="1">
      <c r="A27" s="33"/>
      <c r="B27" s="39"/>
      <c r="C27" s="33"/>
      <c r="D27" s="145" t="s">
        <v>31</v>
      </c>
      <c r="E27" s="33"/>
      <c r="F27" s="33"/>
      <c r="G27" s="33"/>
      <c r="H27" s="33"/>
      <c r="I27" s="145" t="s">
        <v>23</v>
      </c>
      <c r="J27" s="135" t="str">
        <f>IF('Rekapitulace stavby'!AN19="","",'Rekapitulace stavby'!AN19)</f>
        <v/>
      </c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8" customHeight="1">
      <c r="A28" s="33"/>
      <c r="B28" s="39"/>
      <c r="C28" s="33"/>
      <c r="D28" s="33"/>
      <c r="E28" s="135" t="str">
        <f>IF('Rekapitulace stavby'!E20="","",'Rekapitulace stavby'!E20)</f>
        <v xml:space="preserve"> </v>
      </c>
      <c r="F28" s="33"/>
      <c r="G28" s="33"/>
      <c r="H28" s="33"/>
      <c r="I28" s="145" t="s">
        <v>25</v>
      </c>
      <c r="J28" s="135" t="str">
        <f>IF('Rekapitulace stavby'!AN20="","",'Rekapitulace stavby'!AN20)</f>
        <v/>
      </c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9"/>
      <c r="C29" s="33"/>
      <c r="D29" s="33"/>
      <c r="E29" s="33"/>
      <c r="F29" s="33"/>
      <c r="G29" s="33"/>
      <c r="H29" s="33"/>
      <c r="I29" s="33"/>
      <c r="J29" s="33"/>
      <c r="K29" s="3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2" customHeight="1">
      <c r="A30" s="33"/>
      <c r="B30" s="39"/>
      <c r="C30" s="33"/>
      <c r="D30" s="145" t="s">
        <v>32</v>
      </c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8" customFormat="1" ht="16.5" customHeight="1">
      <c r="A31" s="150"/>
      <c r="B31" s="151"/>
      <c r="C31" s="150"/>
      <c r="D31" s="150"/>
      <c r="E31" s="152" t="s">
        <v>1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3"/>
      <c r="B32" s="39"/>
      <c r="C32" s="33"/>
      <c r="D32" s="33"/>
      <c r="E32" s="33"/>
      <c r="F32" s="33"/>
      <c r="G32" s="33"/>
      <c r="H32" s="33"/>
      <c r="I32" s="33"/>
      <c r="J32" s="33"/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4"/>
      <c r="E33" s="154"/>
      <c r="F33" s="154"/>
      <c r="G33" s="154"/>
      <c r="H33" s="154"/>
      <c r="I33" s="154"/>
      <c r="J33" s="154"/>
      <c r="K33" s="154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25.44" customHeight="1">
      <c r="A34" s="33"/>
      <c r="B34" s="39"/>
      <c r="C34" s="33"/>
      <c r="D34" s="155" t="s">
        <v>34</v>
      </c>
      <c r="E34" s="33"/>
      <c r="F34" s="33"/>
      <c r="G34" s="33"/>
      <c r="H34" s="33"/>
      <c r="I34" s="33"/>
      <c r="J34" s="156">
        <f>ROUND(J125, 2)</f>
        <v>65157.300000000003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6.96" customHeight="1">
      <c r="A35" s="33"/>
      <c r="B35" s="39"/>
      <c r="C35" s="33"/>
      <c r="D35" s="154"/>
      <c r="E35" s="154"/>
      <c r="F35" s="154"/>
      <c r="G35" s="154"/>
      <c r="H35" s="154"/>
      <c r="I35" s="154"/>
      <c r="J35" s="154"/>
      <c r="K35" s="154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33"/>
      <c r="F36" s="157" t="s">
        <v>36</v>
      </c>
      <c r="G36" s="33"/>
      <c r="H36" s="33"/>
      <c r="I36" s="157" t="s">
        <v>35</v>
      </c>
      <c r="J36" s="157" t="s">
        <v>37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14.4" customHeight="1">
      <c r="A37" s="33"/>
      <c r="B37" s="39"/>
      <c r="C37" s="33"/>
      <c r="D37" s="147" t="s">
        <v>38</v>
      </c>
      <c r="E37" s="145" t="s">
        <v>39</v>
      </c>
      <c r="F37" s="158">
        <f>ROUND((SUM(BE125:BE132)),  2)</f>
        <v>65157.300000000003</v>
      </c>
      <c r="G37" s="33"/>
      <c r="H37" s="33"/>
      <c r="I37" s="159">
        <v>0.20999999999999999</v>
      </c>
      <c r="J37" s="158">
        <f>ROUND(((SUM(BE125:BE132))*I37),  2)</f>
        <v>13683.030000000001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39"/>
      <c r="C38" s="33"/>
      <c r="D38" s="33"/>
      <c r="E38" s="145" t="s">
        <v>40</v>
      </c>
      <c r="F38" s="158">
        <f>ROUND((SUM(BF125:BF132)),  2)</f>
        <v>0</v>
      </c>
      <c r="G38" s="33"/>
      <c r="H38" s="33"/>
      <c r="I38" s="159">
        <v>0.12</v>
      </c>
      <c r="J38" s="158">
        <f>ROUND(((SUM(BF125:BF132))*I38),  2)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41</v>
      </c>
      <c r="F39" s="158">
        <f>ROUND((SUM(BG125:BG132)),  2)</f>
        <v>0</v>
      </c>
      <c r="G39" s="33"/>
      <c r="H39" s="33"/>
      <c r="I39" s="159">
        <v>0.20999999999999999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9"/>
      <c r="C40" s="33"/>
      <c r="D40" s="33"/>
      <c r="E40" s="145" t="s">
        <v>42</v>
      </c>
      <c r="F40" s="158">
        <f>ROUND((SUM(BH125:BH132)),  2)</f>
        <v>0</v>
      </c>
      <c r="G40" s="33"/>
      <c r="H40" s="33"/>
      <c r="I40" s="159">
        <v>0.12</v>
      </c>
      <c r="J40" s="158">
        <f>0</f>
        <v>0</v>
      </c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2" customFormat="1" ht="14.4" customHeight="1">
      <c r="A41" s="33"/>
      <c r="B41" s="39"/>
      <c r="C41" s="33"/>
      <c r="D41" s="33"/>
      <c r="E41" s="145" t="s">
        <v>43</v>
      </c>
      <c r="F41" s="158">
        <f>ROUND((SUM(BI125:BI132)),  2)</f>
        <v>0</v>
      </c>
      <c r="G41" s="33"/>
      <c r="H41" s="33"/>
      <c r="I41" s="159">
        <v>0</v>
      </c>
      <c r="J41" s="158">
        <f>0</f>
        <v>0</v>
      </c>
      <c r="K41" s="33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6.96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5.44" customHeight="1">
      <c r="A43" s="33"/>
      <c r="B43" s="39"/>
      <c r="C43" s="160"/>
      <c r="D43" s="161" t="s">
        <v>44</v>
      </c>
      <c r="E43" s="162"/>
      <c r="F43" s="162"/>
      <c r="G43" s="163" t="s">
        <v>45</v>
      </c>
      <c r="H43" s="164" t="s">
        <v>46</v>
      </c>
      <c r="I43" s="162"/>
      <c r="J43" s="165">
        <f>SUM(J34:J41)</f>
        <v>78840.330000000002</v>
      </c>
      <c r="K43" s="166"/>
      <c r="L43" s="57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14.4" customHeight="1">
      <c r="A44" s="33"/>
      <c r="B44" s="39"/>
      <c r="C44" s="33"/>
      <c r="D44" s="33"/>
      <c r="E44" s="33"/>
      <c r="F44" s="33"/>
      <c r="G44" s="33"/>
      <c r="H44" s="33"/>
      <c r="I44" s="33"/>
      <c r="J44" s="33"/>
      <c r="K44" s="33"/>
      <c r="L44" s="57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47</v>
      </c>
      <c r="E50" s="168"/>
      <c r="F50" s="168"/>
      <c r="G50" s="167" t="s">
        <v>48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49</v>
      </c>
      <c r="E61" s="170"/>
      <c r="F61" s="171" t="s">
        <v>50</v>
      </c>
      <c r="G61" s="169" t="s">
        <v>49</v>
      </c>
      <c r="H61" s="170"/>
      <c r="I61" s="170"/>
      <c r="J61" s="172" t="s">
        <v>50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51</v>
      </c>
      <c r="E65" s="173"/>
      <c r="F65" s="173"/>
      <c r="G65" s="167" t="s">
        <v>52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49</v>
      </c>
      <c r="E76" s="170"/>
      <c r="F76" s="171" t="s">
        <v>50</v>
      </c>
      <c r="G76" s="169" t="s">
        <v>49</v>
      </c>
      <c r="H76" s="170"/>
      <c r="I76" s="170"/>
      <c r="J76" s="172" t="s">
        <v>50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hidden="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hidden="1" s="2" customFormat="1" ht="24.96" customHeight="1">
      <c r="A82" s="33"/>
      <c r="B82" s="34"/>
      <c r="C82" s="24" t="s">
        <v>238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hidden="1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hidden="1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hidden="1" s="2" customFormat="1" ht="16.5" customHeight="1">
      <c r="A85" s="33"/>
      <c r="B85" s="34"/>
      <c r="C85" s="35"/>
      <c r="D85" s="35"/>
      <c r="E85" s="178" t="str">
        <f>E7</f>
        <v>Cheb - Onkologie a zubní klinika rev.11.02.2025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hidden="1" s="1" customFormat="1" ht="12" customHeight="1">
      <c r="B86" s="22"/>
      <c r="C86" s="30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78" t="s">
        <v>4862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0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3"/>
      <c r="B89" s="34"/>
      <c r="C89" s="35"/>
      <c r="D89" s="35"/>
      <c r="E89" s="179" t="s">
        <v>5270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hidden="1" s="2" customFormat="1" ht="12" customHeight="1">
      <c r="A90" s="33"/>
      <c r="B90" s="34"/>
      <c r="C90" s="30" t="s">
        <v>3648</v>
      </c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hidden="1" s="2" customFormat="1" ht="16.5" customHeight="1">
      <c r="A91" s="33"/>
      <c r="B91" s="34"/>
      <c r="C91" s="35"/>
      <c r="D91" s="35"/>
      <c r="E91" s="70" t="str">
        <f>E13</f>
        <v>II.1.2.6.2 - Kamerové systémy</v>
      </c>
      <c r="F91" s="35"/>
      <c r="G91" s="35"/>
      <c r="H91" s="35"/>
      <c r="I91" s="35"/>
      <c r="J91" s="35"/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hidden="1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hidden="1" s="2" customFormat="1" ht="12" customHeight="1">
      <c r="A93" s="33"/>
      <c r="B93" s="34"/>
      <c r="C93" s="30" t="s">
        <v>18</v>
      </c>
      <c r="D93" s="35"/>
      <c r="E93" s="35"/>
      <c r="F93" s="27" t="str">
        <f>F16</f>
        <v>Cheb</v>
      </c>
      <c r="G93" s="35"/>
      <c r="H93" s="35"/>
      <c r="I93" s="30" t="s">
        <v>20</v>
      </c>
      <c r="J93" s="73" t="str">
        <f>IF(J16="","",J16)</f>
        <v>10. 12. 2024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hidden="1" s="2" customFormat="1" ht="6.96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hidden="1" s="2" customFormat="1" ht="15.15" customHeight="1">
      <c r="A95" s="33"/>
      <c r="B95" s="34"/>
      <c r="C95" s="30" t="s">
        <v>22</v>
      </c>
      <c r="D95" s="35"/>
      <c r="E95" s="35"/>
      <c r="F95" s="27" t="str">
        <f>E19</f>
        <v>Karlovarský kraj</v>
      </c>
      <c r="G95" s="35"/>
      <c r="H95" s="35"/>
      <c r="I95" s="30" t="s">
        <v>27</v>
      </c>
      <c r="J95" s="31" t="str">
        <f>E25</f>
        <v>M Projekt Cheb</v>
      </c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hidden="1" s="2" customFormat="1" ht="15.15" customHeight="1">
      <c r="A96" s="33"/>
      <c r="B96" s="34"/>
      <c r="C96" s="30" t="s">
        <v>26</v>
      </c>
      <c r="D96" s="35"/>
      <c r="E96" s="35"/>
      <c r="F96" s="27" t="str">
        <f>IF(E22="","",E22)</f>
        <v xml:space="preserve"> </v>
      </c>
      <c r="G96" s="35"/>
      <c r="H96" s="35"/>
      <c r="I96" s="30" t="s">
        <v>31</v>
      </c>
      <c r="J96" s="31" t="str">
        <f>E28</f>
        <v xml:space="preserve"> 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hidden="1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hidden="1" s="2" customFormat="1" ht="29.28" customHeight="1">
      <c r="A98" s="33"/>
      <c r="B98" s="34"/>
      <c r="C98" s="180" t="s">
        <v>239</v>
      </c>
      <c r="D98" s="181"/>
      <c r="E98" s="181"/>
      <c r="F98" s="181"/>
      <c r="G98" s="181"/>
      <c r="H98" s="181"/>
      <c r="I98" s="181"/>
      <c r="J98" s="182" t="s">
        <v>240</v>
      </c>
      <c r="K98" s="181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hidden="1" s="2" customFormat="1" ht="10.32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7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hidden="1" s="2" customFormat="1" ht="22.8" customHeight="1">
      <c r="A100" s="33"/>
      <c r="B100" s="34"/>
      <c r="C100" s="183" t="s">
        <v>241</v>
      </c>
      <c r="D100" s="35"/>
      <c r="E100" s="35"/>
      <c r="F100" s="35"/>
      <c r="G100" s="35"/>
      <c r="H100" s="35"/>
      <c r="I100" s="35"/>
      <c r="J100" s="104">
        <f>J125</f>
        <v>65157.300000000003</v>
      </c>
      <c r="K100" s="35"/>
      <c r="L100" s="57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242</v>
      </c>
    </row>
    <row r="101" hidden="1" s="9" customFormat="1" ht="24.96" customHeight="1">
      <c r="A101" s="9"/>
      <c r="B101" s="184"/>
      <c r="C101" s="185"/>
      <c r="D101" s="186" t="s">
        <v>3854</v>
      </c>
      <c r="E101" s="187"/>
      <c r="F101" s="187"/>
      <c r="G101" s="187"/>
      <c r="H101" s="187"/>
      <c r="I101" s="187"/>
      <c r="J101" s="188">
        <f>J126</f>
        <v>65157.300000000003</v>
      </c>
      <c r="K101" s="185"/>
      <c r="L101" s="18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7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hidden="1" s="2" customFormat="1" ht="6.96" customHeight="1">
      <c r="A103" s="33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7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hidden="1"/>
    <row r="105" hidden="1"/>
    <row r="106" hidden="1"/>
    <row r="107" s="2" customFormat="1" ht="6.96" customHeight="1">
      <c r="A107" s="33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24.96" customHeight="1">
      <c r="A108" s="33"/>
      <c r="B108" s="34"/>
      <c r="C108" s="24" t="s">
        <v>263</v>
      </c>
      <c r="D108" s="35"/>
      <c r="E108" s="35"/>
      <c r="F108" s="35"/>
      <c r="G108" s="35"/>
      <c r="H108" s="35"/>
      <c r="I108" s="35"/>
      <c r="J108" s="35"/>
      <c r="K108" s="35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6.96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12" customHeight="1">
      <c r="A110" s="33"/>
      <c r="B110" s="34"/>
      <c r="C110" s="30" t="s">
        <v>14</v>
      </c>
      <c r="D110" s="35"/>
      <c r="E110" s="35"/>
      <c r="F110" s="35"/>
      <c r="G110" s="35"/>
      <c r="H110" s="35"/>
      <c r="I110" s="35"/>
      <c r="J110" s="35"/>
      <c r="K110" s="35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16.5" customHeight="1">
      <c r="A111" s="33"/>
      <c r="B111" s="34"/>
      <c r="C111" s="35"/>
      <c r="D111" s="35"/>
      <c r="E111" s="178" t="str">
        <f>E7</f>
        <v>Cheb - Onkologie a zubní klinika rev.11.02.2025</v>
      </c>
      <c r="F111" s="30"/>
      <c r="G111" s="30"/>
      <c r="H111" s="30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1" customFormat="1" ht="12" customHeight="1">
      <c r="B112" s="22"/>
      <c r="C112" s="30" t="s">
        <v>231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78" t="s">
        <v>4862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0" t="s">
        <v>233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3"/>
      <c r="B115" s="34"/>
      <c r="C115" s="35"/>
      <c r="D115" s="35"/>
      <c r="E115" s="179" t="s">
        <v>5270</v>
      </c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2" customHeight="1">
      <c r="A116" s="33"/>
      <c r="B116" s="34"/>
      <c r="C116" s="30" t="s">
        <v>3648</v>
      </c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6.5" customHeight="1">
      <c r="A117" s="33"/>
      <c r="B117" s="34"/>
      <c r="C117" s="35"/>
      <c r="D117" s="35"/>
      <c r="E117" s="70" t="str">
        <f>E13</f>
        <v>II.1.2.6.2 - Kamerové systémy</v>
      </c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6.96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2" customHeight="1">
      <c r="A119" s="33"/>
      <c r="B119" s="34"/>
      <c r="C119" s="30" t="s">
        <v>18</v>
      </c>
      <c r="D119" s="35"/>
      <c r="E119" s="35"/>
      <c r="F119" s="27" t="str">
        <f>F16</f>
        <v>Cheb</v>
      </c>
      <c r="G119" s="35"/>
      <c r="H119" s="35"/>
      <c r="I119" s="30" t="s">
        <v>20</v>
      </c>
      <c r="J119" s="73" t="str">
        <f>IF(J16="","",J16)</f>
        <v>10. 12. 2024</v>
      </c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6.96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5.15" customHeight="1">
      <c r="A121" s="33"/>
      <c r="B121" s="34"/>
      <c r="C121" s="30" t="s">
        <v>22</v>
      </c>
      <c r="D121" s="35"/>
      <c r="E121" s="35"/>
      <c r="F121" s="27" t="str">
        <f>E19</f>
        <v>Karlovarský kraj</v>
      </c>
      <c r="G121" s="35"/>
      <c r="H121" s="35"/>
      <c r="I121" s="30" t="s">
        <v>27</v>
      </c>
      <c r="J121" s="31" t="str">
        <f>E25</f>
        <v>M Projekt Cheb</v>
      </c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5.15" customHeight="1">
      <c r="A122" s="33"/>
      <c r="B122" s="34"/>
      <c r="C122" s="30" t="s">
        <v>26</v>
      </c>
      <c r="D122" s="35"/>
      <c r="E122" s="35"/>
      <c r="F122" s="27" t="str">
        <f>IF(E22="","",E22)</f>
        <v xml:space="preserve"> </v>
      </c>
      <c r="G122" s="35"/>
      <c r="H122" s="35"/>
      <c r="I122" s="30" t="s">
        <v>31</v>
      </c>
      <c r="J122" s="31" t="str">
        <f>E28</f>
        <v xml:space="preserve"> </v>
      </c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0.32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11" customFormat="1" ht="29.28" customHeight="1">
      <c r="A124" s="195"/>
      <c r="B124" s="196"/>
      <c r="C124" s="197" t="s">
        <v>264</v>
      </c>
      <c r="D124" s="198" t="s">
        <v>59</v>
      </c>
      <c r="E124" s="198" t="s">
        <v>55</v>
      </c>
      <c r="F124" s="198" t="s">
        <v>56</v>
      </c>
      <c r="G124" s="198" t="s">
        <v>265</v>
      </c>
      <c r="H124" s="198" t="s">
        <v>266</v>
      </c>
      <c r="I124" s="198" t="s">
        <v>267</v>
      </c>
      <c r="J124" s="199" t="s">
        <v>240</v>
      </c>
      <c r="K124" s="200" t="s">
        <v>268</v>
      </c>
      <c r="L124" s="201"/>
      <c r="M124" s="94" t="s">
        <v>1</v>
      </c>
      <c r="N124" s="95" t="s">
        <v>38</v>
      </c>
      <c r="O124" s="95" t="s">
        <v>269</v>
      </c>
      <c r="P124" s="95" t="s">
        <v>270</v>
      </c>
      <c r="Q124" s="95" t="s">
        <v>271</v>
      </c>
      <c r="R124" s="95" t="s">
        <v>272</v>
      </c>
      <c r="S124" s="95" t="s">
        <v>273</v>
      </c>
      <c r="T124" s="96" t="s">
        <v>274</v>
      </c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</row>
    <row r="125" s="2" customFormat="1" ht="22.8" customHeight="1">
      <c r="A125" s="33"/>
      <c r="B125" s="34"/>
      <c r="C125" s="101" t="s">
        <v>275</v>
      </c>
      <c r="D125" s="35"/>
      <c r="E125" s="35"/>
      <c r="F125" s="35"/>
      <c r="G125" s="35"/>
      <c r="H125" s="35"/>
      <c r="I125" s="35"/>
      <c r="J125" s="202">
        <f>BK125</f>
        <v>65157.300000000003</v>
      </c>
      <c r="K125" s="35"/>
      <c r="L125" s="39"/>
      <c r="M125" s="97"/>
      <c r="N125" s="203"/>
      <c r="O125" s="98"/>
      <c r="P125" s="204">
        <f>P126</f>
        <v>0</v>
      </c>
      <c r="Q125" s="98"/>
      <c r="R125" s="204">
        <f>R126</f>
        <v>0</v>
      </c>
      <c r="S125" s="98"/>
      <c r="T125" s="205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73</v>
      </c>
      <c r="AU125" s="18" t="s">
        <v>242</v>
      </c>
      <c r="BK125" s="206">
        <f>BK126</f>
        <v>65157.300000000003</v>
      </c>
    </row>
    <row r="126" s="12" customFormat="1" ht="25.92" customHeight="1">
      <c r="A126" s="12"/>
      <c r="B126" s="207"/>
      <c r="C126" s="208"/>
      <c r="D126" s="209" t="s">
        <v>73</v>
      </c>
      <c r="E126" s="210" t="s">
        <v>81</v>
      </c>
      <c r="F126" s="210" t="s">
        <v>119</v>
      </c>
      <c r="G126" s="208"/>
      <c r="H126" s="208"/>
      <c r="I126" s="208"/>
      <c r="J126" s="211">
        <f>BK126</f>
        <v>65157.300000000003</v>
      </c>
      <c r="K126" s="208"/>
      <c r="L126" s="212"/>
      <c r="M126" s="213"/>
      <c r="N126" s="214"/>
      <c r="O126" s="214"/>
      <c r="P126" s="215">
        <f>SUM(P127:P132)</f>
        <v>0</v>
      </c>
      <c r="Q126" s="214"/>
      <c r="R126" s="215">
        <f>SUM(R127:R132)</f>
        <v>0</v>
      </c>
      <c r="S126" s="214"/>
      <c r="T126" s="216">
        <f>SUM(T127:T132)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7" t="s">
        <v>116</v>
      </c>
      <c r="AT126" s="218" t="s">
        <v>73</v>
      </c>
      <c r="AU126" s="218" t="s">
        <v>74</v>
      </c>
      <c r="AY126" s="217" t="s">
        <v>278</v>
      </c>
      <c r="BK126" s="219">
        <f>SUM(BK127:BK132)</f>
        <v>65157.300000000003</v>
      </c>
    </row>
    <row r="127" s="2" customFormat="1" ht="49.05" customHeight="1">
      <c r="A127" s="33"/>
      <c r="B127" s="34"/>
      <c r="C127" s="222" t="s">
        <v>81</v>
      </c>
      <c r="D127" s="222" t="s">
        <v>280</v>
      </c>
      <c r="E127" s="223" t="s">
        <v>3855</v>
      </c>
      <c r="F127" s="224" t="s">
        <v>3856</v>
      </c>
      <c r="G127" s="225" t="s">
        <v>1673</v>
      </c>
      <c r="H127" s="226">
        <v>7</v>
      </c>
      <c r="I127" s="227">
        <v>7323.8000000000002</v>
      </c>
      <c r="J127" s="227">
        <f>ROUND(I127*H127,2)</f>
        <v>51266.599999999999</v>
      </c>
      <c r="K127" s="228"/>
      <c r="L127" s="39"/>
      <c r="M127" s="229" t="s">
        <v>1</v>
      </c>
      <c r="N127" s="230" t="s">
        <v>39</v>
      </c>
      <c r="O127" s="231">
        <v>0</v>
      </c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33" t="s">
        <v>2319</v>
      </c>
      <c r="AT127" s="233" t="s">
        <v>280</v>
      </c>
      <c r="AU127" s="233" t="s">
        <v>81</v>
      </c>
      <c r="AY127" s="18" t="s">
        <v>278</v>
      </c>
      <c r="BE127" s="234">
        <f>IF(N127="základní",J127,0)</f>
        <v>51266.599999999999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8" t="s">
        <v>81</v>
      </c>
      <c r="BK127" s="234">
        <f>ROUND(I127*H127,2)</f>
        <v>51266.599999999999</v>
      </c>
      <c r="BL127" s="18" t="s">
        <v>2319</v>
      </c>
      <c r="BM127" s="233" t="s">
        <v>6143</v>
      </c>
    </row>
    <row r="128" s="2" customFormat="1" ht="24.15" customHeight="1">
      <c r="A128" s="33"/>
      <c r="B128" s="34"/>
      <c r="C128" s="222" t="s">
        <v>83</v>
      </c>
      <c r="D128" s="222" t="s">
        <v>280</v>
      </c>
      <c r="E128" s="223" t="s">
        <v>6144</v>
      </c>
      <c r="F128" s="224" t="s">
        <v>6145</v>
      </c>
      <c r="G128" s="225" t="s">
        <v>1673</v>
      </c>
      <c r="H128" s="226">
        <v>7</v>
      </c>
      <c r="I128" s="227">
        <v>749.20000000000005</v>
      </c>
      <c r="J128" s="227">
        <f>ROUND(I128*H128,2)</f>
        <v>5244.3999999999996</v>
      </c>
      <c r="K128" s="228"/>
      <c r="L128" s="39"/>
      <c r="M128" s="229" t="s">
        <v>1</v>
      </c>
      <c r="N128" s="230" t="s">
        <v>39</v>
      </c>
      <c r="O128" s="231">
        <v>0</v>
      </c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33" t="s">
        <v>2319</v>
      </c>
      <c r="AT128" s="233" t="s">
        <v>280</v>
      </c>
      <c r="AU128" s="233" t="s">
        <v>81</v>
      </c>
      <c r="AY128" s="18" t="s">
        <v>278</v>
      </c>
      <c r="BE128" s="234">
        <f>IF(N128="základní",J128,0)</f>
        <v>5244.3999999999996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8" t="s">
        <v>81</v>
      </c>
      <c r="BK128" s="234">
        <f>ROUND(I128*H128,2)</f>
        <v>5244.3999999999996</v>
      </c>
      <c r="BL128" s="18" t="s">
        <v>2319</v>
      </c>
      <c r="BM128" s="233" t="s">
        <v>6146</v>
      </c>
    </row>
    <row r="129" s="2" customFormat="1" ht="24.15" customHeight="1">
      <c r="A129" s="33"/>
      <c r="B129" s="34"/>
      <c r="C129" s="222" t="s">
        <v>91</v>
      </c>
      <c r="D129" s="222" t="s">
        <v>280</v>
      </c>
      <c r="E129" s="223" t="s">
        <v>3858</v>
      </c>
      <c r="F129" s="224" t="s">
        <v>3859</v>
      </c>
      <c r="G129" s="225" t="s">
        <v>1673</v>
      </c>
      <c r="H129" s="226">
        <v>7</v>
      </c>
      <c r="I129" s="227">
        <v>245</v>
      </c>
      <c r="J129" s="227">
        <f>ROUND(I129*H129,2)</f>
        <v>1715</v>
      </c>
      <c r="K129" s="228"/>
      <c r="L129" s="39"/>
      <c r="M129" s="229" t="s">
        <v>1</v>
      </c>
      <c r="N129" s="230" t="s">
        <v>39</v>
      </c>
      <c r="O129" s="231">
        <v>0</v>
      </c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33" t="s">
        <v>2319</v>
      </c>
      <c r="AT129" s="233" t="s">
        <v>280</v>
      </c>
      <c r="AU129" s="233" t="s">
        <v>81</v>
      </c>
      <c r="AY129" s="18" t="s">
        <v>278</v>
      </c>
      <c r="BE129" s="234">
        <f>IF(N129="základní",J129,0)</f>
        <v>1715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8" t="s">
        <v>81</v>
      </c>
      <c r="BK129" s="234">
        <f>ROUND(I129*H129,2)</f>
        <v>1715</v>
      </c>
      <c r="BL129" s="18" t="s">
        <v>2319</v>
      </c>
      <c r="BM129" s="233" t="s">
        <v>6147</v>
      </c>
    </row>
    <row r="130" s="2" customFormat="1" ht="21.75" customHeight="1">
      <c r="A130" s="33"/>
      <c r="B130" s="34"/>
      <c r="C130" s="222" t="s">
        <v>116</v>
      </c>
      <c r="D130" s="222" t="s">
        <v>280</v>
      </c>
      <c r="E130" s="223" t="s">
        <v>3864</v>
      </c>
      <c r="F130" s="224" t="s">
        <v>3865</v>
      </c>
      <c r="G130" s="225" t="s">
        <v>1673</v>
      </c>
      <c r="H130" s="226">
        <v>7</v>
      </c>
      <c r="I130" s="227">
        <v>465</v>
      </c>
      <c r="J130" s="227">
        <f>ROUND(I130*H130,2)</f>
        <v>3255</v>
      </c>
      <c r="K130" s="228"/>
      <c r="L130" s="39"/>
      <c r="M130" s="229" t="s">
        <v>1</v>
      </c>
      <c r="N130" s="230" t="s">
        <v>39</v>
      </c>
      <c r="O130" s="231">
        <v>0</v>
      </c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33" t="s">
        <v>2319</v>
      </c>
      <c r="AT130" s="233" t="s">
        <v>280</v>
      </c>
      <c r="AU130" s="233" t="s">
        <v>81</v>
      </c>
      <c r="AY130" s="18" t="s">
        <v>278</v>
      </c>
      <c r="BE130" s="234">
        <f>IF(N130="základní",J130,0)</f>
        <v>3255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8" t="s">
        <v>81</v>
      </c>
      <c r="BK130" s="234">
        <f>ROUND(I130*H130,2)</f>
        <v>3255</v>
      </c>
      <c r="BL130" s="18" t="s">
        <v>2319</v>
      </c>
      <c r="BM130" s="233" t="s">
        <v>6148</v>
      </c>
    </row>
    <row r="131" s="2" customFormat="1" ht="24.15" customHeight="1">
      <c r="A131" s="33"/>
      <c r="B131" s="34"/>
      <c r="C131" s="222" t="s">
        <v>298</v>
      </c>
      <c r="D131" s="222" t="s">
        <v>280</v>
      </c>
      <c r="E131" s="223" t="s">
        <v>3867</v>
      </c>
      <c r="F131" s="224" t="s">
        <v>3868</v>
      </c>
      <c r="G131" s="225" t="s">
        <v>1673</v>
      </c>
      <c r="H131" s="226">
        <v>3</v>
      </c>
      <c r="I131" s="227">
        <v>142.09999999999999</v>
      </c>
      <c r="J131" s="227">
        <f>ROUND(I131*H131,2)</f>
        <v>426.30000000000001</v>
      </c>
      <c r="K131" s="228"/>
      <c r="L131" s="39"/>
      <c r="M131" s="229" t="s">
        <v>1</v>
      </c>
      <c r="N131" s="230" t="s">
        <v>39</v>
      </c>
      <c r="O131" s="231">
        <v>0</v>
      </c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33" t="s">
        <v>2319</v>
      </c>
      <c r="AT131" s="233" t="s">
        <v>280</v>
      </c>
      <c r="AU131" s="233" t="s">
        <v>81</v>
      </c>
      <c r="AY131" s="18" t="s">
        <v>278</v>
      </c>
      <c r="BE131" s="234">
        <f>IF(N131="základní",J131,0)</f>
        <v>426.30000000000001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81</v>
      </c>
      <c r="BK131" s="234">
        <f>ROUND(I131*H131,2)</f>
        <v>426.30000000000001</v>
      </c>
      <c r="BL131" s="18" t="s">
        <v>2319</v>
      </c>
      <c r="BM131" s="233" t="s">
        <v>6149</v>
      </c>
    </row>
    <row r="132" s="2" customFormat="1" ht="24.15" customHeight="1">
      <c r="A132" s="33"/>
      <c r="B132" s="34"/>
      <c r="C132" s="222" t="s">
        <v>304</v>
      </c>
      <c r="D132" s="222" t="s">
        <v>280</v>
      </c>
      <c r="E132" s="223" t="s">
        <v>3870</v>
      </c>
      <c r="F132" s="224" t="s">
        <v>3793</v>
      </c>
      <c r="G132" s="225" t="s">
        <v>1418</v>
      </c>
      <c r="H132" s="226">
        <v>1</v>
      </c>
      <c r="I132" s="227">
        <v>3250</v>
      </c>
      <c r="J132" s="227">
        <f>ROUND(I132*H132,2)</f>
        <v>3250</v>
      </c>
      <c r="K132" s="228"/>
      <c r="L132" s="39"/>
      <c r="M132" s="291" t="s">
        <v>1</v>
      </c>
      <c r="N132" s="292" t="s">
        <v>39</v>
      </c>
      <c r="O132" s="293">
        <v>0</v>
      </c>
      <c r="P132" s="293">
        <f>O132*H132</f>
        <v>0</v>
      </c>
      <c r="Q132" s="293">
        <v>0</v>
      </c>
      <c r="R132" s="293">
        <f>Q132*H132</f>
        <v>0</v>
      </c>
      <c r="S132" s="293">
        <v>0</v>
      </c>
      <c r="T132" s="294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33" t="s">
        <v>2319</v>
      </c>
      <c r="AT132" s="233" t="s">
        <v>280</v>
      </c>
      <c r="AU132" s="233" t="s">
        <v>81</v>
      </c>
      <c r="AY132" s="18" t="s">
        <v>278</v>
      </c>
      <c r="BE132" s="234">
        <f>IF(N132="základní",J132,0)</f>
        <v>3250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8" t="s">
        <v>81</v>
      </c>
      <c r="BK132" s="234">
        <f>ROUND(I132*H132,2)</f>
        <v>3250</v>
      </c>
      <c r="BL132" s="18" t="s">
        <v>2319</v>
      </c>
      <c r="BM132" s="233" t="s">
        <v>6150</v>
      </c>
    </row>
    <row r="133" s="2" customFormat="1" ht="6.96" customHeight="1">
      <c r="A133" s="33"/>
      <c r="B133" s="60"/>
      <c r="C133" s="61"/>
      <c r="D133" s="61"/>
      <c r="E133" s="61"/>
      <c r="F133" s="61"/>
      <c r="G133" s="61"/>
      <c r="H133" s="61"/>
      <c r="I133" s="61"/>
      <c r="J133" s="61"/>
      <c r="K133" s="61"/>
      <c r="L133" s="39"/>
      <c r="M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</sheetData>
  <sheetProtection sheet="1" autoFilter="0" formatColumns="0" formatRows="0" objects="1" scenarios="1" spinCount="100000" saltValue="HZCBTiOeoetxKGRCBV8rc98Kqx12JNrIP9nBpI/zS/qHJLlm6oS6SeJIYobUAtxSRCqE4o+g3CrXgW7eU5YXKA==" hashValue="WO8/erIzQ4nB6lrGYqDgWOvSLmz7PYwWuq3t3+j4bdgH9q9irg0xK4rZ2XOZv4l7uPApSKTfkvvYwlQdAk2KJw==" algorithmName="SHA-512" password="CC35"/>
  <autoFilter ref="C124:K13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83</v>
      </c>
    </row>
    <row r="4" s="1" customFormat="1" ht="24.96" customHeight="1">
      <c r="B4" s="21"/>
      <c r="D4" s="143" t="s">
        <v>230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Cheb - Onkologie a zubní klinika rev.11.02.2025</v>
      </c>
      <c r="F7" s="145"/>
      <c r="G7" s="145"/>
      <c r="H7" s="145"/>
      <c r="L7" s="21"/>
    </row>
    <row r="8">
      <c r="B8" s="21"/>
      <c r="D8" s="145" t="s">
        <v>231</v>
      </c>
      <c r="L8" s="21"/>
    </row>
    <row r="9" s="1" customFormat="1" ht="16.5" customHeight="1">
      <c r="B9" s="21"/>
      <c r="E9" s="146" t="s">
        <v>4862</v>
      </c>
      <c r="F9" s="1"/>
      <c r="G9" s="1"/>
      <c r="H9" s="1"/>
      <c r="L9" s="21"/>
    </row>
    <row r="10" s="1" customFormat="1" ht="12" customHeight="1">
      <c r="B10" s="21"/>
      <c r="D10" s="145" t="s">
        <v>233</v>
      </c>
      <c r="L10" s="21"/>
    </row>
    <row r="11" s="2" customFormat="1" ht="16.5" customHeight="1">
      <c r="A11" s="33"/>
      <c r="B11" s="39"/>
      <c r="C11" s="33"/>
      <c r="D11" s="33"/>
      <c r="E11" s="147" t="s">
        <v>5270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9"/>
      <c r="C12" s="33"/>
      <c r="D12" s="145" t="s">
        <v>3648</v>
      </c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6.5" customHeight="1">
      <c r="A13" s="33"/>
      <c r="B13" s="39"/>
      <c r="C13" s="33"/>
      <c r="D13" s="33"/>
      <c r="E13" s="148" t="s">
        <v>6151</v>
      </c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>
      <c r="A14" s="33"/>
      <c r="B14" s="39"/>
      <c r="C14" s="33"/>
      <c r="D14" s="33"/>
      <c r="E14" s="33"/>
      <c r="F14" s="33"/>
      <c r="G14" s="33"/>
      <c r="H14" s="33"/>
      <c r="I14" s="33"/>
      <c r="J14" s="33"/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9"/>
      <c r="C15" s="33"/>
      <c r="D15" s="145" t="s">
        <v>16</v>
      </c>
      <c r="E15" s="33"/>
      <c r="F15" s="135" t="s">
        <v>1</v>
      </c>
      <c r="G15" s="33"/>
      <c r="H15" s="33"/>
      <c r="I15" s="145" t="s">
        <v>17</v>
      </c>
      <c r="J15" s="135" t="s">
        <v>1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18</v>
      </c>
      <c r="E16" s="33"/>
      <c r="F16" s="135" t="s">
        <v>19</v>
      </c>
      <c r="G16" s="33"/>
      <c r="H16" s="33"/>
      <c r="I16" s="145" t="s">
        <v>20</v>
      </c>
      <c r="J16" s="149" t="str">
        <f>'Rekapitulace stavby'!AN8</f>
        <v>10. 12. 2024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0.8" customHeight="1">
      <c r="A17" s="33"/>
      <c r="B17" s="39"/>
      <c r="C17" s="33"/>
      <c r="D17" s="33"/>
      <c r="E17" s="33"/>
      <c r="F17" s="33"/>
      <c r="G17" s="33"/>
      <c r="H17" s="33"/>
      <c r="I17" s="33"/>
      <c r="J17" s="33"/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9"/>
      <c r="C18" s="33"/>
      <c r="D18" s="145" t="s">
        <v>22</v>
      </c>
      <c r="E18" s="33"/>
      <c r="F18" s="33"/>
      <c r="G18" s="33"/>
      <c r="H18" s="33"/>
      <c r="I18" s="145" t="s">
        <v>23</v>
      </c>
      <c r="J18" s="135" t="s">
        <v>1</v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9"/>
      <c r="C19" s="33"/>
      <c r="D19" s="33"/>
      <c r="E19" s="135" t="s">
        <v>4865</v>
      </c>
      <c r="F19" s="33"/>
      <c r="G19" s="33"/>
      <c r="H19" s="33"/>
      <c r="I19" s="145" t="s">
        <v>25</v>
      </c>
      <c r="J19" s="135" t="s">
        <v>1</v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9"/>
      <c r="C20" s="33"/>
      <c r="D20" s="33"/>
      <c r="E20" s="33"/>
      <c r="F20" s="33"/>
      <c r="G20" s="33"/>
      <c r="H20" s="33"/>
      <c r="I20" s="33"/>
      <c r="J20" s="33"/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9"/>
      <c r="C21" s="33"/>
      <c r="D21" s="145" t="s">
        <v>26</v>
      </c>
      <c r="E21" s="33"/>
      <c r="F21" s="33"/>
      <c r="G21" s="33"/>
      <c r="H21" s="33"/>
      <c r="I21" s="145" t="s">
        <v>23</v>
      </c>
      <c r="J21" s="135" t="str">
        <f>'Rekapitulace stavby'!AN13</f>
        <v/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9"/>
      <c r="C22" s="33"/>
      <c r="D22" s="33"/>
      <c r="E22" s="135" t="str">
        <f>'Rekapitulace stavby'!E14</f>
        <v xml:space="preserve"> </v>
      </c>
      <c r="F22" s="135"/>
      <c r="G22" s="135"/>
      <c r="H22" s="135"/>
      <c r="I22" s="145" t="s">
        <v>25</v>
      </c>
      <c r="J22" s="135" t="str">
        <f>'Rekapitulace stavby'!AN14</f>
        <v/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9"/>
      <c r="C23" s="33"/>
      <c r="D23" s="33"/>
      <c r="E23" s="33"/>
      <c r="F23" s="33"/>
      <c r="G23" s="33"/>
      <c r="H23" s="33"/>
      <c r="I23" s="33"/>
      <c r="J23" s="33"/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9"/>
      <c r="C24" s="33"/>
      <c r="D24" s="145" t="s">
        <v>27</v>
      </c>
      <c r="E24" s="33"/>
      <c r="F24" s="33"/>
      <c r="G24" s="33"/>
      <c r="H24" s="33"/>
      <c r="I24" s="145" t="s">
        <v>23</v>
      </c>
      <c r="J24" s="135" t="s">
        <v>28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8" customHeight="1">
      <c r="A25" s="33"/>
      <c r="B25" s="39"/>
      <c r="C25" s="33"/>
      <c r="D25" s="33"/>
      <c r="E25" s="135" t="s">
        <v>29</v>
      </c>
      <c r="F25" s="33"/>
      <c r="G25" s="33"/>
      <c r="H25" s="33"/>
      <c r="I25" s="145" t="s">
        <v>25</v>
      </c>
      <c r="J25" s="135" t="s">
        <v>1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6.96" customHeight="1">
      <c r="A26" s="33"/>
      <c r="B26" s="39"/>
      <c r="C26" s="33"/>
      <c r="D26" s="33"/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12" customHeight="1">
      <c r="A27" s="33"/>
      <c r="B27" s="39"/>
      <c r="C27" s="33"/>
      <c r="D27" s="145" t="s">
        <v>31</v>
      </c>
      <c r="E27" s="33"/>
      <c r="F27" s="33"/>
      <c r="G27" s="33"/>
      <c r="H27" s="33"/>
      <c r="I27" s="145" t="s">
        <v>23</v>
      </c>
      <c r="J27" s="135" t="str">
        <f>IF('Rekapitulace stavby'!AN19="","",'Rekapitulace stavby'!AN19)</f>
        <v/>
      </c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8" customHeight="1">
      <c r="A28" s="33"/>
      <c r="B28" s="39"/>
      <c r="C28" s="33"/>
      <c r="D28" s="33"/>
      <c r="E28" s="135" t="str">
        <f>IF('Rekapitulace stavby'!E20="","",'Rekapitulace stavby'!E20)</f>
        <v xml:space="preserve"> </v>
      </c>
      <c r="F28" s="33"/>
      <c r="G28" s="33"/>
      <c r="H28" s="33"/>
      <c r="I28" s="145" t="s">
        <v>25</v>
      </c>
      <c r="J28" s="135" t="str">
        <f>IF('Rekapitulace stavby'!AN20="","",'Rekapitulace stavby'!AN20)</f>
        <v/>
      </c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9"/>
      <c r="C29" s="33"/>
      <c r="D29" s="33"/>
      <c r="E29" s="33"/>
      <c r="F29" s="33"/>
      <c r="G29" s="33"/>
      <c r="H29" s="33"/>
      <c r="I29" s="33"/>
      <c r="J29" s="33"/>
      <c r="K29" s="3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2" customHeight="1">
      <c r="A30" s="33"/>
      <c r="B30" s="39"/>
      <c r="C30" s="33"/>
      <c r="D30" s="145" t="s">
        <v>32</v>
      </c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8" customFormat="1" ht="16.5" customHeight="1">
      <c r="A31" s="150"/>
      <c r="B31" s="151"/>
      <c r="C31" s="150"/>
      <c r="D31" s="150"/>
      <c r="E31" s="152" t="s">
        <v>1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3"/>
      <c r="B32" s="39"/>
      <c r="C32" s="33"/>
      <c r="D32" s="33"/>
      <c r="E32" s="33"/>
      <c r="F32" s="33"/>
      <c r="G32" s="33"/>
      <c r="H32" s="33"/>
      <c r="I32" s="33"/>
      <c r="J32" s="33"/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4"/>
      <c r="E33" s="154"/>
      <c r="F33" s="154"/>
      <c r="G33" s="154"/>
      <c r="H33" s="154"/>
      <c r="I33" s="154"/>
      <c r="J33" s="154"/>
      <c r="K33" s="154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25.44" customHeight="1">
      <c r="A34" s="33"/>
      <c r="B34" s="39"/>
      <c r="C34" s="33"/>
      <c r="D34" s="155" t="s">
        <v>34</v>
      </c>
      <c r="E34" s="33"/>
      <c r="F34" s="33"/>
      <c r="G34" s="33"/>
      <c r="H34" s="33"/>
      <c r="I34" s="33"/>
      <c r="J34" s="156">
        <f>ROUND(J125, 2)</f>
        <v>66015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6.96" customHeight="1">
      <c r="A35" s="33"/>
      <c r="B35" s="39"/>
      <c r="C35" s="33"/>
      <c r="D35" s="154"/>
      <c r="E35" s="154"/>
      <c r="F35" s="154"/>
      <c r="G35" s="154"/>
      <c r="H35" s="154"/>
      <c r="I35" s="154"/>
      <c r="J35" s="154"/>
      <c r="K35" s="154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33"/>
      <c r="F36" s="157" t="s">
        <v>36</v>
      </c>
      <c r="G36" s="33"/>
      <c r="H36" s="33"/>
      <c r="I36" s="157" t="s">
        <v>35</v>
      </c>
      <c r="J36" s="157" t="s">
        <v>37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14.4" customHeight="1">
      <c r="A37" s="33"/>
      <c r="B37" s="39"/>
      <c r="C37" s="33"/>
      <c r="D37" s="147" t="s">
        <v>38</v>
      </c>
      <c r="E37" s="145" t="s">
        <v>39</v>
      </c>
      <c r="F37" s="158">
        <f>ROUND((SUM(BE125:BE133)),  2)</f>
        <v>66015</v>
      </c>
      <c r="G37" s="33"/>
      <c r="H37" s="33"/>
      <c r="I37" s="159">
        <v>0.20999999999999999</v>
      </c>
      <c r="J37" s="158">
        <f>ROUND(((SUM(BE125:BE133))*I37),  2)</f>
        <v>13863.15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39"/>
      <c r="C38" s="33"/>
      <c r="D38" s="33"/>
      <c r="E38" s="145" t="s">
        <v>40</v>
      </c>
      <c r="F38" s="158">
        <f>ROUND((SUM(BF125:BF133)),  2)</f>
        <v>0</v>
      </c>
      <c r="G38" s="33"/>
      <c r="H38" s="33"/>
      <c r="I38" s="159">
        <v>0.12</v>
      </c>
      <c r="J38" s="158">
        <f>ROUND(((SUM(BF125:BF133))*I38),  2)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41</v>
      </c>
      <c r="F39" s="158">
        <f>ROUND((SUM(BG125:BG133)),  2)</f>
        <v>0</v>
      </c>
      <c r="G39" s="33"/>
      <c r="H39" s="33"/>
      <c r="I39" s="159">
        <v>0.20999999999999999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9"/>
      <c r="C40" s="33"/>
      <c r="D40" s="33"/>
      <c r="E40" s="145" t="s">
        <v>42</v>
      </c>
      <c r="F40" s="158">
        <f>ROUND((SUM(BH125:BH133)),  2)</f>
        <v>0</v>
      </c>
      <c r="G40" s="33"/>
      <c r="H40" s="33"/>
      <c r="I40" s="159">
        <v>0.12</v>
      </c>
      <c r="J40" s="158">
        <f>0</f>
        <v>0</v>
      </c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2" customFormat="1" ht="14.4" customHeight="1">
      <c r="A41" s="33"/>
      <c r="B41" s="39"/>
      <c r="C41" s="33"/>
      <c r="D41" s="33"/>
      <c r="E41" s="145" t="s">
        <v>43</v>
      </c>
      <c r="F41" s="158">
        <f>ROUND((SUM(BI125:BI133)),  2)</f>
        <v>0</v>
      </c>
      <c r="G41" s="33"/>
      <c r="H41" s="33"/>
      <c r="I41" s="159">
        <v>0</v>
      </c>
      <c r="J41" s="158">
        <f>0</f>
        <v>0</v>
      </c>
      <c r="K41" s="33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6.96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5.44" customHeight="1">
      <c r="A43" s="33"/>
      <c r="B43" s="39"/>
      <c r="C43" s="160"/>
      <c r="D43" s="161" t="s">
        <v>44</v>
      </c>
      <c r="E43" s="162"/>
      <c r="F43" s="162"/>
      <c r="G43" s="163" t="s">
        <v>45</v>
      </c>
      <c r="H43" s="164" t="s">
        <v>46</v>
      </c>
      <c r="I43" s="162"/>
      <c r="J43" s="165">
        <f>SUM(J34:J41)</f>
        <v>79878.149999999994</v>
      </c>
      <c r="K43" s="166"/>
      <c r="L43" s="57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14.4" customHeight="1">
      <c r="A44" s="33"/>
      <c r="B44" s="39"/>
      <c r="C44" s="33"/>
      <c r="D44" s="33"/>
      <c r="E44" s="33"/>
      <c r="F44" s="33"/>
      <c r="G44" s="33"/>
      <c r="H44" s="33"/>
      <c r="I44" s="33"/>
      <c r="J44" s="33"/>
      <c r="K44" s="33"/>
      <c r="L44" s="57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47</v>
      </c>
      <c r="E50" s="168"/>
      <c r="F50" s="168"/>
      <c r="G50" s="167" t="s">
        <v>48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49</v>
      </c>
      <c r="E61" s="170"/>
      <c r="F61" s="171" t="s">
        <v>50</v>
      </c>
      <c r="G61" s="169" t="s">
        <v>49</v>
      </c>
      <c r="H61" s="170"/>
      <c r="I61" s="170"/>
      <c r="J61" s="172" t="s">
        <v>50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51</v>
      </c>
      <c r="E65" s="173"/>
      <c r="F65" s="173"/>
      <c r="G65" s="167" t="s">
        <v>52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49</v>
      </c>
      <c r="E76" s="170"/>
      <c r="F76" s="171" t="s">
        <v>50</v>
      </c>
      <c r="G76" s="169" t="s">
        <v>49</v>
      </c>
      <c r="H76" s="170"/>
      <c r="I76" s="170"/>
      <c r="J76" s="172" t="s">
        <v>50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hidden="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hidden="1" s="2" customFormat="1" ht="24.96" customHeight="1">
      <c r="A82" s="33"/>
      <c r="B82" s="34"/>
      <c r="C82" s="24" t="s">
        <v>238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hidden="1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hidden="1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hidden="1" s="2" customFormat="1" ht="16.5" customHeight="1">
      <c r="A85" s="33"/>
      <c r="B85" s="34"/>
      <c r="C85" s="35"/>
      <c r="D85" s="35"/>
      <c r="E85" s="178" t="str">
        <f>E7</f>
        <v>Cheb - Onkologie a zubní klinika rev.11.02.2025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hidden="1" s="1" customFormat="1" ht="12" customHeight="1">
      <c r="B86" s="22"/>
      <c r="C86" s="30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78" t="s">
        <v>4862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0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3"/>
      <c r="B89" s="34"/>
      <c r="C89" s="35"/>
      <c r="D89" s="35"/>
      <c r="E89" s="179" t="s">
        <v>5270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hidden="1" s="2" customFormat="1" ht="12" customHeight="1">
      <c r="A90" s="33"/>
      <c r="B90" s="34"/>
      <c r="C90" s="30" t="s">
        <v>3648</v>
      </c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hidden="1" s="2" customFormat="1" ht="16.5" customHeight="1">
      <c r="A91" s="33"/>
      <c r="B91" s="34"/>
      <c r="C91" s="35"/>
      <c r="D91" s="35"/>
      <c r="E91" s="70" t="str">
        <f>E13</f>
        <v>II.1.2.6.3 - IP Domácí telefon</v>
      </c>
      <c r="F91" s="35"/>
      <c r="G91" s="35"/>
      <c r="H91" s="35"/>
      <c r="I91" s="35"/>
      <c r="J91" s="35"/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hidden="1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hidden="1" s="2" customFormat="1" ht="12" customHeight="1">
      <c r="A93" s="33"/>
      <c r="B93" s="34"/>
      <c r="C93" s="30" t="s">
        <v>18</v>
      </c>
      <c r="D93" s="35"/>
      <c r="E93" s="35"/>
      <c r="F93" s="27" t="str">
        <f>F16</f>
        <v>Cheb</v>
      </c>
      <c r="G93" s="35"/>
      <c r="H93" s="35"/>
      <c r="I93" s="30" t="s">
        <v>20</v>
      </c>
      <c r="J93" s="73" t="str">
        <f>IF(J16="","",J16)</f>
        <v>10. 12. 2024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hidden="1" s="2" customFormat="1" ht="6.96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hidden="1" s="2" customFormat="1" ht="15.15" customHeight="1">
      <c r="A95" s="33"/>
      <c r="B95" s="34"/>
      <c r="C95" s="30" t="s">
        <v>22</v>
      </c>
      <c r="D95" s="35"/>
      <c r="E95" s="35"/>
      <c r="F95" s="27" t="str">
        <f>E19</f>
        <v>Karlovarský kraj</v>
      </c>
      <c r="G95" s="35"/>
      <c r="H95" s="35"/>
      <c r="I95" s="30" t="s">
        <v>27</v>
      </c>
      <c r="J95" s="31" t="str">
        <f>E25</f>
        <v>M Projekt Cheb</v>
      </c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hidden="1" s="2" customFormat="1" ht="15.15" customHeight="1">
      <c r="A96" s="33"/>
      <c r="B96" s="34"/>
      <c r="C96" s="30" t="s">
        <v>26</v>
      </c>
      <c r="D96" s="35"/>
      <c r="E96" s="35"/>
      <c r="F96" s="27" t="str">
        <f>IF(E22="","",E22)</f>
        <v xml:space="preserve"> </v>
      </c>
      <c r="G96" s="35"/>
      <c r="H96" s="35"/>
      <c r="I96" s="30" t="s">
        <v>31</v>
      </c>
      <c r="J96" s="31" t="str">
        <f>E28</f>
        <v xml:space="preserve"> 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hidden="1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hidden="1" s="2" customFormat="1" ht="29.28" customHeight="1">
      <c r="A98" s="33"/>
      <c r="B98" s="34"/>
      <c r="C98" s="180" t="s">
        <v>239</v>
      </c>
      <c r="D98" s="181"/>
      <c r="E98" s="181"/>
      <c r="F98" s="181"/>
      <c r="G98" s="181"/>
      <c r="H98" s="181"/>
      <c r="I98" s="181"/>
      <c r="J98" s="182" t="s">
        <v>240</v>
      </c>
      <c r="K98" s="181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hidden="1" s="2" customFormat="1" ht="10.32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7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hidden="1" s="2" customFormat="1" ht="22.8" customHeight="1">
      <c r="A100" s="33"/>
      <c r="B100" s="34"/>
      <c r="C100" s="183" t="s">
        <v>241</v>
      </c>
      <c r="D100" s="35"/>
      <c r="E100" s="35"/>
      <c r="F100" s="35"/>
      <c r="G100" s="35"/>
      <c r="H100" s="35"/>
      <c r="I100" s="35"/>
      <c r="J100" s="104">
        <f>J125</f>
        <v>66015</v>
      </c>
      <c r="K100" s="35"/>
      <c r="L100" s="57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242</v>
      </c>
    </row>
    <row r="101" hidden="1" s="9" customFormat="1" ht="24.96" customHeight="1">
      <c r="A101" s="9"/>
      <c r="B101" s="184"/>
      <c r="C101" s="185"/>
      <c r="D101" s="186" t="s">
        <v>3876</v>
      </c>
      <c r="E101" s="187"/>
      <c r="F101" s="187"/>
      <c r="G101" s="187"/>
      <c r="H101" s="187"/>
      <c r="I101" s="187"/>
      <c r="J101" s="188">
        <f>J126</f>
        <v>66015</v>
      </c>
      <c r="K101" s="185"/>
      <c r="L101" s="18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7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hidden="1" s="2" customFormat="1" ht="6.96" customHeight="1">
      <c r="A103" s="33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7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hidden="1"/>
    <row r="105" hidden="1"/>
    <row r="106" hidden="1"/>
    <row r="107" s="2" customFormat="1" ht="6.96" customHeight="1">
      <c r="A107" s="33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24.96" customHeight="1">
      <c r="A108" s="33"/>
      <c r="B108" s="34"/>
      <c r="C108" s="24" t="s">
        <v>263</v>
      </c>
      <c r="D108" s="35"/>
      <c r="E108" s="35"/>
      <c r="F108" s="35"/>
      <c r="G108" s="35"/>
      <c r="H108" s="35"/>
      <c r="I108" s="35"/>
      <c r="J108" s="35"/>
      <c r="K108" s="35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6.96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12" customHeight="1">
      <c r="A110" s="33"/>
      <c r="B110" s="34"/>
      <c r="C110" s="30" t="s">
        <v>14</v>
      </c>
      <c r="D110" s="35"/>
      <c r="E110" s="35"/>
      <c r="F110" s="35"/>
      <c r="G110" s="35"/>
      <c r="H110" s="35"/>
      <c r="I110" s="35"/>
      <c r="J110" s="35"/>
      <c r="K110" s="35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16.5" customHeight="1">
      <c r="A111" s="33"/>
      <c r="B111" s="34"/>
      <c r="C111" s="35"/>
      <c r="D111" s="35"/>
      <c r="E111" s="178" t="str">
        <f>E7</f>
        <v>Cheb - Onkologie a zubní klinika rev.11.02.2025</v>
      </c>
      <c r="F111" s="30"/>
      <c r="G111" s="30"/>
      <c r="H111" s="30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1" customFormat="1" ht="12" customHeight="1">
      <c r="B112" s="22"/>
      <c r="C112" s="30" t="s">
        <v>231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78" t="s">
        <v>4862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0" t="s">
        <v>233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3"/>
      <c r="B115" s="34"/>
      <c r="C115" s="35"/>
      <c r="D115" s="35"/>
      <c r="E115" s="179" t="s">
        <v>5270</v>
      </c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2" customHeight="1">
      <c r="A116" s="33"/>
      <c r="B116" s="34"/>
      <c r="C116" s="30" t="s">
        <v>3648</v>
      </c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6.5" customHeight="1">
      <c r="A117" s="33"/>
      <c r="B117" s="34"/>
      <c r="C117" s="35"/>
      <c r="D117" s="35"/>
      <c r="E117" s="70" t="str">
        <f>E13</f>
        <v>II.1.2.6.3 - IP Domácí telefon</v>
      </c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6.96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2" customHeight="1">
      <c r="A119" s="33"/>
      <c r="B119" s="34"/>
      <c r="C119" s="30" t="s">
        <v>18</v>
      </c>
      <c r="D119" s="35"/>
      <c r="E119" s="35"/>
      <c r="F119" s="27" t="str">
        <f>F16</f>
        <v>Cheb</v>
      </c>
      <c r="G119" s="35"/>
      <c r="H119" s="35"/>
      <c r="I119" s="30" t="s">
        <v>20</v>
      </c>
      <c r="J119" s="73" t="str">
        <f>IF(J16="","",J16)</f>
        <v>10. 12. 2024</v>
      </c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6.96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5.15" customHeight="1">
      <c r="A121" s="33"/>
      <c r="B121" s="34"/>
      <c r="C121" s="30" t="s">
        <v>22</v>
      </c>
      <c r="D121" s="35"/>
      <c r="E121" s="35"/>
      <c r="F121" s="27" t="str">
        <f>E19</f>
        <v>Karlovarský kraj</v>
      </c>
      <c r="G121" s="35"/>
      <c r="H121" s="35"/>
      <c r="I121" s="30" t="s">
        <v>27</v>
      </c>
      <c r="J121" s="31" t="str">
        <f>E25</f>
        <v>M Projekt Cheb</v>
      </c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5.15" customHeight="1">
      <c r="A122" s="33"/>
      <c r="B122" s="34"/>
      <c r="C122" s="30" t="s">
        <v>26</v>
      </c>
      <c r="D122" s="35"/>
      <c r="E122" s="35"/>
      <c r="F122" s="27" t="str">
        <f>IF(E22="","",E22)</f>
        <v xml:space="preserve"> </v>
      </c>
      <c r="G122" s="35"/>
      <c r="H122" s="35"/>
      <c r="I122" s="30" t="s">
        <v>31</v>
      </c>
      <c r="J122" s="31" t="str">
        <f>E28</f>
        <v xml:space="preserve"> </v>
      </c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0.32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11" customFormat="1" ht="29.28" customHeight="1">
      <c r="A124" s="195"/>
      <c r="B124" s="196"/>
      <c r="C124" s="197" t="s">
        <v>264</v>
      </c>
      <c r="D124" s="198" t="s">
        <v>59</v>
      </c>
      <c r="E124" s="198" t="s">
        <v>55</v>
      </c>
      <c r="F124" s="198" t="s">
        <v>56</v>
      </c>
      <c r="G124" s="198" t="s">
        <v>265</v>
      </c>
      <c r="H124" s="198" t="s">
        <v>266</v>
      </c>
      <c r="I124" s="198" t="s">
        <v>267</v>
      </c>
      <c r="J124" s="199" t="s">
        <v>240</v>
      </c>
      <c r="K124" s="200" t="s">
        <v>268</v>
      </c>
      <c r="L124" s="201"/>
      <c r="M124" s="94" t="s">
        <v>1</v>
      </c>
      <c r="N124" s="95" t="s">
        <v>38</v>
      </c>
      <c r="O124" s="95" t="s">
        <v>269</v>
      </c>
      <c r="P124" s="95" t="s">
        <v>270</v>
      </c>
      <c r="Q124" s="95" t="s">
        <v>271</v>
      </c>
      <c r="R124" s="95" t="s">
        <v>272</v>
      </c>
      <c r="S124" s="95" t="s">
        <v>273</v>
      </c>
      <c r="T124" s="96" t="s">
        <v>274</v>
      </c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</row>
    <row r="125" s="2" customFormat="1" ht="22.8" customHeight="1">
      <c r="A125" s="33"/>
      <c r="B125" s="34"/>
      <c r="C125" s="101" t="s">
        <v>275</v>
      </c>
      <c r="D125" s="35"/>
      <c r="E125" s="35"/>
      <c r="F125" s="35"/>
      <c r="G125" s="35"/>
      <c r="H125" s="35"/>
      <c r="I125" s="35"/>
      <c r="J125" s="202">
        <f>BK125</f>
        <v>66015</v>
      </c>
      <c r="K125" s="35"/>
      <c r="L125" s="39"/>
      <c r="M125" s="97"/>
      <c r="N125" s="203"/>
      <c r="O125" s="98"/>
      <c r="P125" s="204">
        <f>P126</f>
        <v>0</v>
      </c>
      <c r="Q125" s="98"/>
      <c r="R125" s="204">
        <f>R126</f>
        <v>0</v>
      </c>
      <c r="S125" s="98"/>
      <c r="T125" s="205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73</v>
      </c>
      <c r="AU125" s="18" t="s">
        <v>242</v>
      </c>
      <c r="BK125" s="206">
        <f>BK126</f>
        <v>66015</v>
      </c>
    </row>
    <row r="126" s="12" customFormat="1" ht="25.92" customHeight="1">
      <c r="A126" s="12"/>
      <c r="B126" s="207"/>
      <c r="C126" s="208"/>
      <c r="D126" s="209" t="s">
        <v>73</v>
      </c>
      <c r="E126" s="210" t="s">
        <v>81</v>
      </c>
      <c r="F126" s="210" t="s">
        <v>122</v>
      </c>
      <c r="G126" s="208"/>
      <c r="H126" s="208"/>
      <c r="I126" s="208"/>
      <c r="J126" s="211">
        <f>BK126</f>
        <v>66015</v>
      </c>
      <c r="K126" s="208"/>
      <c r="L126" s="212"/>
      <c r="M126" s="213"/>
      <c r="N126" s="214"/>
      <c r="O126" s="214"/>
      <c r="P126" s="215">
        <f>SUM(P127:P133)</f>
        <v>0</v>
      </c>
      <c r="Q126" s="214"/>
      <c r="R126" s="215">
        <f>SUM(R127:R133)</f>
        <v>0</v>
      </c>
      <c r="S126" s="214"/>
      <c r="T126" s="216">
        <f>SUM(T127:T133)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7" t="s">
        <v>116</v>
      </c>
      <c r="AT126" s="218" t="s">
        <v>73</v>
      </c>
      <c r="AU126" s="218" t="s">
        <v>74</v>
      </c>
      <c r="AY126" s="217" t="s">
        <v>278</v>
      </c>
      <c r="BK126" s="219">
        <f>SUM(BK127:BK133)</f>
        <v>66015</v>
      </c>
    </row>
    <row r="127" s="2" customFormat="1" ht="37.8" customHeight="1">
      <c r="A127" s="33"/>
      <c r="B127" s="34"/>
      <c r="C127" s="222" t="s">
        <v>81</v>
      </c>
      <c r="D127" s="222" t="s">
        <v>280</v>
      </c>
      <c r="E127" s="223" t="s">
        <v>3877</v>
      </c>
      <c r="F127" s="224" t="s">
        <v>6152</v>
      </c>
      <c r="G127" s="225" t="s">
        <v>1673</v>
      </c>
      <c r="H127" s="226">
        <v>5</v>
      </c>
      <c r="I127" s="227">
        <v>4935</v>
      </c>
      <c r="J127" s="227">
        <f>ROUND(I127*H127,2)</f>
        <v>24675</v>
      </c>
      <c r="K127" s="228"/>
      <c r="L127" s="39"/>
      <c r="M127" s="229" t="s">
        <v>1</v>
      </c>
      <c r="N127" s="230" t="s">
        <v>39</v>
      </c>
      <c r="O127" s="231">
        <v>0</v>
      </c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33" t="s">
        <v>2319</v>
      </c>
      <c r="AT127" s="233" t="s">
        <v>280</v>
      </c>
      <c r="AU127" s="233" t="s">
        <v>81</v>
      </c>
      <c r="AY127" s="18" t="s">
        <v>278</v>
      </c>
      <c r="BE127" s="234">
        <f>IF(N127="základní",J127,0)</f>
        <v>24675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8" t="s">
        <v>81</v>
      </c>
      <c r="BK127" s="234">
        <f>ROUND(I127*H127,2)</f>
        <v>24675</v>
      </c>
      <c r="BL127" s="18" t="s">
        <v>2319</v>
      </c>
      <c r="BM127" s="233" t="s">
        <v>6153</v>
      </c>
    </row>
    <row r="128" s="2" customFormat="1" ht="33" customHeight="1">
      <c r="A128" s="33"/>
      <c r="B128" s="34"/>
      <c r="C128" s="222" t="s">
        <v>83</v>
      </c>
      <c r="D128" s="222" t="s">
        <v>280</v>
      </c>
      <c r="E128" s="223" t="s">
        <v>3880</v>
      </c>
      <c r="F128" s="224" t="s">
        <v>3881</v>
      </c>
      <c r="G128" s="225" t="s">
        <v>1673</v>
      </c>
      <c r="H128" s="226">
        <v>5</v>
      </c>
      <c r="I128" s="227">
        <v>1800</v>
      </c>
      <c r="J128" s="227">
        <f>ROUND(I128*H128,2)</f>
        <v>9000</v>
      </c>
      <c r="K128" s="228"/>
      <c r="L128" s="39"/>
      <c r="M128" s="229" t="s">
        <v>1</v>
      </c>
      <c r="N128" s="230" t="s">
        <v>39</v>
      </c>
      <c r="O128" s="231">
        <v>0</v>
      </c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33" t="s">
        <v>2319</v>
      </c>
      <c r="AT128" s="233" t="s">
        <v>280</v>
      </c>
      <c r="AU128" s="233" t="s">
        <v>81</v>
      </c>
      <c r="AY128" s="18" t="s">
        <v>278</v>
      </c>
      <c r="BE128" s="234">
        <f>IF(N128="základní",J128,0)</f>
        <v>9000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8" t="s">
        <v>81</v>
      </c>
      <c r="BK128" s="234">
        <f>ROUND(I128*H128,2)</f>
        <v>9000</v>
      </c>
      <c r="BL128" s="18" t="s">
        <v>2319</v>
      </c>
      <c r="BM128" s="233" t="s">
        <v>6154</v>
      </c>
    </row>
    <row r="129" s="2" customFormat="1" ht="24.15" customHeight="1">
      <c r="A129" s="33"/>
      <c r="B129" s="34"/>
      <c r="C129" s="222" t="s">
        <v>91</v>
      </c>
      <c r="D129" s="222" t="s">
        <v>280</v>
      </c>
      <c r="E129" s="223" t="s">
        <v>3883</v>
      </c>
      <c r="F129" s="224" t="s">
        <v>3884</v>
      </c>
      <c r="G129" s="225" t="s">
        <v>1673</v>
      </c>
      <c r="H129" s="226">
        <v>5</v>
      </c>
      <c r="I129" s="227">
        <v>1275</v>
      </c>
      <c r="J129" s="227">
        <f>ROUND(I129*H129,2)</f>
        <v>6375</v>
      </c>
      <c r="K129" s="228"/>
      <c r="L129" s="39"/>
      <c r="M129" s="229" t="s">
        <v>1</v>
      </c>
      <c r="N129" s="230" t="s">
        <v>39</v>
      </c>
      <c r="O129" s="231">
        <v>0</v>
      </c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33" t="s">
        <v>2319</v>
      </c>
      <c r="AT129" s="233" t="s">
        <v>280</v>
      </c>
      <c r="AU129" s="233" t="s">
        <v>81</v>
      </c>
      <c r="AY129" s="18" t="s">
        <v>278</v>
      </c>
      <c r="BE129" s="234">
        <f>IF(N129="základní",J129,0)</f>
        <v>6375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8" t="s">
        <v>81</v>
      </c>
      <c r="BK129" s="234">
        <f>ROUND(I129*H129,2)</f>
        <v>6375</v>
      </c>
      <c r="BL129" s="18" t="s">
        <v>2319</v>
      </c>
      <c r="BM129" s="233" t="s">
        <v>6155</v>
      </c>
    </row>
    <row r="130" s="2" customFormat="1" ht="33" customHeight="1">
      <c r="A130" s="33"/>
      <c r="B130" s="34"/>
      <c r="C130" s="222" t="s">
        <v>116</v>
      </c>
      <c r="D130" s="222" t="s">
        <v>280</v>
      </c>
      <c r="E130" s="223" t="s">
        <v>3886</v>
      </c>
      <c r="F130" s="224" t="s">
        <v>3887</v>
      </c>
      <c r="G130" s="225" t="s">
        <v>1673</v>
      </c>
      <c r="H130" s="226">
        <v>5</v>
      </c>
      <c r="I130" s="227">
        <v>1403</v>
      </c>
      <c r="J130" s="227">
        <f>ROUND(I130*H130,2)</f>
        <v>7015</v>
      </c>
      <c r="K130" s="228"/>
      <c r="L130" s="39"/>
      <c r="M130" s="229" t="s">
        <v>1</v>
      </c>
      <c r="N130" s="230" t="s">
        <v>39</v>
      </c>
      <c r="O130" s="231">
        <v>0</v>
      </c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33" t="s">
        <v>2319</v>
      </c>
      <c r="AT130" s="233" t="s">
        <v>280</v>
      </c>
      <c r="AU130" s="233" t="s">
        <v>81</v>
      </c>
      <c r="AY130" s="18" t="s">
        <v>278</v>
      </c>
      <c r="BE130" s="234">
        <f>IF(N130="základní",J130,0)</f>
        <v>7015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8" t="s">
        <v>81</v>
      </c>
      <c r="BK130" s="234">
        <f>ROUND(I130*H130,2)</f>
        <v>7015</v>
      </c>
      <c r="BL130" s="18" t="s">
        <v>2319</v>
      </c>
      <c r="BM130" s="233" t="s">
        <v>6156</v>
      </c>
    </row>
    <row r="131" s="2" customFormat="1" ht="24.15" customHeight="1">
      <c r="A131" s="33"/>
      <c r="B131" s="34"/>
      <c r="C131" s="222" t="s">
        <v>298</v>
      </c>
      <c r="D131" s="222" t="s">
        <v>280</v>
      </c>
      <c r="E131" s="223" t="s">
        <v>3889</v>
      </c>
      <c r="F131" s="224" t="s">
        <v>3890</v>
      </c>
      <c r="G131" s="225" t="s">
        <v>1673</v>
      </c>
      <c r="H131" s="226">
        <v>5</v>
      </c>
      <c r="I131" s="227">
        <v>3230</v>
      </c>
      <c r="J131" s="227">
        <f>ROUND(I131*H131,2)</f>
        <v>16150</v>
      </c>
      <c r="K131" s="228"/>
      <c r="L131" s="39"/>
      <c r="M131" s="229" t="s">
        <v>1</v>
      </c>
      <c r="N131" s="230" t="s">
        <v>39</v>
      </c>
      <c r="O131" s="231">
        <v>0</v>
      </c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33" t="s">
        <v>2319</v>
      </c>
      <c r="AT131" s="233" t="s">
        <v>280</v>
      </c>
      <c r="AU131" s="233" t="s">
        <v>81</v>
      </c>
      <c r="AY131" s="18" t="s">
        <v>278</v>
      </c>
      <c r="BE131" s="234">
        <f>IF(N131="základní",J131,0)</f>
        <v>16150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81</v>
      </c>
      <c r="BK131" s="234">
        <f>ROUND(I131*H131,2)</f>
        <v>16150</v>
      </c>
      <c r="BL131" s="18" t="s">
        <v>2319</v>
      </c>
      <c r="BM131" s="233" t="s">
        <v>6157</v>
      </c>
    </row>
    <row r="132" s="2" customFormat="1" ht="24.15" customHeight="1">
      <c r="A132" s="33"/>
      <c r="B132" s="34"/>
      <c r="C132" s="222" t="s">
        <v>304</v>
      </c>
      <c r="D132" s="222" t="s">
        <v>280</v>
      </c>
      <c r="E132" s="223" t="s">
        <v>3892</v>
      </c>
      <c r="F132" s="224" t="s">
        <v>3893</v>
      </c>
      <c r="G132" s="225" t="s">
        <v>1673</v>
      </c>
      <c r="H132" s="226">
        <v>1</v>
      </c>
      <c r="I132" s="227">
        <v>850</v>
      </c>
      <c r="J132" s="227">
        <f>ROUND(I132*H132,2)</f>
        <v>850</v>
      </c>
      <c r="K132" s="228"/>
      <c r="L132" s="39"/>
      <c r="M132" s="229" t="s">
        <v>1</v>
      </c>
      <c r="N132" s="230" t="s">
        <v>39</v>
      </c>
      <c r="O132" s="231">
        <v>0</v>
      </c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33" t="s">
        <v>2319</v>
      </c>
      <c r="AT132" s="233" t="s">
        <v>280</v>
      </c>
      <c r="AU132" s="233" t="s">
        <v>81</v>
      </c>
      <c r="AY132" s="18" t="s">
        <v>278</v>
      </c>
      <c r="BE132" s="234">
        <f>IF(N132="základní",J132,0)</f>
        <v>850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8" t="s">
        <v>81</v>
      </c>
      <c r="BK132" s="234">
        <f>ROUND(I132*H132,2)</f>
        <v>850</v>
      </c>
      <c r="BL132" s="18" t="s">
        <v>2319</v>
      </c>
      <c r="BM132" s="233" t="s">
        <v>6158</v>
      </c>
    </row>
    <row r="133" s="2" customFormat="1" ht="24.15" customHeight="1">
      <c r="A133" s="33"/>
      <c r="B133" s="34"/>
      <c r="C133" s="222" t="s">
        <v>310</v>
      </c>
      <c r="D133" s="222" t="s">
        <v>280</v>
      </c>
      <c r="E133" s="223" t="s">
        <v>3895</v>
      </c>
      <c r="F133" s="224" t="s">
        <v>3793</v>
      </c>
      <c r="G133" s="225" t="s">
        <v>1418</v>
      </c>
      <c r="H133" s="226">
        <v>1</v>
      </c>
      <c r="I133" s="227">
        <v>1950</v>
      </c>
      <c r="J133" s="227">
        <f>ROUND(I133*H133,2)</f>
        <v>1950</v>
      </c>
      <c r="K133" s="228"/>
      <c r="L133" s="39"/>
      <c r="M133" s="291" t="s">
        <v>1</v>
      </c>
      <c r="N133" s="292" t="s">
        <v>39</v>
      </c>
      <c r="O133" s="293">
        <v>0</v>
      </c>
      <c r="P133" s="293">
        <f>O133*H133</f>
        <v>0</v>
      </c>
      <c r="Q133" s="293">
        <v>0</v>
      </c>
      <c r="R133" s="293">
        <f>Q133*H133</f>
        <v>0</v>
      </c>
      <c r="S133" s="293">
        <v>0</v>
      </c>
      <c r="T133" s="294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33" t="s">
        <v>2319</v>
      </c>
      <c r="AT133" s="233" t="s">
        <v>280</v>
      </c>
      <c r="AU133" s="233" t="s">
        <v>81</v>
      </c>
      <c r="AY133" s="18" t="s">
        <v>278</v>
      </c>
      <c r="BE133" s="234">
        <f>IF(N133="základní",J133,0)</f>
        <v>1950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8" t="s">
        <v>81</v>
      </c>
      <c r="BK133" s="234">
        <f>ROUND(I133*H133,2)</f>
        <v>1950</v>
      </c>
      <c r="BL133" s="18" t="s">
        <v>2319</v>
      </c>
      <c r="BM133" s="233" t="s">
        <v>6159</v>
      </c>
    </row>
    <row r="134" s="2" customFormat="1" ht="6.96" customHeight="1">
      <c r="A134" s="33"/>
      <c r="B134" s="60"/>
      <c r="C134" s="61"/>
      <c r="D134" s="61"/>
      <c r="E134" s="61"/>
      <c r="F134" s="61"/>
      <c r="G134" s="61"/>
      <c r="H134" s="61"/>
      <c r="I134" s="61"/>
      <c r="J134" s="61"/>
      <c r="K134" s="61"/>
      <c r="L134" s="39"/>
      <c r="M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</sheetData>
  <sheetProtection sheet="1" autoFilter="0" formatColumns="0" formatRows="0" objects="1" scenarios="1" spinCount="100000" saltValue="JYd0PaCI28gDCloTUgbNoFehNTBbbiXFM6ilHDKf4G96HxOIje3GiIbRZjBSTSDn6P9Vu4JTg4qKmhWCIcQefA==" hashValue="Wq2eqVb/y+1FZmysIs2ri/3/mtAK30xR6aI/iJFULNd0z0ana+z31QioD5xHFA1lFHPpC8TkcNKr9vrrfzVdQQ==" algorithmName="SHA-512" password="CC35"/>
  <autoFilter ref="C124:K13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83</v>
      </c>
    </row>
    <row r="4" s="1" customFormat="1" ht="24.96" customHeight="1">
      <c r="B4" s="21"/>
      <c r="D4" s="143" t="s">
        <v>230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Cheb - Onkologie a zubní klinika rev.11.02.2025</v>
      </c>
      <c r="F7" s="145"/>
      <c r="G7" s="145"/>
      <c r="H7" s="145"/>
      <c r="L7" s="21"/>
    </row>
    <row r="8">
      <c r="B8" s="21"/>
      <c r="D8" s="145" t="s">
        <v>231</v>
      </c>
      <c r="L8" s="21"/>
    </row>
    <row r="9" s="1" customFormat="1" ht="16.5" customHeight="1">
      <c r="B9" s="21"/>
      <c r="E9" s="146" t="s">
        <v>4862</v>
      </c>
      <c r="F9" s="1"/>
      <c r="G9" s="1"/>
      <c r="H9" s="1"/>
      <c r="L9" s="21"/>
    </row>
    <row r="10" s="1" customFormat="1" ht="12" customHeight="1">
      <c r="B10" s="21"/>
      <c r="D10" s="145" t="s">
        <v>233</v>
      </c>
      <c r="L10" s="21"/>
    </row>
    <row r="11" s="2" customFormat="1" ht="16.5" customHeight="1">
      <c r="A11" s="33"/>
      <c r="B11" s="39"/>
      <c r="C11" s="33"/>
      <c r="D11" s="33"/>
      <c r="E11" s="147" t="s">
        <v>5270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9"/>
      <c r="C12" s="33"/>
      <c r="D12" s="145" t="s">
        <v>3648</v>
      </c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6.5" customHeight="1">
      <c r="A13" s="33"/>
      <c r="B13" s="39"/>
      <c r="C13" s="33"/>
      <c r="D13" s="33"/>
      <c r="E13" s="148" t="s">
        <v>6160</v>
      </c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>
      <c r="A14" s="33"/>
      <c r="B14" s="39"/>
      <c r="C14" s="33"/>
      <c r="D14" s="33"/>
      <c r="E14" s="33"/>
      <c r="F14" s="33"/>
      <c r="G14" s="33"/>
      <c r="H14" s="33"/>
      <c r="I14" s="33"/>
      <c r="J14" s="33"/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9"/>
      <c r="C15" s="33"/>
      <c r="D15" s="145" t="s">
        <v>16</v>
      </c>
      <c r="E15" s="33"/>
      <c r="F15" s="135" t="s">
        <v>1</v>
      </c>
      <c r="G15" s="33"/>
      <c r="H15" s="33"/>
      <c r="I15" s="145" t="s">
        <v>17</v>
      </c>
      <c r="J15" s="135" t="s">
        <v>1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18</v>
      </c>
      <c r="E16" s="33"/>
      <c r="F16" s="135" t="s">
        <v>19</v>
      </c>
      <c r="G16" s="33"/>
      <c r="H16" s="33"/>
      <c r="I16" s="145" t="s">
        <v>20</v>
      </c>
      <c r="J16" s="149" t="str">
        <f>'Rekapitulace stavby'!AN8</f>
        <v>10. 12. 2024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0.8" customHeight="1">
      <c r="A17" s="33"/>
      <c r="B17" s="39"/>
      <c r="C17" s="33"/>
      <c r="D17" s="33"/>
      <c r="E17" s="33"/>
      <c r="F17" s="33"/>
      <c r="G17" s="33"/>
      <c r="H17" s="33"/>
      <c r="I17" s="33"/>
      <c r="J17" s="33"/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9"/>
      <c r="C18" s="33"/>
      <c r="D18" s="145" t="s">
        <v>22</v>
      </c>
      <c r="E18" s="33"/>
      <c r="F18" s="33"/>
      <c r="G18" s="33"/>
      <c r="H18" s="33"/>
      <c r="I18" s="145" t="s">
        <v>23</v>
      </c>
      <c r="J18" s="135" t="s">
        <v>1</v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9"/>
      <c r="C19" s="33"/>
      <c r="D19" s="33"/>
      <c r="E19" s="135" t="s">
        <v>4865</v>
      </c>
      <c r="F19" s="33"/>
      <c r="G19" s="33"/>
      <c r="H19" s="33"/>
      <c r="I19" s="145" t="s">
        <v>25</v>
      </c>
      <c r="J19" s="135" t="s">
        <v>1</v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9"/>
      <c r="C20" s="33"/>
      <c r="D20" s="33"/>
      <c r="E20" s="33"/>
      <c r="F20" s="33"/>
      <c r="G20" s="33"/>
      <c r="H20" s="33"/>
      <c r="I20" s="33"/>
      <c r="J20" s="33"/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9"/>
      <c r="C21" s="33"/>
      <c r="D21" s="145" t="s">
        <v>26</v>
      </c>
      <c r="E21" s="33"/>
      <c r="F21" s="33"/>
      <c r="G21" s="33"/>
      <c r="H21" s="33"/>
      <c r="I21" s="145" t="s">
        <v>23</v>
      </c>
      <c r="J21" s="135" t="str">
        <f>'Rekapitulace stavby'!AN13</f>
        <v/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9"/>
      <c r="C22" s="33"/>
      <c r="D22" s="33"/>
      <c r="E22" s="135" t="str">
        <f>'Rekapitulace stavby'!E14</f>
        <v xml:space="preserve"> </v>
      </c>
      <c r="F22" s="135"/>
      <c r="G22" s="135"/>
      <c r="H22" s="135"/>
      <c r="I22" s="145" t="s">
        <v>25</v>
      </c>
      <c r="J22" s="135" t="str">
        <f>'Rekapitulace stavby'!AN14</f>
        <v/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9"/>
      <c r="C23" s="33"/>
      <c r="D23" s="33"/>
      <c r="E23" s="33"/>
      <c r="F23" s="33"/>
      <c r="G23" s="33"/>
      <c r="H23" s="33"/>
      <c r="I23" s="33"/>
      <c r="J23" s="33"/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9"/>
      <c r="C24" s="33"/>
      <c r="D24" s="145" t="s">
        <v>27</v>
      </c>
      <c r="E24" s="33"/>
      <c r="F24" s="33"/>
      <c r="G24" s="33"/>
      <c r="H24" s="33"/>
      <c r="I24" s="145" t="s">
        <v>23</v>
      </c>
      <c r="J24" s="135" t="s">
        <v>28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8" customHeight="1">
      <c r="A25" s="33"/>
      <c r="B25" s="39"/>
      <c r="C25" s="33"/>
      <c r="D25" s="33"/>
      <c r="E25" s="135" t="s">
        <v>29</v>
      </c>
      <c r="F25" s="33"/>
      <c r="G25" s="33"/>
      <c r="H25" s="33"/>
      <c r="I25" s="145" t="s">
        <v>25</v>
      </c>
      <c r="J25" s="135" t="s">
        <v>1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6.96" customHeight="1">
      <c r="A26" s="33"/>
      <c r="B26" s="39"/>
      <c r="C26" s="33"/>
      <c r="D26" s="33"/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12" customHeight="1">
      <c r="A27" s="33"/>
      <c r="B27" s="39"/>
      <c r="C27" s="33"/>
      <c r="D27" s="145" t="s">
        <v>31</v>
      </c>
      <c r="E27" s="33"/>
      <c r="F27" s="33"/>
      <c r="G27" s="33"/>
      <c r="H27" s="33"/>
      <c r="I27" s="145" t="s">
        <v>23</v>
      </c>
      <c r="J27" s="135" t="str">
        <f>IF('Rekapitulace stavby'!AN19="","",'Rekapitulace stavby'!AN19)</f>
        <v/>
      </c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8" customHeight="1">
      <c r="A28" s="33"/>
      <c r="B28" s="39"/>
      <c r="C28" s="33"/>
      <c r="D28" s="33"/>
      <c r="E28" s="135" t="str">
        <f>IF('Rekapitulace stavby'!E20="","",'Rekapitulace stavby'!E20)</f>
        <v xml:space="preserve"> </v>
      </c>
      <c r="F28" s="33"/>
      <c r="G28" s="33"/>
      <c r="H28" s="33"/>
      <c r="I28" s="145" t="s">
        <v>25</v>
      </c>
      <c r="J28" s="135" t="str">
        <f>IF('Rekapitulace stavby'!AN20="","",'Rekapitulace stavby'!AN20)</f>
        <v/>
      </c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9"/>
      <c r="C29" s="33"/>
      <c r="D29" s="33"/>
      <c r="E29" s="33"/>
      <c r="F29" s="33"/>
      <c r="G29" s="33"/>
      <c r="H29" s="33"/>
      <c r="I29" s="33"/>
      <c r="J29" s="33"/>
      <c r="K29" s="3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2" customHeight="1">
      <c r="A30" s="33"/>
      <c r="B30" s="39"/>
      <c r="C30" s="33"/>
      <c r="D30" s="145" t="s">
        <v>32</v>
      </c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8" customFormat="1" ht="16.5" customHeight="1">
      <c r="A31" s="150"/>
      <c r="B31" s="151"/>
      <c r="C31" s="150"/>
      <c r="D31" s="150"/>
      <c r="E31" s="152" t="s">
        <v>1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3"/>
      <c r="B32" s="39"/>
      <c r="C32" s="33"/>
      <c r="D32" s="33"/>
      <c r="E32" s="33"/>
      <c r="F32" s="33"/>
      <c r="G32" s="33"/>
      <c r="H32" s="33"/>
      <c r="I32" s="33"/>
      <c r="J32" s="33"/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4"/>
      <c r="E33" s="154"/>
      <c r="F33" s="154"/>
      <c r="G33" s="154"/>
      <c r="H33" s="154"/>
      <c r="I33" s="154"/>
      <c r="J33" s="154"/>
      <c r="K33" s="154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25.44" customHeight="1">
      <c r="A34" s="33"/>
      <c r="B34" s="39"/>
      <c r="C34" s="33"/>
      <c r="D34" s="155" t="s">
        <v>34</v>
      </c>
      <c r="E34" s="33"/>
      <c r="F34" s="33"/>
      <c r="G34" s="33"/>
      <c r="H34" s="33"/>
      <c r="I34" s="33"/>
      <c r="J34" s="156">
        <f>ROUND(J125, 2)</f>
        <v>245413.79999999999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6.96" customHeight="1">
      <c r="A35" s="33"/>
      <c r="B35" s="39"/>
      <c r="C35" s="33"/>
      <c r="D35" s="154"/>
      <c r="E35" s="154"/>
      <c r="F35" s="154"/>
      <c r="G35" s="154"/>
      <c r="H35" s="154"/>
      <c r="I35" s="154"/>
      <c r="J35" s="154"/>
      <c r="K35" s="154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33"/>
      <c r="F36" s="157" t="s">
        <v>36</v>
      </c>
      <c r="G36" s="33"/>
      <c r="H36" s="33"/>
      <c r="I36" s="157" t="s">
        <v>35</v>
      </c>
      <c r="J36" s="157" t="s">
        <v>37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14.4" customHeight="1">
      <c r="A37" s="33"/>
      <c r="B37" s="39"/>
      <c r="C37" s="33"/>
      <c r="D37" s="147" t="s">
        <v>38</v>
      </c>
      <c r="E37" s="145" t="s">
        <v>39</v>
      </c>
      <c r="F37" s="158">
        <f>ROUND((SUM(BE125:BE131)),  2)</f>
        <v>245413.79999999999</v>
      </c>
      <c r="G37" s="33"/>
      <c r="H37" s="33"/>
      <c r="I37" s="159">
        <v>0.20999999999999999</v>
      </c>
      <c r="J37" s="158">
        <f>ROUND(((SUM(BE125:BE131))*I37),  2)</f>
        <v>51536.900000000001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39"/>
      <c r="C38" s="33"/>
      <c r="D38" s="33"/>
      <c r="E38" s="145" t="s">
        <v>40</v>
      </c>
      <c r="F38" s="158">
        <f>ROUND((SUM(BF125:BF131)),  2)</f>
        <v>0</v>
      </c>
      <c r="G38" s="33"/>
      <c r="H38" s="33"/>
      <c r="I38" s="159">
        <v>0.12</v>
      </c>
      <c r="J38" s="158">
        <f>ROUND(((SUM(BF125:BF131))*I38),  2)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41</v>
      </c>
      <c r="F39" s="158">
        <f>ROUND((SUM(BG125:BG131)),  2)</f>
        <v>0</v>
      </c>
      <c r="G39" s="33"/>
      <c r="H39" s="33"/>
      <c r="I39" s="159">
        <v>0.20999999999999999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9"/>
      <c r="C40" s="33"/>
      <c r="D40" s="33"/>
      <c r="E40" s="145" t="s">
        <v>42</v>
      </c>
      <c r="F40" s="158">
        <f>ROUND((SUM(BH125:BH131)),  2)</f>
        <v>0</v>
      </c>
      <c r="G40" s="33"/>
      <c r="H40" s="33"/>
      <c r="I40" s="159">
        <v>0.12</v>
      </c>
      <c r="J40" s="158">
        <f>0</f>
        <v>0</v>
      </c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2" customFormat="1" ht="14.4" customHeight="1">
      <c r="A41" s="33"/>
      <c r="B41" s="39"/>
      <c r="C41" s="33"/>
      <c r="D41" s="33"/>
      <c r="E41" s="145" t="s">
        <v>43</v>
      </c>
      <c r="F41" s="158">
        <f>ROUND((SUM(BI125:BI131)),  2)</f>
        <v>0</v>
      </c>
      <c r="G41" s="33"/>
      <c r="H41" s="33"/>
      <c r="I41" s="159">
        <v>0</v>
      </c>
      <c r="J41" s="158">
        <f>0</f>
        <v>0</v>
      </c>
      <c r="K41" s="33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6.96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5.44" customHeight="1">
      <c r="A43" s="33"/>
      <c r="B43" s="39"/>
      <c r="C43" s="160"/>
      <c r="D43" s="161" t="s">
        <v>44</v>
      </c>
      <c r="E43" s="162"/>
      <c r="F43" s="162"/>
      <c r="G43" s="163" t="s">
        <v>45</v>
      </c>
      <c r="H43" s="164" t="s">
        <v>46</v>
      </c>
      <c r="I43" s="162"/>
      <c r="J43" s="165">
        <f>SUM(J34:J41)</f>
        <v>296950.70000000001</v>
      </c>
      <c r="K43" s="166"/>
      <c r="L43" s="57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14.4" customHeight="1">
      <c r="A44" s="33"/>
      <c r="B44" s="39"/>
      <c r="C44" s="33"/>
      <c r="D44" s="33"/>
      <c r="E44" s="33"/>
      <c r="F44" s="33"/>
      <c r="G44" s="33"/>
      <c r="H44" s="33"/>
      <c r="I44" s="33"/>
      <c r="J44" s="33"/>
      <c r="K44" s="33"/>
      <c r="L44" s="57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47</v>
      </c>
      <c r="E50" s="168"/>
      <c r="F50" s="168"/>
      <c r="G50" s="167" t="s">
        <v>48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49</v>
      </c>
      <c r="E61" s="170"/>
      <c r="F61" s="171" t="s">
        <v>50</v>
      </c>
      <c r="G61" s="169" t="s">
        <v>49</v>
      </c>
      <c r="H61" s="170"/>
      <c r="I61" s="170"/>
      <c r="J61" s="172" t="s">
        <v>50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51</v>
      </c>
      <c r="E65" s="173"/>
      <c r="F65" s="173"/>
      <c r="G65" s="167" t="s">
        <v>52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49</v>
      </c>
      <c r="E76" s="170"/>
      <c r="F76" s="171" t="s">
        <v>50</v>
      </c>
      <c r="G76" s="169" t="s">
        <v>49</v>
      </c>
      <c r="H76" s="170"/>
      <c r="I76" s="170"/>
      <c r="J76" s="172" t="s">
        <v>50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hidden="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hidden="1" s="2" customFormat="1" ht="24.96" customHeight="1">
      <c r="A82" s="33"/>
      <c r="B82" s="34"/>
      <c r="C82" s="24" t="s">
        <v>238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hidden="1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hidden="1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hidden="1" s="2" customFormat="1" ht="16.5" customHeight="1">
      <c r="A85" s="33"/>
      <c r="B85" s="34"/>
      <c r="C85" s="35"/>
      <c r="D85" s="35"/>
      <c r="E85" s="178" t="str">
        <f>E7</f>
        <v>Cheb - Onkologie a zubní klinika rev.11.02.2025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hidden="1" s="1" customFormat="1" ht="12" customHeight="1">
      <c r="B86" s="22"/>
      <c r="C86" s="30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78" t="s">
        <v>4862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0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3"/>
      <c r="B89" s="34"/>
      <c r="C89" s="35"/>
      <c r="D89" s="35"/>
      <c r="E89" s="179" t="s">
        <v>5270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hidden="1" s="2" customFormat="1" ht="12" customHeight="1">
      <c r="A90" s="33"/>
      <c r="B90" s="34"/>
      <c r="C90" s="30" t="s">
        <v>3648</v>
      </c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hidden="1" s="2" customFormat="1" ht="16.5" customHeight="1">
      <c r="A91" s="33"/>
      <c r="B91" s="34"/>
      <c r="C91" s="35"/>
      <c r="D91" s="35"/>
      <c r="E91" s="70" t="str">
        <f>E13</f>
        <v>II.1.2.6.4 - Aktivní prvky</v>
      </c>
      <c r="F91" s="35"/>
      <c r="G91" s="35"/>
      <c r="H91" s="35"/>
      <c r="I91" s="35"/>
      <c r="J91" s="35"/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hidden="1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hidden="1" s="2" customFormat="1" ht="12" customHeight="1">
      <c r="A93" s="33"/>
      <c r="B93" s="34"/>
      <c r="C93" s="30" t="s">
        <v>18</v>
      </c>
      <c r="D93" s="35"/>
      <c r="E93" s="35"/>
      <c r="F93" s="27" t="str">
        <f>F16</f>
        <v>Cheb</v>
      </c>
      <c r="G93" s="35"/>
      <c r="H93" s="35"/>
      <c r="I93" s="30" t="s">
        <v>20</v>
      </c>
      <c r="J93" s="73" t="str">
        <f>IF(J16="","",J16)</f>
        <v>10. 12. 2024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hidden="1" s="2" customFormat="1" ht="6.96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hidden="1" s="2" customFormat="1" ht="15.15" customHeight="1">
      <c r="A95" s="33"/>
      <c r="B95" s="34"/>
      <c r="C95" s="30" t="s">
        <v>22</v>
      </c>
      <c r="D95" s="35"/>
      <c r="E95" s="35"/>
      <c r="F95" s="27" t="str">
        <f>E19</f>
        <v>Karlovarský kraj</v>
      </c>
      <c r="G95" s="35"/>
      <c r="H95" s="35"/>
      <c r="I95" s="30" t="s">
        <v>27</v>
      </c>
      <c r="J95" s="31" t="str">
        <f>E25</f>
        <v>M Projekt Cheb</v>
      </c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hidden="1" s="2" customFormat="1" ht="15.15" customHeight="1">
      <c r="A96" s="33"/>
      <c r="B96" s="34"/>
      <c r="C96" s="30" t="s">
        <v>26</v>
      </c>
      <c r="D96" s="35"/>
      <c r="E96" s="35"/>
      <c r="F96" s="27" t="str">
        <f>IF(E22="","",E22)</f>
        <v xml:space="preserve"> </v>
      </c>
      <c r="G96" s="35"/>
      <c r="H96" s="35"/>
      <c r="I96" s="30" t="s">
        <v>31</v>
      </c>
      <c r="J96" s="31" t="str">
        <f>E28</f>
        <v xml:space="preserve"> 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hidden="1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hidden="1" s="2" customFormat="1" ht="29.28" customHeight="1">
      <c r="A98" s="33"/>
      <c r="B98" s="34"/>
      <c r="C98" s="180" t="s">
        <v>239</v>
      </c>
      <c r="D98" s="181"/>
      <c r="E98" s="181"/>
      <c r="F98" s="181"/>
      <c r="G98" s="181"/>
      <c r="H98" s="181"/>
      <c r="I98" s="181"/>
      <c r="J98" s="182" t="s">
        <v>240</v>
      </c>
      <c r="K98" s="181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hidden="1" s="2" customFormat="1" ht="10.32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7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hidden="1" s="2" customFormat="1" ht="22.8" customHeight="1">
      <c r="A100" s="33"/>
      <c r="B100" s="34"/>
      <c r="C100" s="183" t="s">
        <v>241</v>
      </c>
      <c r="D100" s="35"/>
      <c r="E100" s="35"/>
      <c r="F100" s="35"/>
      <c r="G100" s="35"/>
      <c r="H100" s="35"/>
      <c r="I100" s="35"/>
      <c r="J100" s="104">
        <f>J125</f>
        <v>245413.79999999999</v>
      </c>
      <c r="K100" s="35"/>
      <c r="L100" s="57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242</v>
      </c>
    </row>
    <row r="101" hidden="1" s="9" customFormat="1" ht="24.96" customHeight="1">
      <c r="A101" s="9"/>
      <c r="B101" s="184"/>
      <c r="C101" s="185"/>
      <c r="D101" s="186" t="s">
        <v>3898</v>
      </c>
      <c r="E101" s="187"/>
      <c r="F101" s="187"/>
      <c r="G101" s="187"/>
      <c r="H101" s="187"/>
      <c r="I101" s="187"/>
      <c r="J101" s="188">
        <f>J126</f>
        <v>245413.79999999999</v>
      </c>
      <c r="K101" s="185"/>
      <c r="L101" s="18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7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hidden="1" s="2" customFormat="1" ht="6.96" customHeight="1">
      <c r="A103" s="33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7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hidden="1"/>
    <row r="105" hidden="1"/>
    <row r="106" hidden="1"/>
    <row r="107" s="2" customFormat="1" ht="6.96" customHeight="1">
      <c r="A107" s="33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24.96" customHeight="1">
      <c r="A108" s="33"/>
      <c r="B108" s="34"/>
      <c r="C108" s="24" t="s">
        <v>263</v>
      </c>
      <c r="D108" s="35"/>
      <c r="E108" s="35"/>
      <c r="F108" s="35"/>
      <c r="G108" s="35"/>
      <c r="H108" s="35"/>
      <c r="I108" s="35"/>
      <c r="J108" s="35"/>
      <c r="K108" s="35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6.96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12" customHeight="1">
      <c r="A110" s="33"/>
      <c r="B110" s="34"/>
      <c r="C110" s="30" t="s">
        <v>14</v>
      </c>
      <c r="D110" s="35"/>
      <c r="E110" s="35"/>
      <c r="F110" s="35"/>
      <c r="G110" s="35"/>
      <c r="H110" s="35"/>
      <c r="I110" s="35"/>
      <c r="J110" s="35"/>
      <c r="K110" s="35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16.5" customHeight="1">
      <c r="A111" s="33"/>
      <c r="B111" s="34"/>
      <c r="C111" s="35"/>
      <c r="D111" s="35"/>
      <c r="E111" s="178" t="str">
        <f>E7</f>
        <v>Cheb - Onkologie a zubní klinika rev.11.02.2025</v>
      </c>
      <c r="F111" s="30"/>
      <c r="G111" s="30"/>
      <c r="H111" s="30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1" customFormat="1" ht="12" customHeight="1">
      <c r="B112" s="22"/>
      <c r="C112" s="30" t="s">
        <v>231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78" t="s">
        <v>4862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0" t="s">
        <v>233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3"/>
      <c r="B115" s="34"/>
      <c r="C115" s="35"/>
      <c r="D115" s="35"/>
      <c r="E115" s="179" t="s">
        <v>5270</v>
      </c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2" customHeight="1">
      <c r="A116" s="33"/>
      <c r="B116" s="34"/>
      <c r="C116" s="30" t="s">
        <v>3648</v>
      </c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6.5" customHeight="1">
      <c r="A117" s="33"/>
      <c r="B117" s="34"/>
      <c r="C117" s="35"/>
      <c r="D117" s="35"/>
      <c r="E117" s="70" t="str">
        <f>E13</f>
        <v>II.1.2.6.4 - Aktivní prvky</v>
      </c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6.96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2" customHeight="1">
      <c r="A119" s="33"/>
      <c r="B119" s="34"/>
      <c r="C119" s="30" t="s">
        <v>18</v>
      </c>
      <c r="D119" s="35"/>
      <c r="E119" s="35"/>
      <c r="F119" s="27" t="str">
        <f>F16</f>
        <v>Cheb</v>
      </c>
      <c r="G119" s="35"/>
      <c r="H119" s="35"/>
      <c r="I119" s="30" t="s">
        <v>20</v>
      </c>
      <c r="J119" s="73" t="str">
        <f>IF(J16="","",J16)</f>
        <v>10. 12. 2024</v>
      </c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6.96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5.15" customHeight="1">
      <c r="A121" s="33"/>
      <c r="B121" s="34"/>
      <c r="C121" s="30" t="s">
        <v>22</v>
      </c>
      <c r="D121" s="35"/>
      <c r="E121" s="35"/>
      <c r="F121" s="27" t="str">
        <f>E19</f>
        <v>Karlovarský kraj</v>
      </c>
      <c r="G121" s="35"/>
      <c r="H121" s="35"/>
      <c r="I121" s="30" t="s">
        <v>27</v>
      </c>
      <c r="J121" s="31" t="str">
        <f>E25</f>
        <v>M Projekt Cheb</v>
      </c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5.15" customHeight="1">
      <c r="A122" s="33"/>
      <c r="B122" s="34"/>
      <c r="C122" s="30" t="s">
        <v>26</v>
      </c>
      <c r="D122" s="35"/>
      <c r="E122" s="35"/>
      <c r="F122" s="27" t="str">
        <f>IF(E22="","",E22)</f>
        <v xml:space="preserve"> </v>
      </c>
      <c r="G122" s="35"/>
      <c r="H122" s="35"/>
      <c r="I122" s="30" t="s">
        <v>31</v>
      </c>
      <c r="J122" s="31" t="str">
        <f>E28</f>
        <v xml:space="preserve"> </v>
      </c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0.32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11" customFormat="1" ht="29.28" customHeight="1">
      <c r="A124" s="195"/>
      <c r="B124" s="196"/>
      <c r="C124" s="197" t="s">
        <v>264</v>
      </c>
      <c r="D124" s="198" t="s">
        <v>59</v>
      </c>
      <c r="E124" s="198" t="s">
        <v>55</v>
      </c>
      <c r="F124" s="198" t="s">
        <v>56</v>
      </c>
      <c r="G124" s="198" t="s">
        <v>265</v>
      </c>
      <c r="H124" s="198" t="s">
        <v>266</v>
      </c>
      <c r="I124" s="198" t="s">
        <v>267</v>
      </c>
      <c r="J124" s="199" t="s">
        <v>240</v>
      </c>
      <c r="K124" s="200" t="s">
        <v>268</v>
      </c>
      <c r="L124" s="201"/>
      <c r="M124" s="94" t="s">
        <v>1</v>
      </c>
      <c r="N124" s="95" t="s">
        <v>38</v>
      </c>
      <c r="O124" s="95" t="s">
        <v>269</v>
      </c>
      <c r="P124" s="95" t="s">
        <v>270</v>
      </c>
      <c r="Q124" s="95" t="s">
        <v>271</v>
      </c>
      <c r="R124" s="95" t="s">
        <v>272</v>
      </c>
      <c r="S124" s="95" t="s">
        <v>273</v>
      </c>
      <c r="T124" s="96" t="s">
        <v>274</v>
      </c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</row>
    <row r="125" s="2" customFormat="1" ht="22.8" customHeight="1">
      <c r="A125" s="33"/>
      <c r="B125" s="34"/>
      <c r="C125" s="101" t="s">
        <v>275</v>
      </c>
      <c r="D125" s="35"/>
      <c r="E125" s="35"/>
      <c r="F125" s="35"/>
      <c r="G125" s="35"/>
      <c r="H125" s="35"/>
      <c r="I125" s="35"/>
      <c r="J125" s="202">
        <f>BK125</f>
        <v>245413.79999999999</v>
      </c>
      <c r="K125" s="35"/>
      <c r="L125" s="39"/>
      <c r="M125" s="97"/>
      <c r="N125" s="203"/>
      <c r="O125" s="98"/>
      <c r="P125" s="204">
        <f>P126</f>
        <v>0</v>
      </c>
      <c r="Q125" s="98"/>
      <c r="R125" s="204">
        <f>R126</f>
        <v>0</v>
      </c>
      <c r="S125" s="98"/>
      <c r="T125" s="205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73</v>
      </c>
      <c r="AU125" s="18" t="s">
        <v>242</v>
      </c>
      <c r="BK125" s="206">
        <f>BK126</f>
        <v>245413.79999999999</v>
      </c>
    </row>
    <row r="126" s="12" customFormat="1" ht="25.92" customHeight="1">
      <c r="A126" s="12"/>
      <c r="B126" s="207"/>
      <c r="C126" s="208"/>
      <c r="D126" s="209" t="s">
        <v>73</v>
      </c>
      <c r="E126" s="210" t="s">
        <v>81</v>
      </c>
      <c r="F126" s="210" t="s">
        <v>125</v>
      </c>
      <c r="G126" s="208"/>
      <c r="H126" s="208"/>
      <c r="I126" s="208"/>
      <c r="J126" s="211">
        <f>BK126</f>
        <v>245413.79999999999</v>
      </c>
      <c r="K126" s="208"/>
      <c r="L126" s="212"/>
      <c r="M126" s="213"/>
      <c r="N126" s="214"/>
      <c r="O126" s="214"/>
      <c r="P126" s="215">
        <f>SUM(P127:P131)</f>
        <v>0</v>
      </c>
      <c r="Q126" s="214"/>
      <c r="R126" s="215">
        <f>SUM(R127:R131)</f>
        <v>0</v>
      </c>
      <c r="S126" s="214"/>
      <c r="T126" s="216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7" t="s">
        <v>116</v>
      </c>
      <c r="AT126" s="218" t="s">
        <v>73</v>
      </c>
      <c r="AU126" s="218" t="s">
        <v>74</v>
      </c>
      <c r="AY126" s="217" t="s">
        <v>278</v>
      </c>
      <c r="BK126" s="219">
        <f>SUM(BK127:BK131)</f>
        <v>245413.79999999999</v>
      </c>
    </row>
    <row r="127" s="2" customFormat="1" ht="66.75" customHeight="1">
      <c r="A127" s="33"/>
      <c r="B127" s="34"/>
      <c r="C127" s="222" t="s">
        <v>81</v>
      </c>
      <c r="D127" s="222" t="s">
        <v>280</v>
      </c>
      <c r="E127" s="223" t="s">
        <v>6161</v>
      </c>
      <c r="F127" s="224" t="s">
        <v>6162</v>
      </c>
      <c r="G127" s="225" t="s">
        <v>1673</v>
      </c>
      <c r="H127" s="226">
        <v>3</v>
      </c>
      <c r="I127" s="227">
        <v>40100</v>
      </c>
      <c r="J127" s="227">
        <f>ROUND(I127*H127,2)</f>
        <v>120300</v>
      </c>
      <c r="K127" s="228"/>
      <c r="L127" s="39"/>
      <c r="M127" s="229" t="s">
        <v>1</v>
      </c>
      <c r="N127" s="230" t="s">
        <v>39</v>
      </c>
      <c r="O127" s="231">
        <v>0</v>
      </c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33" t="s">
        <v>2319</v>
      </c>
      <c r="AT127" s="233" t="s">
        <v>280</v>
      </c>
      <c r="AU127" s="233" t="s">
        <v>81</v>
      </c>
      <c r="AY127" s="18" t="s">
        <v>278</v>
      </c>
      <c r="BE127" s="234">
        <f>IF(N127="základní",J127,0)</f>
        <v>120300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8" t="s">
        <v>81</v>
      </c>
      <c r="BK127" s="234">
        <f>ROUND(I127*H127,2)</f>
        <v>120300</v>
      </c>
      <c r="BL127" s="18" t="s">
        <v>2319</v>
      </c>
      <c r="BM127" s="233" t="s">
        <v>6163</v>
      </c>
    </row>
    <row r="128" s="2" customFormat="1" ht="33" customHeight="1">
      <c r="A128" s="33"/>
      <c r="B128" s="34"/>
      <c r="C128" s="222" t="s">
        <v>83</v>
      </c>
      <c r="D128" s="222" t="s">
        <v>280</v>
      </c>
      <c r="E128" s="223" t="s">
        <v>3902</v>
      </c>
      <c r="F128" s="224" t="s">
        <v>3903</v>
      </c>
      <c r="G128" s="225" t="s">
        <v>1673</v>
      </c>
      <c r="H128" s="226">
        <v>6</v>
      </c>
      <c r="I128" s="227">
        <v>2302.3000000000002</v>
      </c>
      <c r="J128" s="227">
        <f>ROUND(I128*H128,2)</f>
        <v>13813.799999999999</v>
      </c>
      <c r="K128" s="228"/>
      <c r="L128" s="39"/>
      <c r="M128" s="229" t="s">
        <v>1</v>
      </c>
      <c r="N128" s="230" t="s">
        <v>39</v>
      </c>
      <c r="O128" s="231">
        <v>0</v>
      </c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33" t="s">
        <v>2319</v>
      </c>
      <c r="AT128" s="233" t="s">
        <v>280</v>
      </c>
      <c r="AU128" s="233" t="s">
        <v>81</v>
      </c>
      <c r="AY128" s="18" t="s">
        <v>278</v>
      </c>
      <c r="BE128" s="234">
        <f>IF(N128="základní",J128,0)</f>
        <v>13813.799999999999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8" t="s">
        <v>81</v>
      </c>
      <c r="BK128" s="234">
        <f>ROUND(I128*H128,2)</f>
        <v>13813.799999999999</v>
      </c>
      <c r="BL128" s="18" t="s">
        <v>2319</v>
      </c>
      <c r="BM128" s="233" t="s">
        <v>6164</v>
      </c>
    </row>
    <row r="129" s="2" customFormat="1" ht="37.8" customHeight="1">
      <c r="A129" s="33"/>
      <c r="B129" s="34"/>
      <c r="C129" s="222" t="s">
        <v>91</v>
      </c>
      <c r="D129" s="222" t="s">
        <v>280</v>
      </c>
      <c r="E129" s="223" t="s">
        <v>3908</v>
      </c>
      <c r="F129" s="224" t="s">
        <v>3909</v>
      </c>
      <c r="G129" s="225" t="s">
        <v>1673</v>
      </c>
      <c r="H129" s="226">
        <v>3</v>
      </c>
      <c r="I129" s="227">
        <v>25000</v>
      </c>
      <c r="J129" s="227">
        <f>ROUND(I129*H129,2)</f>
        <v>75000</v>
      </c>
      <c r="K129" s="228"/>
      <c r="L129" s="39"/>
      <c r="M129" s="229" t="s">
        <v>1</v>
      </c>
      <c r="N129" s="230" t="s">
        <v>39</v>
      </c>
      <c r="O129" s="231">
        <v>0</v>
      </c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33" t="s">
        <v>2319</v>
      </c>
      <c r="AT129" s="233" t="s">
        <v>280</v>
      </c>
      <c r="AU129" s="233" t="s">
        <v>81</v>
      </c>
      <c r="AY129" s="18" t="s">
        <v>278</v>
      </c>
      <c r="BE129" s="234">
        <f>IF(N129="základní",J129,0)</f>
        <v>75000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8" t="s">
        <v>81</v>
      </c>
      <c r="BK129" s="234">
        <f>ROUND(I129*H129,2)</f>
        <v>75000</v>
      </c>
      <c r="BL129" s="18" t="s">
        <v>2319</v>
      </c>
      <c r="BM129" s="233" t="s">
        <v>6165</v>
      </c>
    </row>
    <row r="130" s="2" customFormat="1" ht="16.5" customHeight="1">
      <c r="A130" s="33"/>
      <c r="B130" s="34"/>
      <c r="C130" s="222" t="s">
        <v>116</v>
      </c>
      <c r="D130" s="222" t="s">
        <v>280</v>
      </c>
      <c r="E130" s="223" t="s">
        <v>3911</v>
      </c>
      <c r="F130" s="224" t="s">
        <v>3912</v>
      </c>
      <c r="G130" s="225" t="s">
        <v>1673</v>
      </c>
      <c r="H130" s="226">
        <v>3</v>
      </c>
      <c r="I130" s="227">
        <v>9100</v>
      </c>
      <c r="J130" s="227">
        <f>ROUND(I130*H130,2)</f>
        <v>27300</v>
      </c>
      <c r="K130" s="228"/>
      <c r="L130" s="39"/>
      <c r="M130" s="229" t="s">
        <v>1</v>
      </c>
      <c r="N130" s="230" t="s">
        <v>39</v>
      </c>
      <c r="O130" s="231">
        <v>0</v>
      </c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33" t="s">
        <v>2319</v>
      </c>
      <c r="AT130" s="233" t="s">
        <v>280</v>
      </c>
      <c r="AU130" s="233" t="s">
        <v>81</v>
      </c>
      <c r="AY130" s="18" t="s">
        <v>278</v>
      </c>
      <c r="BE130" s="234">
        <f>IF(N130="základní",J130,0)</f>
        <v>27300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8" t="s">
        <v>81</v>
      </c>
      <c r="BK130" s="234">
        <f>ROUND(I130*H130,2)</f>
        <v>27300</v>
      </c>
      <c r="BL130" s="18" t="s">
        <v>2319</v>
      </c>
      <c r="BM130" s="233" t="s">
        <v>6166</v>
      </c>
    </row>
    <row r="131" s="2" customFormat="1" ht="24.15" customHeight="1">
      <c r="A131" s="33"/>
      <c r="B131" s="34"/>
      <c r="C131" s="222" t="s">
        <v>298</v>
      </c>
      <c r="D131" s="222" t="s">
        <v>280</v>
      </c>
      <c r="E131" s="223" t="s">
        <v>3914</v>
      </c>
      <c r="F131" s="224" t="s">
        <v>3793</v>
      </c>
      <c r="G131" s="225" t="s">
        <v>1418</v>
      </c>
      <c r="H131" s="226">
        <v>1</v>
      </c>
      <c r="I131" s="227">
        <v>9000</v>
      </c>
      <c r="J131" s="227">
        <f>ROUND(I131*H131,2)</f>
        <v>9000</v>
      </c>
      <c r="K131" s="228"/>
      <c r="L131" s="39"/>
      <c r="M131" s="291" t="s">
        <v>1</v>
      </c>
      <c r="N131" s="292" t="s">
        <v>39</v>
      </c>
      <c r="O131" s="293">
        <v>0</v>
      </c>
      <c r="P131" s="293">
        <f>O131*H131</f>
        <v>0</v>
      </c>
      <c r="Q131" s="293">
        <v>0</v>
      </c>
      <c r="R131" s="293">
        <f>Q131*H131</f>
        <v>0</v>
      </c>
      <c r="S131" s="293">
        <v>0</v>
      </c>
      <c r="T131" s="294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33" t="s">
        <v>2319</v>
      </c>
      <c r="AT131" s="233" t="s">
        <v>280</v>
      </c>
      <c r="AU131" s="233" t="s">
        <v>81</v>
      </c>
      <c r="AY131" s="18" t="s">
        <v>278</v>
      </c>
      <c r="BE131" s="234">
        <f>IF(N131="základní",J131,0)</f>
        <v>9000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81</v>
      </c>
      <c r="BK131" s="234">
        <f>ROUND(I131*H131,2)</f>
        <v>9000</v>
      </c>
      <c r="BL131" s="18" t="s">
        <v>2319</v>
      </c>
      <c r="BM131" s="233" t="s">
        <v>6167</v>
      </c>
    </row>
    <row r="132" s="2" customFormat="1" ht="6.96" customHeight="1">
      <c r="A132" s="33"/>
      <c r="B132" s="60"/>
      <c r="C132" s="61"/>
      <c r="D132" s="61"/>
      <c r="E132" s="61"/>
      <c r="F132" s="61"/>
      <c r="G132" s="61"/>
      <c r="H132" s="61"/>
      <c r="I132" s="61"/>
      <c r="J132" s="61"/>
      <c r="K132" s="61"/>
      <c r="L132" s="39"/>
      <c r="M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</sheetData>
  <sheetProtection sheet="1" autoFilter="0" formatColumns="0" formatRows="0" objects="1" scenarios="1" spinCount="100000" saltValue="vWjqvKYoGvLhFj7Az/THxyB+li1KbItsrs7yZu89vwmWAovPXq4OJP/xU7lrvYN0T/PSfjxdOEy/7Tk4PcsYVQ==" hashValue="GM5Re3d9yyJiWouOyEncbyA6sYM3ZNp84nnXvr2MiVylxNFMjqXREtYFTAmCI4NG8lBpaBHccT3AYh5M0egqPQ==" algorithmName="SHA-512" password="CC35"/>
  <autoFilter ref="C124:K13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83</v>
      </c>
    </row>
    <row r="4" s="1" customFormat="1" ht="24.96" customHeight="1">
      <c r="B4" s="21"/>
      <c r="D4" s="143" t="s">
        <v>230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Cheb - Onkologie a zubní klinika rev.11.02.2025</v>
      </c>
      <c r="F7" s="145"/>
      <c r="G7" s="145"/>
      <c r="H7" s="145"/>
      <c r="L7" s="21"/>
    </row>
    <row r="8">
      <c r="B8" s="21"/>
      <c r="D8" s="145" t="s">
        <v>231</v>
      </c>
      <c r="L8" s="21"/>
    </row>
    <row r="9" s="1" customFormat="1" ht="16.5" customHeight="1">
      <c r="B9" s="21"/>
      <c r="E9" s="146" t="s">
        <v>4862</v>
      </c>
      <c r="F9" s="1"/>
      <c r="G9" s="1"/>
      <c r="H9" s="1"/>
      <c r="L9" s="21"/>
    </row>
    <row r="10" s="1" customFormat="1" ht="12" customHeight="1">
      <c r="B10" s="21"/>
      <c r="D10" s="145" t="s">
        <v>233</v>
      </c>
      <c r="L10" s="21"/>
    </row>
    <row r="11" s="2" customFormat="1" ht="16.5" customHeight="1">
      <c r="A11" s="33"/>
      <c r="B11" s="39"/>
      <c r="C11" s="33"/>
      <c r="D11" s="33"/>
      <c r="E11" s="147" t="s">
        <v>5270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9"/>
      <c r="C12" s="33"/>
      <c r="D12" s="145" t="s">
        <v>3648</v>
      </c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6.5" customHeight="1">
      <c r="A13" s="33"/>
      <c r="B13" s="39"/>
      <c r="C13" s="33"/>
      <c r="D13" s="33"/>
      <c r="E13" s="148" t="s">
        <v>6168</v>
      </c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>
      <c r="A14" s="33"/>
      <c r="B14" s="39"/>
      <c r="C14" s="33"/>
      <c r="D14" s="33"/>
      <c r="E14" s="33"/>
      <c r="F14" s="33"/>
      <c r="G14" s="33"/>
      <c r="H14" s="33"/>
      <c r="I14" s="33"/>
      <c r="J14" s="33"/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9"/>
      <c r="C15" s="33"/>
      <c r="D15" s="145" t="s">
        <v>16</v>
      </c>
      <c r="E15" s="33"/>
      <c r="F15" s="135" t="s">
        <v>1</v>
      </c>
      <c r="G15" s="33"/>
      <c r="H15" s="33"/>
      <c r="I15" s="145" t="s">
        <v>17</v>
      </c>
      <c r="J15" s="135" t="s">
        <v>1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18</v>
      </c>
      <c r="E16" s="33"/>
      <c r="F16" s="135" t="s">
        <v>19</v>
      </c>
      <c r="G16" s="33"/>
      <c r="H16" s="33"/>
      <c r="I16" s="145" t="s">
        <v>20</v>
      </c>
      <c r="J16" s="149" t="str">
        <f>'Rekapitulace stavby'!AN8</f>
        <v>10. 12. 2024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0.8" customHeight="1">
      <c r="A17" s="33"/>
      <c r="B17" s="39"/>
      <c r="C17" s="33"/>
      <c r="D17" s="33"/>
      <c r="E17" s="33"/>
      <c r="F17" s="33"/>
      <c r="G17" s="33"/>
      <c r="H17" s="33"/>
      <c r="I17" s="33"/>
      <c r="J17" s="33"/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9"/>
      <c r="C18" s="33"/>
      <c r="D18" s="145" t="s">
        <v>22</v>
      </c>
      <c r="E18" s="33"/>
      <c r="F18" s="33"/>
      <c r="G18" s="33"/>
      <c r="H18" s="33"/>
      <c r="I18" s="145" t="s">
        <v>23</v>
      </c>
      <c r="J18" s="135" t="s">
        <v>1</v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9"/>
      <c r="C19" s="33"/>
      <c r="D19" s="33"/>
      <c r="E19" s="135" t="s">
        <v>4865</v>
      </c>
      <c r="F19" s="33"/>
      <c r="G19" s="33"/>
      <c r="H19" s="33"/>
      <c r="I19" s="145" t="s">
        <v>25</v>
      </c>
      <c r="J19" s="135" t="s">
        <v>1</v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9"/>
      <c r="C20" s="33"/>
      <c r="D20" s="33"/>
      <c r="E20" s="33"/>
      <c r="F20" s="33"/>
      <c r="G20" s="33"/>
      <c r="H20" s="33"/>
      <c r="I20" s="33"/>
      <c r="J20" s="33"/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9"/>
      <c r="C21" s="33"/>
      <c r="D21" s="145" t="s">
        <v>26</v>
      </c>
      <c r="E21" s="33"/>
      <c r="F21" s="33"/>
      <c r="G21" s="33"/>
      <c r="H21" s="33"/>
      <c r="I21" s="145" t="s">
        <v>23</v>
      </c>
      <c r="J21" s="135" t="str">
        <f>'Rekapitulace stavby'!AN13</f>
        <v/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9"/>
      <c r="C22" s="33"/>
      <c r="D22" s="33"/>
      <c r="E22" s="135" t="str">
        <f>'Rekapitulace stavby'!E14</f>
        <v xml:space="preserve"> </v>
      </c>
      <c r="F22" s="135"/>
      <c r="G22" s="135"/>
      <c r="H22" s="135"/>
      <c r="I22" s="145" t="s">
        <v>25</v>
      </c>
      <c r="J22" s="135" t="str">
        <f>'Rekapitulace stavby'!AN14</f>
        <v/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9"/>
      <c r="C23" s="33"/>
      <c r="D23" s="33"/>
      <c r="E23" s="33"/>
      <c r="F23" s="33"/>
      <c r="G23" s="33"/>
      <c r="H23" s="33"/>
      <c r="I23" s="33"/>
      <c r="J23" s="33"/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9"/>
      <c r="C24" s="33"/>
      <c r="D24" s="145" t="s">
        <v>27</v>
      </c>
      <c r="E24" s="33"/>
      <c r="F24" s="33"/>
      <c r="G24" s="33"/>
      <c r="H24" s="33"/>
      <c r="I24" s="145" t="s">
        <v>23</v>
      </c>
      <c r="J24" s="135" t="s">
        <v>28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8" customHeight="1">
      <c r="A25" s="33"/>
      <c r="B25" s="39"/>
      <c r="C25" s="33"/>
      <c r="D25" s="33"/>
      <c r="E25" s="135" t="s">
        <v>29</v>
      </c>
      <c r="F25" s="33"/>
      <c r="G25" s="33"/>
      <c r="H25" s="33"/>
      <c r="I25" s="145" t="s">
        <v>25</v>
      </c>
      <c r="J25" s="135" t="s">
        <v>1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6.96" customHeight="1">
      <c r="A26" s="33"/>
      <c r="B26" s="39"/>
      <c r="C26" s="33"/>
      <c r="D26" s="33"/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12" customHeight="1">
      <c r="A27" s="33"/>
      <c r="B27" s="39"/>
      <c r="C27" s="33"/>
      <c r="D27" s="145" t="s">
        <v>31</v>
      </c>
      <c r="E27" s="33"/>
      <c r="F27" s="33"/>
      <c r="G27" s="33"/>
      <c r="H27" s="33"/>
      <c r="I27" s="145" t="s">
        <v>23</v>
      </c>
      <c r="J27" s="135" t="str">
        <f>IF('Rekapitulace stavby'!AN19="","",'Rekapitulace stavby'!AN19)</f>
        <v/>
      </c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8" customHeight="1">
      <c r="A28" s="33"/>
      <c r="B28" s="39"/>
      <c r="C28" s="33"/>
      <c r="D28" s="33"/>
      <c r="E28" s="135" t="str">
        <f>IF('Rekapitulace stavby'!E20="","",'Rekapitulace stavby'!E20)</f>
        <v xml:space="preserve"> </v>
      </c>
      <c r="F28" s="33"/>
      <c r="G28" s="33"/>
      <c r="H28" s="33"/>
      <c r="I28" s="145" t="s">
        <v>25</v>
      </c>
      <c r="J28" s="135" t="str">
        <f>IF('Rekapitulace stavby'!AN20="","",'Rekapitulace stavby'!AN20)</f>
        <v/>
      </c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9"/>
      <c r="C29" s="33"/>
      <c r="D29" s="33"/>
      <c r="E29" s="33"/>
      <c r="F29" s="33"/>
      <c r="G29" s="33"/>
      <c r="H29" s="33"/>
      <c r="I29" s="33"/>
      <c r="J29" s="33"/>
      <c r="K29" s="3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2" customHeight="1">
      <c r="A30" s="33"/>
      <c r="B30" s="39"/>
      <c r="C30" s="33"/>
      <c r="D30" s="145" t="s">
        <v>32</v>
      </c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8" customFormat="1" ht="16.5" customHeight="1">
      <c r="A31" s="150"/>
      <c r="B31" s="151"/>
      <c r="C31" s="150"/>
      <c r="D31" s="150"/>
      <c r="E31" s="152" t="s">
        <v>1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3"/>
      <c r="B32" s="39"/>
      <c r="C32" s="33"/>
      <c r="D32" s="33"/>
      <c r="E32" s="33"/>
      <c r="F32" s="33"/>
      <c r="G32" s="33"/>
      <c r="H32" s="33"/>
      <c r="I32" s="33"/>
      <c r="J32" s="33"/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4"/>
      <c r="E33" s="154"/>
      <c r="F33" s="154"/>
      <c r="G33" s="154"/>
      <c r="H33" s="154"/>
      <c r="I33" s="154"/>
      <c r="J33" s="154"/>
      <c r="K33" s="154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25.44" customHeight="1">
      <c r="A34" s="33"/>
      <c r="B34" s="39"/>
      <c r="C34" s="33"/>
      <c r="D34" s="155" t="s">
        <v>34</v>
      </c>
      <c r="E34" s="33"/>
      <c r="F34" s="33"/>
      <c r="G34" s="33"/>
      <c r="H34" s="33"/>
      <c r="I34" s="33"/>
      <c r="J34" s="156">
        <f>ROUND(J125, 2)</f>
        <v>54822.199999999997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6.96" customHeight="1">
      <c r="A35" s="33"/>
      <c r="B35" s="39"/>
      <c r="C35" s="33"/>
      <c r="D35" s="154"/>
      <c r="E35" s="154"/>
      <c r="F35" s="154"/>
      <c r="G35" s="154"/>
      <c r="H35" s="154"/>
      <c r="I35" s="154"/>
      <c r="J35" s="154"/>
      <c r="K35" s="154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33"/>
      <c r="F36" s="157" t="s">
        <v>36</v>
      </c>
      <c r="G36" s="33"/>
      <c r="H36" s="33"/>
      <c r="I36" s="157" t="s">
        <v>35</v>
      </c>
      <c r="J36" s="157" t="s">
        <v>37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14.4" customHeight="1">
      <c r="A37" s="33"/>
      <c r="B37" s="39"/>
      <c r="C37" s="33"/>
      <c r="D37" s="147" t="s">
        <v>38</v>
      </c>
      <c r="E37" s="145" t="s">
        <v>39</v>
      </c>
      <c r="F37" s="158">
        <f>ROUND((SUM(BE125:BE131)),  2)</f>
        <v>54822.199999999997</v>
      </c>
      <c r="G37" s="33"/>
      <c r="H37" s="33"/>
      <c r="I37" s="159">
        <v>0.20999999999999999</v>
      </c>
      <c r="J37" s="158">
        <f>ROUND(((SUM(BE125:BE131))*I37),  2)</f>
        <v>11512.66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39"/>
      <c r="C38" s="33"/>
      <c r="D38" s="33"/>
      <c r="E38" s="145" t="s">
        <v>40</v>
      </c>
      <c r="F38" s="158">
        <f>ROUND((SUM(BF125:BF131)),  2)</f>
        <v>0</v>
      </c>
      <c r="G38" s="33"/>
      <c r="H38" s="33"/>
      <c r="I38" s="159">
        <v>0.12</v>
      </c>
      <c r="J38" s="158">
        <f>ROUND(((SUM(BF125:BF131))*I38),  2)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41</v>
      </c>
      <c r="F39" s="158">
        <f>ROUND((SUM(BG125:BG131)),  2)</f>
        <v>0</v>
      </c>
      <c r="G39" s="33"/>
      <c r="H39" s="33"/>
      <c r="I39" s="159">
        <v>0.20999999999999999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9"/>
      <c r="C40" s="33"/>
      <c r="D40" s="33"/>
      <c r="E40" s="145" t="s">
        <v>42</v>
      </c>
      <c r="F40" s="158">
        <f>ROUND((SUM(BH125:BH131)),  2)</f>
        <v>0</v>
      </c>
      <c r="G40" s="33"/>
      <c r="H40" s="33"/>
      <c r="I40" s="159">
        <v>0.12</v>
      </c>
      <c r="J40" s="158">
        <f>0</f>
        <v>0</v>
      </c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2" customFormat="1" ht="14.4" customHeight="1">
      <c r="A41" s="33"/>
      <c r="B41" s="39"/>
      <c r="C41" s="33"/>
      <c r="D41" s="33"/>
      <c r="E41" s="145" t="s">
        <v>43</v>
      </c>
      <c r="F41" s="158">
        <f>ROUND((SUM(BI125:BI131)),  2)</f>
        <v>0</v>
      </c>
      <c r="G41" s="33"/>
      <c r="H41" s="33"/>
      <c r="I41" s="159">
        <v>0</v>
      </c>
      <c r="J41" s="158">
        <f>0</f>
        <v>0</v>
      </c>
      <c r="K41" s="33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6.96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5.44" customHeight="1">
      <c r="A43" s="33"/>
      <c r="B43" s="39"/>
      <c r="C43" s="160"/>
      <c r="D43" s="161" t="s">
        <v>44</v>
      </c>
      <c r="E43" s="162"/>
      <c r="F43" s="162"/>
      <c r="G43" s="163" t="s">
        <v>45</v>
      </c>
      <c r="H43" s="164" t="s">
        <v>46</v>
      </c>
      <c r="I43" s="162"/>
      <c r="J43" s="165">
        <f>SUM(J34:J41)</f>
        <v>66334.860000000001</v>
      </c>
      <c r="K43" s="166"/>
      <c r="L43" s="57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14.4" customHeight="1">
      <c r="A44" s="33"/>
      <c r="B44" s="39"/>
      <c r="C44" s="33"/>
      <c r="D44" s="33"/>
      <c r="E44" s="33"/>
      <c r="F44" s="33"/>
      <c r="G44" s="33"/>
      <c r="H44" s="33"/>
      <c r="I44" s="33"/>
      <c r="J44" s="33"/>
      <c r="K44" s="33"/>
      <c r="L44" s="57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47</v>
      </c>
      <c r="E50" s="168"/>
      <c r="F50" s="168"/>
      <c r="G50" s="167" t="s">
        <v>48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49</v>
      </c>
      <c r="E61" s="170"/>
      <c r="F61" s="171" t="s">
        <v>50</v>
      </c>
      <c r="G61" s="169" t="s">
        <v>49</v>
      </c>
      <c r="H61" s="170"/>
      <c r="I61" s="170"/>
      <c r="J61" s="172" t="s">
        <v>50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51</v>
      </c>
      <c r="E65" s="173"/>
      <c r="F65" s="173"/>
      <c r="G65" s="167" t="s">
        <v>52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49</v>
      </c>
      <c r="E76" s="170"/>
      <c r="F76" s="171" t="s">
        <v>50</v>
      </c>
      <c r="G76" s="169" t="s">
        <v>49</v>
      </c>
      <c r="H76" s="170"/>
      <c r="I76" s="170"/>
      <c r="J76" s="172" t="s">
        <v>50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hidden="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hidden="1" s="2" customFormat="1" ht="24.96" customHeight="1">
      <c r="A82" s="33"/>
      <c r="B82" s="34"/>
      <c r="C82" s="24" t="s">
        <v>238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hidden="1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hidden="1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hidden="1" s="2" customFormat="1" ht="16.5" customHeight="1">
      <c r="A85" s="33"/>
      <c r="B85" s="34"/>
      <c r="C85" s="35"/>
      <c r="D85" s="35"/>
      <c r="E85" s="178" t="str">
        <f>E7</f>
        <v>Cheb - Onkologie a zubní klinika rev.11.02.2025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hidden="1" s="1" customFormat="1" ht="12" customHeight="1">
      <c r="B86" s="22"/>
      <c r="C86" s="30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78" t="s">
        <v>4862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0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3"/>
      <c r="B89" s="34"/>
      <c r="C89" s="35"/>
      <c r="D89" s="35"/>
      <c r="E89" s="179" t="s">
        <v>5270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hidden="1" s="2" customFormat="1" ht="12" customHeight="1">
      <c r="A90" s="33"/>
      <c r="B90" s="34"/>
      <c r="C90" s="30" t="s">
        <v>3648</v>
      </c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hidden="1" s="2" customFormat="1" ht="16.5" customHeight="1">
      <c r="A91" s="33"/>
      <c r="B91" s="34"/>
      <c r="C91" s="35"/>
      <c r="D91" s="35"/>
      <c r="E91" s="70" t="str">
        <f>E13</f>
        <v>II.1.2.6.5 - Access point WIFI</v>
      </c>
      <c r="F91" s="35"/>
      <c r="G91" s="35"/>
      <c r="H91" s="35"/>
      <c r="I91" s="35"/>
      <c r="J91" s="35"/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hidden="1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hidden="1" s="2" customFormat="1" ht="12" customHeight="1">
      <c r="A93" s="33"/>
      <c r="B93" s="34"/>
      <c r="C93" s="30" t="s">
        <v>18</v>
      </c>
      <c r="D93" s="35"/>
      <c r="E93" s="35"/>
      <c r="F93" s="27" t="str">
        <f>F16</f>
        <v>Cheb</v>
      </c>
      <c r="G93" s="35"/>
      <c r="H93" s="35"/>
      <c r="I93" s="30" t="s">
        <v>20</v>
      </c>
      <c r="J93" s="73" t="str">
        <f>IF(J16="","",J16)</f>
        <v>10. 12. 2024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hidden="1" s="2" customFormat="1" ht="6.96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hidden="1" s="2" customFormat="1" ht="15.15" customHeight="1">
      <c r="A95" s="33"/>
      <c r="B95" s="34"/>
      <c r="C95" s="30" t="s">
        <v>22</v>
      </c>
      <c r="D95" s="35"/>
      <c r="E95" s="35"/>
      <c r="F95" s="27" t="str">
        <f>E19</f>
        <v>Karlovarský kraj</v>
      </c>
      <c r="G95" s="35"/>
      <c r="H95" s="35"/>
      <c r="I95" s="30" t="s">
        <v>27</v>
      </c>
      <c r="J95" s="31" t="str">
        <f>E25</f>
        <v>M Projekt Cheb</v>
      </c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hidden="1" s="2" customFormat="1" ht="15.15" customHeight="1">
      <c r="A96" s="33"/>
      <c r="B96" s="34"/>
      <c r="C96" s="30" t="s">
        <v>26</v>
      </c>
      <c r="D96" s="35"/>
      <c r="E96" s="35"/>
      <c r="F96" s="27" t="str">
        <f>IF(E22="","",E22)</f>
        <v xml:space="preserve"> </v>
      </c>
      <c r="G96" s="35"/>
      <c r="H96" s="35"/>
      <c r="I96" s="30" t="s">
        <v>31</v>
      </c>
      <c r="J96" s="31" t="str">
        <f>E28</f>
        <v xml:space="preserve"> 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hidden="1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hidden="1" s="2" customFormat="1" ht="29.28" customHeight="1">
      <c r="A98" s="33"/>
      <c r="B98" s="34"/>
      <c r="C98" s="180" t="s">
        <v>239</v>
      </c>
      <c r="D98" s="181"/>
      <c r="E98" s="181"/>
      <c r="F98" s="181"/>
      <c r="G98" s="181"/>
      <c r="H98" s="181"/>
      <c r="I98" s="181"/>
      <c r="J98" s="182" t="s">
        <v>240</v>
      </c>
      <c r="K98" s="181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hidden="1" s="2" customFormat="1" ht="10.32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7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hidden="1" s="2" customFormat="1" ht="22.8" customHeight="1">
      <c r="A100" s="33"/>
      <c r="B100" s="34"/>
      <c r="C100" s="183" t="s">
        <v>241</v>
      </c>
      <c r="D100" s="35"/>
      <c r="E100" s="35"/>
      <c r="F100" s="35"/>
      <c r="G100" s="35"/>
      <c r="H100" s="35"/>
      <c r="I100" s="35"/>
      <c r="J100" s="104">
        <f>J125</f>
        <v>54822.199999999997</v>
      </c>
      <c r="K100" s="35"/>
      <c r="L100" s="57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242</v>
      </c>
    </row>
    <row r="101" hidden="1" s="9" customFormat="1" ht="24.96" customHeight="1">
      <c r="A101" s="9"/>
      <c r="B101" s="184"/>
      <c r="C101" s="185"/>
      <c r="D101" s="186" t="s">
        <v>3917</v>
      </c>
      <c r="E101" s="187"/>
      <c r="F101" s="187"/>
      <c r="G101" s="187"/>
      <c r="H101" s="187"/>
      <c r="I101" s="187"/>
      <c r="J101" s="188">
        <f>J126</f>
        <v>54822.199999999997</v>
      </c>
      <c r="K101" s="185"/>
      <c r="L101" s="18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7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hidden="1" s="2" customFormat="1" ht="6.96" customHeight="1">
      <c r="A103" s="33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7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hidden="1"/>
    <row r="105" hidden="1"/>
    <row r="106" hidden="1"/>
    <row r="107" s="2" customFormat="1" ht="6.96" customHeight="1">
      <c r="A107" s="33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24.96" customHeight="1">
      <c r="A108" s="33"/>
      <c r="B108" s="34"/>
      <c r="C108" s="24" t="s">
        <v>263</v>
      </c>
      <c r="D108" s="35"/>
      <c r="E108" s="35"/>
      <c r="F108" s="35"/>
      <c r="G108" s="35"/>
      <c r="H108" s="35"/>
      <c r="I108" s="35"/>
      <c r="J108" s="35"/>
      <c r="K108" s="35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6.96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12" customHeight="1">
      <c r="A110" s="33"/>
      <c r="B110" s="34"/>
      <c r="C110" s="30" t="s">
        <v>14</v>
      </c>
      <c r="D110" s="35"/>
      <c r="E110" s="35"/>
      <c r="F110" s="35"/>
      <c r="G110" s="35"/>
      <c r="H110" s="35"/>
      <c r="I110" s="35"/>
      <c r="J110" s="35"/>
      <c r="K110" s="35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16.5" customHeight="1">
      <c r="A111" s="33"/>
      <c r="B111" s="34"/>
      <c r="C111" s="35"/>
      <c r="D111" s="35"/>
      <c r="E111" s="178" t="str">
        <f>E7</f>
        <v>Cheb - Onkologie a zubní klinika rev.11.02.2025</v>
      </c>
      <c r="F111" s="30"/>
      <c r="G111" s="30"/>
      <c r="H111" s="30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1" customFormat="1" ht="12" customHeight="1">
      <c r="B112" s="22"/>
      <c r="C112" s="30" t="s">
        <v>231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78" t="s">
        <v>4862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0" t="s">
        <v>233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3"/>
      <c r="B115" s="34"/>
      <c r="C115" s="35"/>
      <c r="D115" s="35"/>
      <c r="E115" s="179" t="s">
        <v>5270</v>
      </c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2" customHeight="1">
      <c r="A116" s="33"/>
      <c r="B116" s="34"/>
      <c r="C116" s="30" t="s">
        <v>3648</v>
      </c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6.5" customHeight="1">
      <c r="A117" s="33"/>
      <c r="B117" s="34"/>
      <c r="C117" s="35"/>
      <c r="D117" s="35"/>
      <c r="E117" s="70" t="str">
        <f>E13</f>
        <v>II.1.2.6.5 - Access point WIFI</v>
      </c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6.96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2" customHeight="1">
      <c r="A119" s="33"/>
      <c r="B119" s="34"/>
      <c r="C119" s="30" t="s">
        <v>18</v>
      </c>
      <c r="D119" s="35"/>
      <c r="E119" s="35"/>
      <c r="F119" s="27" t="str">
        <f>F16</f>
        <v>Cheb</v>
      </c>
      <c r="G119" s="35"/>
      <c r="H119" s="35"/>
      <c r="I119" s="30" t="s">
        <v>20</v>
      </c>
      <c r="J119" s="73" t="str">
        <f>IF(J16="","",J16)</f>
        <v>10. 12. 2024</v>
      </c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6.96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5.15" customHeight="1">
      <c r="A121" s="33"/>
      <c r="B121" s="34"/>
      <c r="C121" s="30" t="s">
        <v>22</v>
      </c>
      <c r="D121" s="35"/>
      <c r="E121" s="35"/>
      <c r="F121" s="27" t="str">
        <f>E19</f>
        <v>Karlovarský kraj</v>
      </c>
      <c r="G121" s="35"/>
      <c r="H121" s="35"/>
      <c r="I121" s="30" t="s">
        <v>27</v>
      </c>
      <c r="J121" s="31" t="str">
        <f>E25</f>
        <v>M Projekt Cheb</v>
      </c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5.15" customHeight="1">
      <c r="A122" s="33"/>
      <c r="B122" s="34"/>
      <c r="C122" s="30" t="s">
        <v>26</v>
      </c>
      <c r="D122" s="35"/>
      <c r="E122" s="35"/>
      <c r="F122" s="27" t="str">
        <f>IF(E22="","",E22)</f>
        <v xml:space="preserve"> </v>
      </c>
      <c r="G122" s="35"/>
      <c r="H122" s="35"/>
      <c r="I122" s="30" t="s">
        <v>31</v>
      </c>
      <c r="J122" s="31" t="str">
        <f>E28</f>
        <v xml:space="preserve"> </v>
      </c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0.32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11" customFormat="1" ht="29.28" customHeight="1">
      <c r="A124" s="195"/>
      <c r="B124" s="196"/>
      <c r="C124" s="197" t="s">
        <v>264</v>
      </c>
      <c r="D124" s="198" t="s">
        <v>59</v>
      </c>
      <c r="E124" s="198" t="s">
        <v>55</v>
      </c>
      <c r="F124" s="198" t="s">
        <v>56</v>
      </c>
      <c r="G124" s="198" t="s">
        <v>265</v>
      </c>
      <c r="H124" s="198" t="s">
        <v>266</v>
      </c>
      <c r="I124" s="198" t="s">
        <v>267</v>
      </c>
      <c r="J124" s="199" t="s">
        <v>240</v>
      </c>
      <c r="K124" s="200" t="s">
        <v>268</v>
      </c>
      <c r="L124" s="201"/>
      <c r="M124" s="94" t="s">
        <v>1</v>
      </c>
      <c r="N124" s="95" t="s">
        <v>38</v>
      </c>
      <c r="O124" s="95" t="s">
        <v>269</v>
      </c>
      <c r="P124" s="95" t="s">
        <v>270</v>
      </c>
      <c r="Q124" s="95" t="s">
        <v>271</v>
      </c>
      <c r="R124" s="95" t="s">
        <v>272</v>
      </c>
      <c r="S124" s="95" t="s">
        <v>273</v>
      </c>
      <c r="T124" s="96" t="s">
        <v>274</v>
      </c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</row>
    <row r="125" s="2" customFormat="1" ht="22.8" customHeight="1">
      <c r="A125" s="33"/>
      <c r="B125" s="34"/>
      <c r="C125" s="101" t="s">
        <v>275</v>
      </c>
      <c r="D125" s="35"/>
      <c r="E125" s="35"/>
      <c r="F125" s="35"/>
      <c r="G125" s="35"/>
      <c r="H125" s="35"/>
      <c r="I125" s="35"/>
      <c r="J125" s="202">
        <f>BK125</f>
        <v>54822.199999999997</v>
      </c>
      <c r="K125" s="35"/>
      <c r="L125" s="39"/>
      <c r="M125" s="97"/>
      <c r="N125" s="203"/>
      <c r="O125" s="98"/>
      <c r="P125" s="204">
        <f>P126</f>
        <v>0</v>
      </c>
      <c r="Q125" s="98"/>
      <c r="R125" s="204">
        <f>R126</f>
        <v>0</v>
      </c>
      <c r="S125" s="98"/>
      <c r="T125" s="205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73</v>
      </c>
      <c r="AU125" s="18" t="s">
        <v>242</v>
      </c>
      <c r="BK125" s="206">
        <f>BK126</f>
        <v>54822.199999999997</v>
      </c>
    </row>
    <row r="126" s="12" customFormat="1" ht="25.92" customHeight="1">
      <c r="A126" s="12"/>
      <c r="B126" s="207"/>
      <c r="C126" s="208"/>
      <c r="D126" s="209" t="s">
        <v>73</v>
      </c>
      <c r="E126" s="210" t="s">
        <v>81</v>
      </c>
      <c r="F126" s="210" t="s">
        <v>128</v>
      </c>
      <c r="G126" s="208"/>
      <c r="H126" s="208"/>
      <c r="I126" s="208"/>
      <c r="J126" s="211">
        <f>BK126</f>
        <v>54822.199999999997</v>
      </c>
      <c r="K126" s="208"/>
      <c r="L126" s="212"/>
      <c r="M126" s="213"/>
      <c r="N126" s="214"/>
      <c r="O126" s="214"/>
      <c r="P126" s="215">
        <f>SUM(P127:P131)</f>
        <v>0</v>
      </c>
      <c r="Q126" s="214"/>
      <c r="R126" s="215">
        <f>SUM(R127:R131)</f>
        <v>0</v>
      </c>
      <c r="S126" s="214"/>
      <c r="T126" s="216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7" t="s">
        <v>116</v>
      </c>
      <c r="AT126" s="218" t="s">
        <v>73</v>
      </c>
      <c r="AU126" s="218" t="s">
        <v>74</v>
      </c>
      <c r="AY126" s="217" t="s">
        <v>278</v>
      </c>
      <c r="BK126" s="219">
        <f>SUM(BK127:BK131)</f>
        <v>54822.199999999997</v>
      </c>
    </row>
    <row r="127" s="2" customFormat="1" ht="66.75" customHeight="1">
      <c r="A127" s="33"/>
      <c r="B127" s="34"/>
      <c r="C127" s="222" t="s">
        <v>81</v>
      </c>
      <c r="D127" s="222" t="s">
        <v>280</v>
      </c>
      <c r="E127" s="223" t="s">
        <v>3918</v>
      </c>
      <c r="F127" s="224" t="s">
        <v>3919</v>
      </c>
      <c r="G127" s="225" t="s">
        <v>1673</v>
      </c>
      <c r="H127" s="226">
        <v>4</v>
      </c>
      <c r="I127" s="227">
        <v>11843.4</v>
      </c>
      <c r="J127" s="227">
        <f>ROUND(I127*H127,2)</f>
        <v>47373.599999999999</v>
      </c>
      <c r="K127" s="228"/>
      <c r="L127" s="39"/>
      <c r="M127" s="229" t="s">
        <v>1</v>
      </c>
      <c r="N127" s="230" t="s">
        <v>39</v>
      </c>
      <c r="O127" s="231">
        <v>0</v>
      </c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33" t="s">
        <v>2319</v>
      </c>
      <c r="AT127" s="233" t="s">
        <v>280</v>
      </c>
      <c r="AU127" s="233" t="s">
        <v>81</v>
      </c>
      <c r="AY127" s="18" t="s">
        <v>278</v>
      </c>
      <c r="BE127" s="234">
        <f>IF(N127="základní",J127,0)</f>
        <v>47373.599999999999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8" t="s">
        <v>81</v>
      </c>
      <c r="BK127" s="234">
        <f>ROUND(I127*H127,2)</f>
        <v>47373.599999999999</v>
      </c>
      <c r="BL127" s="18" t="s">
        <v>2319</v>
      </c>
      <c r="BM127" s="233" t="s">
        <v>6169</v>
      </c>
    </row>
    <row r="128" s="2" customFormat="1" ht="16.5" customHeight="1">
      <c r="A128" s="33"/>
      <c r="B128" s="34"/>
      <c r="C128" s="222" t="s">
        <v>83</v>
      </c>
      <c r="D128" s="222" t="s">
        <v>280</v>
      </c>
      <c r="E128" s="223" t="s">
        <v>3921</v>
      </c>
      <c r="F128" s="224" t="s">
        <v>3922</v>
      </c>
      <c r="G128" s="225" t="s">
        <v>1673</v>
      </c>
      <c r="H128" s="226">
        <v>4</v>
      </c>
      <c r="I128" s="227">
        <v>926.29999999999995</v>
      </c>
      <c r="J128" s="227">
        <f>ROUND(I128*H128,2)</f>
        <v>3705.1999999999998</v>
      </c>
      <c r="K128" s="228"/>
      <c r="L128" s="39"/>
      <c r="M128" s="229" t="s">
        <v>1</v>
      </c>
      <c r="N128" s="230" t="s">
        <v>39</v>
      </c>
      <c r="O128" s="231">
        <v>0</v>
      </c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33" t="s">
        <v>2319</v>
      </c>
      <c r="AT128" s="233" t="s">
        <v>280</v>
      </c>
      <c r="AU128" s="233" t="s">
        <v>81</v>
      </c>
      <c r="AY128" s="18" t="s">
        <v>278</v>
      </c>
      <c r="BE128" s="234">
        <f>IF(N128="základní",J128,0)</f>
        <v>3705.1999999999998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8" t="s">
        <v>81</v>
      </c>
      <c r="BK128" s="234">
        <f>ROUND(I128*H128,2)</f>
        <v>3705.1999999999998</v>
      </c>
      <c r="BL128" s="18" t="s">
        <v>2319</v>
      </c>
      <c r="BM128" s="233" t="s">
        <v>6170</v>
      </c>
    </row>
    <row r="129" s="2" customFormat="1" ht="24.15" customHeight="1">
      <c r="A129" s="33"/>
      <c r="B129" s="34"/>
      <c r="C129" s="222" t="s">
        <v>91</v>
      </c>
      <c r="D129" s="222" t="s">
        <v>280</v>
      </c>
      <c r="E129" s="223" t="s">
        <v>3924</v>
      </c>
      <c r="F129" s="224" t="s">
        <v>3925</v>
      </c>
      <c r="G129" s="225" t="s">
        <v>1673</v>
      </c>
      <c r="H129" s="226">
        <v>1</v>
      </c>
      <c r="I129" s="227">
        <v>975</v>
      </c>
      <c r="J129" s="227">
        <f>ROUND(I129*H129,2)</f>
        <v>975</v>
      </c>
      <c r="K129" s="228"/>
      <c r="L129" s="39"/>
      <c r="M129" s="229" t="s">
        <v>1</v>
      </c>
      <c r="N129" s="230" t="s">
        <v>39</v>
      </c>
      <c r="O129" s="231">
        <v>0</v>
      </c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33" t="s">
        <v>2319</v>
      </c>
      <c r="AT129" s="233" t="s">
        <v>280</v>
      </c>
      <c r="AU129" s="233" t="s">
        <v>81</v>
      </c>
      <c r="AY129" s="18" t="s">
        <v>278</v>
      </c>
      <c r="BE129" s="234">
        <f>IF(N129="základní",J129,0)</f>
        <v>975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8" t="s">
        <v>81</v>
      </c>
      <c r="BK129" s="234">
        <f>ROUND(I129*H129,2)</f>
        <v>975</v>
      </c>
      <c r="BL129" s="18" t="s">
        <v>2319</v>
      </c>
      <c r="BM129" s="233" t="s">
        <v>6171</v>
      </c>
    </row>
    <row r="130" s="2" customFormat="1" ht="24.15" customHeight="1">
      <c r="A130" s="33"/>
      <c r="B130" s="34"/>
      <c r="C130" s="222" t="s">
        <v>116</v>
      </c>
      <c r="D130" s="222" t="s">
        <v>280</v>
      </c>
      <c r="E130" s="223" t="s">
        <v>3867</v>
      </c>
      <c r="F130" s="224" t="s">
        <v>3868</v>
      </c>
      <c r="G130" s="225" t="s">
        <v>1673</v>
      </c>
      <c r="H130" s="226">
        <v>4</v>
      </c>
      <c r="I130" s="227">
        <v>142.09999999999999</v>
      </c>
      <c r="J130" s="227">
        <f>ROUND(I130*H130,2)</f>
        <v>568.39999999999998</v>
      </c>
      <c r="K130" s="228"/>
      <c r="L130" s="39"/>
      <c r="M130" s="229" t="s">
        <v>1</v>
      </c>
      <c r="N130" s="230" t="s">
        <v>39</v>
      </c>
      <c r="O130" s="231">
        <v>0</v>
      </c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33" t="s">
        <v>2319</v>
      </c>
      <c r="AT130" s="233" t="s">
        <v>280</v>
      </c>
      <c r="AU130" s="233" t="s">
        <v>81</v>
      </c>
      <c r="AY130" s="18" t="s">
        <v>278</v>
      </c>
      <c r="BE130" s="234">
        <f>IF(N130="základní",J130,0)</f>
        <v>568.39999999999998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8" t="s">
        <v>81</v>
      </c>
      <c r="BK130" s="234">
        <f>ROUND(I130*H130,2)</f>
        <v>568.39999999999998</v>
      </c>
      <c r="BL130" s="18" t="s">
        <v>2319</v>
      </c>
      <c r="BM130" s="233" t="s">
        <v>6172</v>
      </c>
    </row>
    <row r="131" s="2" customFormat="1" ht="24.15" customHeight="1">
      <c r="A131" s="33"/>
      <c r="B131" s="34"/>
      <c r="C131" s="222" t="s">
        <v>298</v>
      </c>
      <c r="D131" s="222" t="s">
        <v>280</v>
      </c>
      <c r="E131" s="223" t="s">
        <v>3928</v>
      </c>
      <c r="F131" s="224" t="s">
        <v>3793</v>
      </c>
      <c r="G131" s="225" t="s">
        <v>1418</v>
      </c>
      <c r="H131" s="226">
        <v>1</v>
      </c>
      <c r="I131" s="227">
        <v>2200</v>
      </c>
      <c r="J131" s="227">
        <f>ROUND(I131*H131,2)</f>
        <v>2200</v>
      </c>
      <c r="K131" s="228"/>
      <c r="L131" s="39"/>
      <c r="M131" s="291" t="s">
        <v>1</v>
      </c>
      <c r="N131" s="292" t="s">
        <v>39</v>
      </c>
      <c r="O131" s="293">
        <v>0</v>
      </c>
      <c r="P131" s="293">
        <f>O131*H131</f>
        <v>0</v>
      </c>
      <c r="Q131" s="293">
        <v>0</v>
      </c>
      <c r="R131" s="293">
        <f>Q131*H131</f>
        <v>0</v>
      </c>
      <c r="S131" s="293">
        <v>0</v>
      </c>
      <c r="T131" s="294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33" t="s">
        <v>2319</v>
      </c>
      <c r="AT131" s="233" t="s">
        <v>280</v>
      </c>
      <c r="AU131" s="233" t="s">
        <v>81</v>
      </c>
      <c r="AY131" s="18" t="s">
        <v>278</v>
      </c>
      <c r="BE131" s="234">
        <f>IF(N131="základní",J131,0)</f>
        <v>2200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81</v>
      </c>
      <c r="BK131" s="234">
        <f>ROUND(I131*H131,2)</f>
        <v>2200</v>
      </c>
      <c r="BL131" s="18" t="s">
        <v>2319</v>
      </c>
      <c r="BM131" s="233" t="s">
        <v>6173</v>
      </c>
    </row>
    <row r="132" s="2" customFormat="1" ht="6.96" customHeight="1">
      <c r="A132" s="33"/>
      <c r="B132" s="60"/>
      <c r="C132" s="61"/>
      <c r="D132" s="61"/>
      <c r="E132" s="61"/>
      <c r="F132" s="61"/>
      <c r="G132" s="61"/>
      <c r="H132" s="61"/>
      <c r="I132" s="61"/>
      <c r="J132" s="61"/>
      <c r="K132" s="61"/>
      <c r="L132" s="39"/>
      <c r="M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</sheetData>
  <sheetProtection sheet="1" autoFilter="0" formatColumns="0" formatRows="0" objects="1" scenarios="1" spinCount="100000" saltValue="y7woe2+RMpPFUP5j79Kd9qQLaLtsDHfP8Ptxp3LV/NgmLFRYPB+EmQbi2R1ptpv0kdgFcKzNpb7hrVDWCVdLrw==" hashValue="6ENEI9lztnIIP2TyX5zrmND6RRZNLyLTqucGovEPvtHhuHHE+7t2pqYcAPN5TZilgYDJtRGce1vofET0R8CZEQ==" algorithmName="SHA-512" password="CC35"/>
  <autoFilter ref="C124:K13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83</v>
      </c>
    </row>
    <row r="4" s="1" customFormat="1" ht="24.96" customHeight="1">
      <c r="B4" s="21"/>
      <c r="D4" s="143" t="s">
        <v>230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Cheb - Onkologie a zubní klinika rev.11.02.2025</v>
      </c>
      <c r="F7" s="145"/>
      <c r="G7" s="145"/>
      <c r="H7" s="145"/>
      <c r="L7" s="21"/>
    </row>
    <row r="8">
      <c r="B8" s="21"/>
      <c r="D8" s="145" t="s">
        <v>231</v>
      </c>
      <c r="L8" s="21"/>
    </row>
    <row r="9" s="1" customFormat="1" ht="16.5" customHeight="1">
      <c r="B9" s="21"/>
      <c r="E9" s="146" t="s">
        <v>4862</v>
      </c>
      <c r="F9" s="1"/>
      <c r="G9" s="1"/>
      <c r="H9" s="1"/>
      <c r="L9" s="21"/>
    </row>
    <row r="10" s="1" customFormat="1" ht="12" customHeight="1">
      <c r="B10" s="21"/>
      <c r="D10" s="145" t="s">
        <v>233</v>
      </c>
      <c r="L10" s="21"/>
    </row>
    <row r="11" s="2" customFormat="1" ht="16.5" customHeight="1">
      <c r="A11" s="33"/>
      <c r="B11" s="39"/>
      <c r="C11" s="33"/>
      <c r="D11" s="33"/>
      <c r="E11" s="147" t="s">
        <v>5270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9"/>
      <c r="C12" s="33"/>
      <c r="D12" s="145" t="s">
        <v>3648</v>
      </c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6.5" customHeight="1">
      <c r="A13" s="33"/>
      <c r="B13" s="39"/>
      <c r="C13" s="33"/>
      <c r="D13" s="33"/>
      <c r="E13" s="148" t="s">
        <v>6174</v>
      </c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>
      <c r="A14" s="33"/>
      <c r="B14" s="39"/>
      <c r="C14" s="33"/>
      <c r="D14" s="33"/>
      <c r="E14" s="33"/>
      <c r="F14" s="33"/>
      <c r="G14" s="33"/>
      <c r="H14" s="33"/>
      <c r="I14" s="33"/>
      <c r="J14" s="33"/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9"/>
      <c r="C15" s="33"/>
      <c r="D15" s="145" t="s">
        <v>16</v>
      </c>
      <c r="E15" s="33"/>
      <c r="F15" s="135" t="s">
        <v>1</v>
      </c>
      <c r="G15" s="33"/>
      <c r="H15" s="33"/>
      <c r="I15" s="145" t="s">
        <v>17</v>
      </c>
      <c r="J15" s="135" t="s">
        <v>1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18</v>
      </c>
      <c r="E16" s="33"/>
      <c r="F16" s="135" t="s">
        <v>19</v>
      </c>
      <c r="G16" s="33"/>
      <c r="H16" s="33"/>
      <c r="I16" s="145" t="s">
        <v>20</v>
      </c>
      <c r="J16" s="149" t="str">
        <f>'Rekapitulace stavby'!AN8</f>
        <v>10. 12. 2024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0.8" customHeight="1">
      <c r="A17" s="33"/>
      <c r="B17" s="39"/>
      <c r="C17" s="33"/>
      <c r="D17" s="33"/>
      <c r="E17" s="33"/>
      <c r="F17" s="33"/>
      <c r="G17" s="33"/>
      <c r="H17" s="33"/>
      <c r="I17" s="33"/>
      <c r="J17" s="33"/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9"/>
      <c r="C18" s="33"/>
      <c r="D18" s="145" t="s">
        <v>22</v>
      </c>
      <c r="E18" s="33"/>
      <c r="F18" s="33"/>
      <c r="G18" s="33"/>
      <c r="H18" s="33"/>
      <c r="I18" s="145" t="s">
        <v>23</v>
      </c>
      <c r="J18" s="135" t="s">
        <v>1</v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9"/>
      <c r="C19" s="33"/>
      <c r="D19" s="33"/>
      <c r="E19" s="135" t="s">
        <v>4865</v>
      </c>
      <c r="F19" s="33"/>
      <c r="G19" s="33"/>
      <c r="H19" s="33"/>
      <c r="I19" s="145" t="s">
        <v>25</v>
      </c>
      <c r="J19" s="135" t="s">
        <v>1</v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9"/>
      <c r="C20" s="33"/>
      <c r="D20" s="33"/>
      <c r="E20" s="33"/>
      <c r="F20" s="33"/>
      <c r="G20" s="33"/>
      <c r="H20" s="33"/>
      <c r="I20" s="33"/>
      <c r="J20" s="33"/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9"/>
      <c r="C21" s="33"/>
      <c r="D21" s="145" t="s">
        <v>26</v>
      </c>
      <c r="E21" s="33"/>
      <c r="F21" s="33"/>
      <c r="G21" s="33"/>
      <c r="H21" s="33"/>
      <c r="I21" s="145" t="s">
        <v>23</v>
      </c>
      <c r="J21" s="135" t="str">
        <f>'Rekapitulace stavby'!AN13</f>
        <v/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9"/>
      <c r="C22" s="33"/>
      <c r="D22" s="33"/>
      <c r="E22" s="135" t="str">
        <f>'Rekapitulace stavby'!E14</f>
        <v xml:space="preserve"> </v>
      </c>
      <c r="F22" s="135"/>
      <c r="G22" s="135"/>
      <c r="H22" s="135"/>
      <c r="I22" s="145" t="s">
        <v>25</v>
      </c>
      <c r="J22" s="135" t="str">
        <f>'Rekapitulace stavby'!AN14</f>
        <v/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9"/>
      <c r="C23" s="33"/>
      <c r="D23" s="33"/>
      <c r="E23" s="33"/>
      <c r="F23" s="33"/>
      <c r="G23" s="33"/>
      <c r="H23" s="33"/>
      <c r="I23" s="33"/>
      <c r="J23" s="33"/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9"/>
      <c r="C24" s="33"/>
      <c r="D24" s="145" t="s">
        <v>27</v>
      </c>
      <c r="E24" s="33"/>
      <c r="F24" s="33"/>
      <c r="G24" s="33"/>
      <c r="H24" s="33"/>
      <c r="I24" s="145" t="s">
        <v>23</v>
      </c>
      <c r="J24" s="135" t="s">
        <v>28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8" customHeight="1">
      <c r="A25" s="33"/>
      <c r="B25" s="39"/>
      <c r="C25" s="33"/>
      <c r="D25" s="33"/>
      <c r="E25" s="135" t="s">
        <v>29</v>
      </c>
      <c r="F25" s="33"/>
      <c r="G25" s="33"/>
      <c r="H25" s="33"/>
      <c r="I25" s="145" t="s">
        <v>25</v>
      </c>
      <c r="J25" s="135" t="s">
        <v>1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6.96" customHeight="1">
      <c r="A26" s="33"/>
      <c r="B26" s="39"/>
      <c r="C26" s="33"/>
      <c r="D26" s="33"/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12" customHeight="1">
      <c r="A27" s="33"/>
      <c r="B27" s="39"/>
      <c r="C27" s="33"/>
      <c r="D27" s="145" t="s">
        <v>31</v>
      </c>
      <c r="E27" s="33"/>
      <c r="F27" s="33"/>
      <c r="G27" s="33"/>
      <c r="H27" s="33"/>
      <c r="I27" s="145" t="s">
        <v>23</v>
      </c>
      <c r="J27" s="135" t="str">
        <f>IF('Rekapitulace stavby'!AN19="","",'Rekapitulace stavby'!AN19)</f>
        <v/>
      </c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8" customHeight="1">
      <c r="A28" s="33"/>
      <c r="B28" s="39"/>
      <c r="C28" s="33"/>
      <c r="D28" s="33"/>
      <c r="E28" s="135" t="str">
        <f>IF('Rekapitulace stavby'!E20="","",'Rekapitulace stavby'!E20)</f>
        <v xml:space="preserve"> </v>
      </c>
      <c r="F28" s="33"/>
      <c r="G28" s="33"/>
      <c r="H28" s="33"/>
      <c r="I28" s="145" t="s">
        <v>25</v>
      </c>
      <c r="J28" s="135" t="str">
        <f>IF('Rekapitulace stavby'!AN20="","",'Rekapitulace stavby'!AN20)</f>
        <v/>
      </c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9"/>
      <c r="C29" s="33"/>
      <c r="D29" s="33"/>
      <c r="E29" s="33"/>
      <c r="F29" s="33"/>
      <c r="G29" s="33"/>
      <c r="H29" s="33"/>
      <c r="I29" s="33"/>
      <c r="J29" s="33"/>
      <c r="K29" s="3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2" customHeight="1">
      <c r="A30" s="33"/>
      <c r="B30" s="39"/>
      <c r="C30" s="33"/>
      <c r="D30" s="145" t="s">
        <v>32</v>
      </c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8" customFormat="1" ht="16.5" customHeight="1">
      <c r="A31" s="150"/>
      <c r="B31" s="151"/>
      <c r="C31" s="150"/>
      <c r="D31" s="150"/>
      <c r="E31" s="152" t="s">
        <v>1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3"/>
      <c r="B32" s="39"/>
      <c r="C32" s="33"/>
      <c r="D32" s="33"/>
      <c r="E32" s="33"/>
      <c r="F32" s="33"/>
      <c r="G32" s="33"/>
      <c r="H32" s="33"/>
      <c r="I32" s="33"/>
      <c r="J32" s="33"/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4"/>
      <c r="E33" s="154"/>
      <c r="F33" s="154"/>
      <c r="G33" s="154"/>
      <c r="H33" s="154"/>
      <c r="I33" s="154"/>
      <c r="J33" s="154"/>
      <c r="K33" s="154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25.44" customHeight="1">
      <c r="A34" s="33"/>
      <c r="B34" s="39"/>
      <c r="C34" s="33"/>
      <c r="D34" s="155" t="s">
        <v>34</v>
      </c>
      <c r="E34" s="33"/>
      <c r="F34" s="33"/>
      <c r="G34" s="33"/>
      <c r="H34" s="33"/>
      <c r="I34" s="33"/>
      <c r="J34" s="156">
        <f>ROUND(J125, 2)</f>
        <v>50869.199999999997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6.96" customHeight="1">
      <c r="A35" s="33"/>
      <c r="B35" s="39"/>
      <c r="C35" s="33"/>
      <c r="D35" s="154"/>
      <c r="E35" s="154"/>
      <c r="F35" s="154"/>
      <c r="G35" s="154"/>
      <c r="H35" s="154"/>
      <c r="I35" s="154"/>
      <c r="J35" s="154"/>
      <c r="K35" s="154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33"/>
      <c r="F36" s="157" t="s">
        <v>36</v>
      </c>
      <c r="G36" s="33"/>
      <c r="H36" s="33"/>
      <c r="I36" s="157" t="s">
        <v>35</v>
      </c>
      <c r="J36" s="157" t="s">
        <v>37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14.4" customHeight="1">
      <c r="A37" s="33"/>
      <c r="B37" s="39"/>
      <c r="C37" s="33"/>
      <c r="D37" s="147" t="s">
        <v>38</v>
      </c>
      <c r="E37" s="145" t="s">
        <v>39</v>
      </c>
      <c r="F37" s="158">
        <f>ROUND((SUM(BE125:BE134)),  2)</f>
        <v>50869.199999999997</v>
      </c>
      <c r="G37" s="33"/>
      <c r="H37" s="33"/>
      <c r="I37" s="159">
        <v>0.20999999999999999</v>
      </c>
      <c r="J37" s="158">
        <f>ROUND(((SUM(BE125:BE134))*I37),  2)</f>
        <v>10682.530000000001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39"/>
      <c r="C38" s="33"/>
      <c r="D38" s="33"/>
      <c r="E38" s="145" t="s">
        <v>40</v>
      </c>
      <c r="F38" s="158">
        <f>ROUND((SUM(BF125:BF134)),  2)</f>
        <v>0</v>
      </c>
      <c r="G38" s="33"/>
      <c r="H38" s="33"/>
      <c r="I38" s="159">
        <v>0.12</v>
      </c>
      <c r="J38" s="158">
        <f>ROUND(((SUM(BF125:BF134))*I38),  2)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41</v>
      </c>
      <c r="F39" s="158">
        <f>ROUND((SUM(BG125:BG134)),  2)</f>
        <v>0</v>
      </c>
      <c r="G39" s="33"/>
      <c r="H39" s="33"/>
      <c r="I39" s="159">
        <v>0.20999999999999999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9"/>
      <c r="C40" s="33"/>
      <c r="D40" s="33"/>
      <c r="E40" s="145" t="s">
        <v>42</v>
      </c>
      <c r="F40" s="158">
        <f>ROUND((SUM(BH125:BH134)),  2)</f>
        <v>0</v>
      </c>
      <c r="G40" s="33"/>
      <c r="H40" s="33"/>
      <c r="I40" s="159">
        <v>0.12</v>
      </c>
      <c r="J40" s="158">
        <f>0</f>
        <v>0</v>
      </c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2" customFormat="1" ht="14.4" customHeight="1">
      <c r="A41" s="33"/>
      <c r="B41" s="39"/>
      <c r="C41" s="33"/>
      <c r="D41" s="33"/>
      <c r="E41" s="145" t="s">
        <v>43</v>
      </c>
      <c r="F41" s="158">
        <f>ROUND((SUM(BI125:BI134)),  2)</f>
        <v>0</v>
      </c>
      <c r="G41" s="33"/>
      <c r="H41" s="33"/>
      <c r="I41" s="159">
        <v>0</v>
      </c>
      <c r="J41" s="158">
        <f>0</f>
        <v>0</v>
      </c>
      <c r="K41" s="33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6.96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5.44" customHeight="1">
      <c r="A43" s="33"/>
      <c r="B43" s="39"/>
      <c r="C43" s="160"/>
      <c r="D43" s="161" t="s">
        <v>44</v>
      </c>
      <c r="E43" s="162"/>
      <c r="F43" s="162"/>
      <c r="G43" s="163" t="s">
        <v>45</v>
      </c>
      <c r="H43" s="164" t="s">
        <v>46</v>
      </c>
      <c r="I43" s="162"/>
      <c r="J43" s="165">
        <f>SUM(J34:J41)</f>
        <v>61551.729999999996</v>
      </c>
      <c r="K43" s="166"/>
      <c r="L43" s="57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14.4" customHeight="1">
      <c r="A44" s="33"/>
      <c r="B44" s="39"/>
      <c r="C44" s="33"/>
      <c r="D44" s="33"/>
      <c r="E44" s="33"/>
      <c r="F44" s="33"/>
      <c r="G44" s="33"/>
      <c r="H44" s="33"/>
      <c r="I44" s="33"/>
      <c r="J44" s="33"/>
      <c r="K44" s="33"/>
      <c r="L44" s="57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47</v>
      </c>
      <c r="E50" s="168"/>
      <c r="F50" s="168"/>
      <c r="G50" s="167" t="s">
        <v>48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49</v>
      </c>
      <c r="E61" s="170"/>
      <c r="F61" s="171" t="s">
        <v>50</v>
      </c>
      <c r="G61" s="169" t="s">
        <v>49</v>
      </c>
      <c r="H61" s="170"/>
      <c r="I61" s="170"/>
      <c r="J61" s="172" t="s">
        <v>50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51</v>
      </c>
      <c r="E65" s="173"/>
      <c r="F65" s="173"/>
      <c r="G65" s="167" t="s">
        <v>52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49</v>
      </c>
      <c r="E76" s="170"/>
      <c r="F76" s="171" t="s">
        <v>50</v>
      </c>
      <c r="G76" s="169" t="s">
        <v>49</v>
      </c>
      <c r="H76" s="170"/>
      <c r="I76" s="170"/>
      <c r="J76" s="172" t="s">
        <v>50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hidden="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hidden="1" s="2" customFormat="1" ht="24.96" customHeight="1">
      <c r="A82" s="33"/>
      <c r="B82" s="34"/>
      <c r="C82" s="24" t="s">
        <v>238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hidden="1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hidden="1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hidden="1" s="2" customFormat="1" ht="16.5" customHeight="1">
      <c r="A85" s="33"/>
      <c r="B85" s="34"/>
      <c r="C85" s="35"/>
      <c r="D85" s="35"/>
      <c r="E85" s="178" t="str">
        <f>E7</f>
        <v>Cheb - Onkologie a zubní klinika rev.11.02.2025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hidden="1" s="1" customFormat="1" ht="12" customHeight="1">
      <c r="B86" s="22"/>
      <c r="C86" s="30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78" t="s">
        <v>4862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0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3"/>
      <c r="B89" s="34"/>
      <c r="C89" s="35"/>
      <c r="D89" s="35"/>
      <c r="E89" s="179" t="s">
        <v>5270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hidden="1" s="2" customFormat="1" ht="12" customHeight="1">
      <c r="A90" s="33"/>
      <c r="B90" s="34"/>
      <c r="C90" s="30" t="s">
        <v>3648</v>
      </c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hidden="1" s="2" customFormat="1" ht="16.5" customHeight="1">
      <c r="A91" s="33"/>
      <c r="B91" s="34"/>
      <c r="C91" s="35"/>
      <c r="D91" s="35"/>
      <c r="E91" s="70" t="str">
        <f>E13</f>
        <v>II.1.2.6.6 - IP Jednotný čas</v>
      </c>
      <c r="F91" s="35"/>
      <c r="G91" s="35"/>
      <c r="H91" s="35"/>
      <c r="I91" s="35"/>
      <c r="J91" s="35"/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hidden="1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hidden="1" s="2" customFormat="1" ht="12" customHeight="1">
      <c r="A93" s="33"/>
      <c r="B93" s="34"/>
      <c r="C93" s="30" t="s">
        <v>18</v>
      </c>
      <c r="D93" s="35"/>
      <c r="E93" s="35"/>
      <c r="F93" s="27" t="str">
        <f>F16</f>
        <v>Cheb</v>
      </c>
      <c r="G93" s="35"/>
      <c r="H93" s="35"/>
      <c r="I93" s="30" t="s">
        <v>20</v>
      </c>
      <c r="J93" s="73" t="str">
        <f>IF(J16="","",J16)</f>
        <v>10. 12. 2024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hidden="1" s="2" customFormat="1" ht="6.96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hidden="1" s="2" customFormat="1" ht="15.15" customHeight="1">
      <c r="A95" s="33"/>
      <c r="B95" s="34"/>
      <c r="C95" s="30" t="s">
        <v>22</v>
      </c>
      <c r="D95" s="35"/>
      <c r="E95" s="35"/>
      <c r="F95" s="27" t="str">
        <f>E19</f>
        <v>Karlovarský kraj</v>
      </c>
      <c r="G95" s="35"/>
      <c r="H95" s="35"/>
      <c r="I95" s="30" t="s">
        <v>27</v>
      </c>
      <c r="J95" s="31" t="str">
        <f>E25</f>
        <v>M Projekt Cheb</v>
      </c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hidden="1" s="2" customFormat="1" ht="15.15" customHeight="1">
      <c r="A96" s="33"/>
      <c r="B96" s="34"/>
      <c r="C96" s="30" t="s">
        <v>26</v>
      </c>
      <c r="D96" s="35"/>
      <c r="E96" s="35"/>
      <c r="F96" s="27" t="str">
        <f>IF(E22="","",E22)</f>
        <v xml:space="preserve"> </v>
      </c>
      <c r="G96" s="35"/>
      <c r="H96" s="35"/>
      <c r="I96" s="30" t="s">
        <v>31</v>
      </c>
      <c r="J96" s="31" t="str">
        <f>E28</f>
        <v xml:space="preserve"> 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hidden="1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hidden="1" s="2" customFormat="1" ht="29.28" customHeight="1">
      <c r="A98" s="33"/>
      <c r="B98" s="34"/>
      <c r="C98" s="180" t="s">
        <v>239</v>
      </c>
      <c r="D98" s="181"/>
      <c r="E98" s="181"/>
      <c r="F98" s="181"/>
      <c r="G98" s="181"/>
      <c r="H98" s="181"/>
      <c r="I98" s="181"/>
      <c r="J98" s="182" t="s">
        <v>240</v>
      </c>
      <c r="K98" s="181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hidden="1" s="2" customFormat="1" ht="10.32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7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hidden="1" s="2" customFormat="1" ht="22.8" customHeight="1">
      <c r="A100" s="33"/>
      <c r="B100" s="34"/>
      <c r="C100" s="183" t="s">
        <v>241</v>
      </c>
      <c r="D100" s="35"/>
      <c r="E100" s="35"/>
      <c r="F100" s="35"/>
      <c r="G100" s="35"/>
      <c r="H100" s="35"/>
      <c r="I100" s="35"/>
      <c r="J100" s="104">
        <f>J125</f>
        <v>50869.200000000004</v>
      </c>
      <c r="K100" s="35"/>
      <c r="L100" s="57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242</v>
      </c>
    </row>
    <row r="101" hidden="1" s="9" customFormat="1" ht="24.96" customHeight="1">
      <c r="A101" s="9"/>
      <c r="B101" s="184"/>
      <c r="C101" s="185"/>
      <c r="D101" s="186" t="s">
        <v>3931</v>
      </c>
      <c r="E101" s="187"/>
      <c r="F101" s="187"/>
      <c r="G101" s="187"/>
      <c r="H101" s="187"/>
      <c r="I101" s="187"/>
      <c r="J101" s="188">
        <f>J126</f>
        <v>50869.200000000004</v>
      </c>
      <c r="K101" s="185"/>
      <c r="L101" s="18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7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hidden="1" s="2" customFormat="1" ht="6.96" customHeight="1">
      <c r="A103" s="33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7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hidden="1"/>
    <row r="105" hidden="1"/>
    <row r="106" hidden="1"/>
    <row r="107" s="2" customFormat="1" ht="6.96" customHeight="1">
      <c r="A107" s="33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24.96" customHeight="1">
      <c r="A108" s="33"/>
      <c r="B108" s="34"/>
      <c r="C108" s="24" t="s">
        <v>263</v>
      </c>
      <c r="D108" s="35"/>
      <c r="E108" s="35"/>
      <c r="F108" s="35"/>
      <c r="G108" s="35"/>
      <c r="H108" s="35"/>
      <c r="I108" s="35"/>
      <c r="J108" s="35"/>
      <c r="K108" s="35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6.96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12" customHeight="1">
      <c r="A110" s="33"/>
      <c r="B110" s="34"/>
      <c r="C110" s="30" t="s">
        <v>14</v>
      </c>
      <c r="D110" s="35"/>
      <c r="E110" s="35"/>
      <c r="F110" s="35"/>
      <c r="G110" s="35"/>
      <c r="H110" s="35"/>
      <c r="I110" s="35"/>
      <c r="J110" s="35"/>
      <c r="K110" s="35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16.5" customHeight="1">
      <c r="A111" s="33"/>
      <c r="B111" s="34"/>
      <c r="C111" s="35"/>
      <c r="D111" s="35"/>
      <c r="E111" s="178" t="str">
        <f>E7</f>
        <v>Cheb - Onkologie a zubní klinika rev.11.02.2025</v>
      </c>
      <c r="F111" s="30"/>
      <c r="G111" s="30"/>
      <c r="H111" s="30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1" customFormat="1" ht="12" customHeight="1">
      <c r="B112" s="22"/>
      <c r="C112" s="30" t="s">
        <v>231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78" t="s">
        <v>4862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0" t="s">
        <v>233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3"/>
      <c r="B115" s="34"/>
      <c r="C115" s="35"/>
      <c r="D115" s="35"/>
      <c r="E115" s="179" t="s">
        <v>5270</v>
      </c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2" customHeight="1">
      <c r="A116" s="33"/>
      <c r="B116" s="34"/>
      <c r="C116" s="30" t="s">
        <v>3648</v>
      </c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6.5" customHeight="1">
      <c r="A117" s="33"/>
      <c r="B117" s="34"/>
      <c r="C117" s="35"/>
      <c r="D117" s="35"/>
      <c r="E117" s="70" t="str">
        <f>E13</f>
        <v>II.1.2.6.6 - IP Jednotný čas</v>
      </c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6.96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2" customHeight="1">
      <c r="A119" s="33"/>
      <c r="B119" s="34"/>
      <c r="C119" s="30" t="s">
        <v>18</v>
      </c>
      <c r="D119" s="35"/>
      <c r="E119" s="35"/>
      <c r="F119" s="27" t="str">
        <f>F16</f>
        <v>Cheb</v>
      </c>
      <c r="G119" s="35"/>
      <c r="H119" s="35"/>
      <c r="I119" s="30" t="s">
        <v>20</v>
      </c>
      <c r="J119" s="73" t="str">
        <f>IF(J16="","",J16)</f>
        <v>10. 12. 2024</v>
      </c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6.96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5.15" customHeight="1">
      <c r="A121" s="33"/>
      <c r="B121" s="34"/>
      <c r="C121" s="30" t="s">
        <v>22</v>
      </c>
      <c r="D121" s="35"/>
      <c r="E121" s="35"/>
      <c r="F121" s="27" t="str">
        <f>E19</f>
        <v>Karlovarský kraj</v>
      </c>
      <c r="G121" s="35"/>
      <c r="H121" s="35"/>
      <c r="I121" s="30" t="s">
        <v>27</v>
      </c>
      <c r="J121" s="31" t="str">
        <f>E25</f>
        <v>M Projekt Cheb</v>
      </c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5.15" customHeight="1">
      <c r="A122" s="33"/>
      <c r="B122" s="34"/>
      <c r="C122" s="30" t="s">
        <v>26</v>
      </c>
      <c r="D122" s="35"/>
      <c r="E122" s="35"/>
      <c r="F122" s="27" t="str">
        <f>IF(E22="","",E22)</f>
        <v xml:space="preserve"> </v>
      </c>
      <c r="G122" s="35"/>
      <c r="H122" s="35"/>
      <c r="I122" s="30" t="s">
        <v>31</v>
      </c>
      <c r="J122" s="31" t="str">
        <f>E28</f>
        <v xml:space="preserve"> </v>
      </c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0.32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11" customFormat="1" ht="29.28" customHeight="1">
      <c r="A124" s="195"/>
      <c r="B124" s="196"/>
      <c r="C124" s="197" t="s">
        <v>264</v>
      </c>
      <c r="D124" s="198" t="s">
        <v>59</v>
      </c>
      <c r="E124" s="198" t="s">
        <v>55</v>
      </c>
      <c r="F124" s="198" t="s">
        <v>56</v>
      </c>
      <c r="G124" s="198" t="s">
        <v>265</v>
      </c>
      <c r="H124" s="198" t="s">
        <v>266</v>
      </c>
      <c r="I124" s="198" t="s">
        <v>267</v>
      </c>
      <c r="J124" s="199" t="s">
        <v>240</v>
      </c>
      <c r="K124" s="200" t="s">
        <v>268</v>
      </c>
      <c r="L124" s="201"/>
      <c r="M124" s="94" t="s">
        <v>1</v>
      </c>
      <c r="N124" s="95" t="s">
        <v>38</v>
      </c>
      <c r="O124" s="95" t="s">
        <v>269</v>
      </c>
      <c r="P124" s="95" t="s">
        <v>270</v>
      </c>
      <c r="Q124" s="95" t="s">
        <v>271</v>
      </c>
      <c r="R124" s="95" t="s">
        <v>272</v>
      </c>
      <c r="S124" s="95" t="s">
        <v>273</v>
      </c>
      <c r="T124" s="96" t="s">
        <v>274</v>
      </c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</row>
    <row r="125" s="2" customFormat="1" ht="22.8" customHeight="1">
      <c r="A125" s="33"/>
      <c r="B125" s="34"/>
      <c r="C125" s="101" t="s">
        <v>275</v>
      </c>
      <c r="D125" s="35"/>
      <c r="E125" s="35"/>
      <c r="F125" s="35"/>
      <c r="G125" s="35"/>
      <c r="H125" s="35"/>
      <c r="I125" s="35"/>
      <c r="J125" s="202">
        <f>BK125</f>
        <v>50869.200000000004</v>
      </c>
      <c r="K125" s="35"/>
      <c r="L125" s="39"/>
      <c r="M125" s="97"/>
      <c r="N125" s="203"/>
      <c r="O125" s="98"/>
      <c r="P125" s="204">
        <f>P126</f>
        <v>0</v>
      </c>
      <c r="Q125" s="98"/>
      <c r="R125" s="204">
        <f>R126</f>
        <v>0</v>
      </c>
      <c r="S125" s="98"/>
      <c r="T125" s="205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73</v>
      </c>
      <c r="AU125" s="18" t="s">
        <v>242</v>
      </c>
      <c r="BK125" s="206">
        <f>BK126</f>
        <v>50869.200000000004</v>
      </c>
    </row>
    <row r="126" s="12" customFormat="1" ht="25.92" customHeight="1">
      <c r="A126" s="12"/>
      <c r="B126" s="207"/>
      <c r="C126" s="208"/>
      <c r="D126" s="209" t="s">
        <v>73</v>
      </c>
      <c r="E126" s="210" t="s">
        <v>81</v>
      </c>
      <c r="F126" s="210" t="s">
        <v>131</v>
      </c>
      <c r="G126" s="208"/>
      <c r="H126" s="208"/>
      <c r="I126" s="208"/>
      <c r="J126" s="211">
        <f>BK126</f>
        <v>50869.200000000004</v>
      </c>
      <c r="K126" s="208"/>
      <c r="L126" s="212"/>
      <c r="M126" s="213"/>
      <c r="N126" s="214"/>
      <c r="O126" s="214"/>
      <c r="P126" s="215">
        <f>SUM(P127:P134)</f>
        <v>0</v>
      </c>
      <c r="Q126" s="214"/>
      <c r="R126" s="215">
        <f>SUM(R127:R134)</f>
        <v>0</v>
      </c>
      <c r="S126" s="214"/>
      <c r="T126" s="216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7" t="s">
        <v>116</v>
      </c>
      <c r="AT126" s="218" t="s">
        <v>73</v>
      </c>
      <c r="AU126" s="218" t="s">
        <v>74</v>
      </c>
      <c r="AY126" s="217" t="s">
        <v>278</v>
      </c>
      <c r="BK126" s="219">
        <f>SUM(BK127:BK134)</f>
        <v>50869.200000000004</v>
      </c>
    </row>
    <row r="127" s="2" customFormat="1" ht="37.8" customHeight="1">
      <c r="A127" s="33"/>
      <c r="B127" s="34"/>
      <c r="C127" s="222" t="s">
        <v>81</v>
      </c>
      <c r="D127" s="222" t="s">
        <v>280</v>
      </c>
      <c r="E127" s="223" t="s">
        <v>3944</v>
      </c>
      <c r="F127" s="224" t="s">
        <v>3945</v>
      </c>
      <c r="G127" s="225" t="s">
        <v>1673</v>
      </c>
      <c r="H127" s="226">
        <v>6</v>
      </c>
      <c r="I127" s="227">
        <v>6478.3999999999996</v>
      </c>
      <c r="J127" s="227">
        <f>ROUND(I127*H127,2)</f>
        <v>38870.400000000001</v>
      </c>
      <c r="K127" s="228"/>
      <c r="L127" s="39"/>
      <c r="M127" s="229" t="s">
        <v>1</v>
      </c>
      <c r="N127" s="230" t="s">
        <v>39</v>
      </c>
      <c r="O127" s="231">
        <v>0</v>
      </c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33" t="s">
        <v>2319</v>
      </c>
      <c r="AT127" s="233" t="s">
        <v>280</v>
      </c>
      <c r="AU127" s="233" t="s">
        <v>81</v>
      </c>
      <c r="AY127" s="18" t="s">
        <v>278</v>
      </c>
      <c r="BE127" s="234">
        <f>IF(N127="základní",J127,0)</f>
        <v>38870.400000000001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8" t="s">
        <v>81</v>
      </c>
      <c r="BK127" s="234">
        <f>ROUND(I127*H127,2)</f>
        <v>38870.400000000001</v>
      </c>
      <c r="BL127" s="18" t="s">
        <v>2319</v>
      </c>
      <c r="BM127" s="233" t="s">
        <v>6175</v>
      </c>
    </row>
    <row r="128" s="2" customFormat="1" ht="33" customHeight="1">
      <c r="A128" s="33"/>
      <c r="B128" s="34"/>
      <c r="C128" s="222" t="s">
        <v>83</v>
      </c>
      <c r="D128" s="222" t="s">
        <v>280</v>
      </c>
      <c r="E128" s="223" t="s">
        <v>3950</v>
      </c>
      <c r="F128" s="224" t="s">
        <v>3951</v>
      </c>
      <c r="G128" s="225" t="s">
        <v>1673</v>
      </c>
      <c r="H128" s="226">
        <v>6</v>
      </c>
      <c r="I128" s="227">
        <v>480</v>
      </c>
      <c r="J128" s="227">
        <f>ROUND(I128*H128,2)</f>
        <v>2880</v>
      </c>
      <c r="K128" s="228"/>
      <c r="L128" s="39"/>
      <c r="M128" s="229" t="s">
        <v>1</v>
      </c>
      <c r="N128" s="230" t="s">
        <v>39</v>
      </c>
      <c r="O128" s="231">
        <v>0</v>
      </c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33" t="s">
        <v>2319</v>
      </c>
      <c r="AT128" s="233" t="s">
        <v>280</v>
      </c>
      <c r="AU128" s="233" t="s">
        <v>81</v>
      </c>
      <c r="AY128" s="18" t="s">
        <v>278</v>
      </c>
      <c r="BE128" s="234">
        <f>IF(N128="základní",J128,0)</f>
        <v>2880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8" t="s">
        <v>81</v>
      </c>
      <c r="BK128" s="234">
        <f>ROUND(I128*H128,2)</f>
        <v>2880</v>
      </c>
      <c r="BL128" s="18" t="s">
        <v>2319</v>
      </c>
      <c r="BM128" s="233" t="s">
        <v>6176</v>
      </c>
    </row>
    <row r="129" s="2" customFormat="1" ht="24.15" customHeight="1">
      <c r="A129" s="33"/>
      <c r="B129" s="34"/>
      <c r="C129" s="222" t="s">
        <v>91</v>
      </c>
      <c r="D129" s="222" t="s">
        <v>280</v>
      </c>
      <c r="E129" s="223" t="s">
        <v>3953</v>
      </c>
      <c r="F129" s="224" t="s">
        <v>3954</v>
      </c>
      <c r="G129" s="225" t="s">
        <v>1673</v>
      </c>
      <c r="H129" s="226">
        <v>6</v>
      </c>
      <c r="I129" s="227">
        <v>850</v>
      </c>
      <c r="J129" s="227">
        <f>ROUND(I129*H129,2)</f>
        <v>5100</v>
      </c>
      <c r="K129" s="228"/>
      <c r="L129" s="39"/>
      <c r="M129" s="229" t="s">
        <v>1</v>
      </c>
      <c r="N129" s="230" t="s">
        <v>39</v>
      </c>
      <c r="O129" s="231">
        <v>0</v>
      </c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33" t="s">
        <v>2319</v>
      </c>
      <c r="AT129" s="233" t="s">
        <v>280</v>
      </c>
      <c r="AU129" s="233" t="s">
        <v>81</v>
      </c>
      <c r="AY129" s="18" t="s">
        <v>278</v>
      </c>
      <c r="BE129" s="234">
        <f>IF(N129="základní",J129,0)</f>
        <v>5100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8" t="s">
        <v>81</v>
      </c>
      <c r="BK129" s="234">
        <f>ROUND(I129*H129,2)</f>
        <v>5100</v>
      </c>
      <c r="BL129" s="18" t="s">
        <v>2319</v>
      </c>
      <c r="BM129" s="233" t="s">
        <v>6177</v>
      </c>
    </row>
    <row r="130" s="2" customFormat="1" ht="24.15" customHeight="1">
      <c r="A130" s="33"/>
      <c r="B130" s="34"/>
      <c r="C130" s="222" t="s">
        <v>116</v>
      </c>
      <c r="D130" s="222" t="s">
        <v>280</v>
      </c>
      <c r="E130" s="223" t="s">
        <v>3959</v>
      </c>
      <c r="F130" s="224" t="s">
        <v>3960</v>
      </c>
      <c r="G130" s="225" t="s">
        <v>1673</v>
      </c>
      <c r="H130" s="226">
        <v>4</v>
      </c>
      <c r="I130" s="227">
        <v>129</v>
      </c>
      <c r="J130" s="227">
        <f>ROUND(I130*H130,2)</f>
        <v>516</v>
      </c>
      <c r="K130" s="228"/>
      <c r="L130" s="39"/>
      <c r="M130" s="229" t="s">
        <v>1</v>
      </c>
      <c r="N130" s="230" t="s">
        <v>39</v>
      </c>
      <c r="O130" s="231">
        <v>0</v>
      </c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33" t="s">
        <v>2319</v>
      </c>
      <c r="AT130" s="233" t="s">
        <v>280</v>
      </c>
      <c r="AU130" s="233" t="s">
        <v>81</v>
      </c>
      <c r="AY130" s="18" t="s">
        <v>278</v>
      </c>
      <c r="BE130" s="234">
        <f>IF(N130="základní",J130,0)</f>
        <v>516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8" t="s">
        <v>81</v>
      </c>
      <c r="BK130" s="234">
        <f>ROUND(I130*H130,2)</f>
        <v>516</v>
      </c>
      <c r="BL130" s="18" t="s">
        <v>2319</v>
      </c>
      <c r="BM130" s="233" t="s">
        <v>6178</v>
      </c>
    </row>
    <row r="131" s="2" customFormat="1" ht="33" customHeight="1">
      <c r="A131" s="33"/>
      <c r="B131" s="34"/>
      <c r="C131" s="222" t="s">
        <v>298</v>
      </c>
      <c r="D131" s="222" t="s">
        <v>280</v>
      </c>
      <c r="E131" s="223" t="s">
        <v>3962</v>
      </c>
      <c r="F131" s="224" t="s">
        <v>3963</v>
      </c>
      <c r="G131" s="225" t="s">
        <v>1673</v>
      </c>
      <c r="H131" s="226">
        <v>4</v>
      </c>
      <c r="I131" s="227">
        <v>142.09999999999999</v>
      </c>
      <c r="J131" s="227">
        <f>ROUND(I131*H131,2)</f>
        <v>568.39999999999998</v>
      </c>
      <c r="K131" s="228"/>
      <c r="L131" s="39"/>
      <c r="M131" s="229" t="s">
        <v>1</v>
      </c>
      <c r="N131" s="230" t="s">
        <v>39</v>
      </c>
      <c r="O131" s="231">
        <v>0</v>
      </c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33" t="s">
        <v>2319</v>
      </c>
      <c r="AT131" s="233" t="s">
        <v>280</v>
      </c>
      <c r="AU131" s="233" t="s">
        <v>81</v>
      </c>
      <c r="AY131" s="18" t="s">
        <v>278</v>
      </c>
      <c r="BE131" s="234">
        <f>IF(N131="základní",J131,0)</f>
        <v>568.39999999999998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81</v>
      </c>
      <c r="BK131" s="234">
        <f>ROUND(I131*H131,2)</f>
        <v>568.39999999999998</v>
      </c>
      <c r="BL131" s="18" t="s">
        <v>2319</v>
      </c>
      <c r="BM131" s="233" t="s">
        <v>6179</v>
      </c>
    </row>
    <row r="132" s="2" customFormat="1" ht="24.15" customHeight="1">
      <c r="A132" s="33"/>
      <c r="B132" s="34"/>
      <c r="C132" s="222" t="s">
        <v>304</v>
      </c>
      <c r="D132" s="222" t="s">
        <v>280</v>
      </c>
      <c r="E132" s="223" t="s">
        <v>3965</v>
      </c>
      <c r="F132" s="224" t="s">
        <v>3966</v>
      </c>
      <c r="G132" s="225" t="s">
        <v>1673</v>
      </c>
      <c r="H132" s="226">
        <v>4</v>
      </c>
      <c r="I132" s="227">
        <v>129</v>
      </c>
      <c r="J132" s="227">
        <f>ROUND(I132*H132,2)</f>
        <v>516</v>
      </c>
      <c r="K132" s="228"/>
      <c r="L132" s="39"/>
      <c r="M132" s="229" t="s">
        <v>1</v>
      </c>
      <c r="N132" s="230" t="s">
        <v>39</v>
      </c>
      <c r="O132" s="231">
        <v>0</v>
      </c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33" t="s">
        <v>2319</v>
      </c>
      <c r="AT132" s="233" t="s">
        <v>280</v>
      </c>
      <c r="AU132" s="233" t="s">
        <v>81</v>
      </c>
      <c r="AY132" s="18" t="s">
        <v>278</v>
      </c>
      <c r="BE132" s="234">
        <f>IF(N132="základní",J132,0)</f>
        <v>516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8" t="s">
        <v>81</v>
      </c>
      <c r="BK132" s="234">
        <f>ROUND(I132*H132,2)</f>
        <v>516</v>
      </c>
      <c r="BL132" s="18" t="s">
        <v>2319</v>
      </c>
      <c r="BM132" s="233" t="s">
        <v>6180</v>
      </c>
    </row>
    <row r="133" s="2" customFormat="1" ht="33" customHeight="1">
      <c r="A133" s="33"/>
      <c r="B133" s="34"/>
      <c r="C133" s="222" t="s">
        <v>310</v>
      </c>
      <c r="D133" s="222" t="s">
        <v>280</v>
      </c>
      <c r="E133" s="223" t="s">
        <v>3867</v>
      </c>
      <c r="F133" s="224" t="s">
        <v>3968</v>
      </c>
      <c r="G133" s="225" t="s">
        <v>1673</v>
      </c>
      <c r="H133" s="226">
        <v>4</v>
      </c>
      <c r="I133" s="227">
        <v>142.09999999999999</v>
      </c>
      <c r="J133" s="227">
        <f>ROUND(I133*H133,2)</f>
        <v>568.39999999999998</v>
      </c>
      <c r="K133" s="228"/>
      <c r="L133" s="39"/>
      <c r="M133" s="229" t="s">
        <v>1</v>
      </c>
      <c r="N133" s="230" t="s">
        <v>39</v>
      </c>
      <c r="O133" s="231">
        <v>0</v>
      </c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33" t="s">
        <v>2319</v>
      </c>
      <c r="AT133" s="233" t="s">
        <v>280</v>
      </c>
      <c r="AU133" s="233" t="s">
        <v>81</v>
      </c>
      <c r="AY133" s="18" t="s">
        <v>278</v>
      </c>
      <c r="BE133" s="234">
        <f>IF(N133="základní",J133,0)</f>
        <v>568.39999999999998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8" t="s">
        <v>81</v>
      </c>
      <c r="BK133" s="234">
        <f>ROUND(I133*H133,2)</f>
        <v>568.39999999999998</v>
      </c>
      <c r="BL133" s="18" t="s">
        <v>2319</v>
      </c>
      <c r="BM133" s="233" t="s">
        <v>6181</v>
      </c>
    </row>
    <row r="134" s="2" customFormat="1" ht="24.15" customHeight="1">
      <c r="A134" s="33"/>
      <c r="B134" s="34"/>
      <c r="C134" s="222" t="s">
        <v>315</v>
      </c>
      <c r="D134" s="222" t="s">
        <v>280</v>
      </c>
      <c r="E134" s="223" t="s">
        <v>6182</v>
      </c>
      <c r="F134" s="224" t="s">
        <v>6183</v>
      </c>
      <c r="G134" s="225" t="s">
        <v>1418</v>
      </c>
      <c r="H134" s="226">
        <v>1</v>
      </c>
      <c r="I134" s="227">
        <v>1850</v>
      </c>
      <c r="J134" s="227">
        <f>ROUND(I134*H134,2)</f>
        <v>1850</v>
      </c>
      <c r="K134" s="228"/>
      <c r="L134" s="39"/>
      <c r="M134" s="291" t="s">
        <v>1</v>
      </c>
      <c r="N134" s="292" t="s">
        <v>39</v>
      </c>
      <c r="O134" s="293">
        <v>0</v>
      </c>
      <c r="P134" s="293">
        <f>O134*H134</f>
        <v>0</v>
      </c>
      <c r="Q134" s="293">
        <v>0</v>
      </c>
      <c r="R134" s="293">
        <f>Q134*H134</f>
        <v>0</v>
      </c>
      <c r="S134" s="293">
        <v>0</v>
      </c>
      <c r="T134" s="294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33" t="s">
        <v>2319</v>
      </c>
      <c r="AT134" s="233" t="s">
        <v>280</v>
      </c>
      <c r="AU134" s="233" t="s">
        <v>81</v>
      </c>
      <c r="AY134" s="18" t="s">
        <v>278</v>
      </c>
      <c r="BE134" s="234">
        <f>IF(N134="základní",J134,0)</f>
        <v>1850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8" t="s">
        <v>81</v>
      </c>
      <c r="BK134" s="234">
        <f>ROUND(I134*H134,2)</f>
        <v>1850</v>
      </c>
      <c r="BL134" s="18" t="s">
        <v>2319</v>
      </c>
      <c r="BM134" s="233" t="s">
        <v>6184</v>
      </c>
    </row>
    <row r="135" s="2" customFormat="1" ht="6.96" customHeight="1">
      <c r="A135" s="33"/>
      <c r="B135" s="60"/>
      <c r="C135" s="61"/>
      <c r="D135" s="61"/>
      <c r="E135" s="61"/>
      <c r="F135" s="61"/>
      <c r="G135" s="61"/>
      <c r="H135" s="61"/>
      <c r="I135" s="61"/>
      <c r="J135" s="61"/>
      <c r="K135" s="61"/>
      <c r="L135" s="39"/>
      <c r="M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</sheetData>
  <sheetProtection sheet="1" autoFilter="0" formatColumns="0" formatRows="0" objects="1" scenarios="1" spinCount="100000" saltValue="5lQgHYkYAdKsWregiRRNsefDsL0zEZMhUOWflnKNaeTmRFMBvYXoh/SN2m8Q1tWImaVPDWMKMfBU65mN10YDlg==" hashValue="5NzMaGykCSuunqfvO4WeBQIoD2g0iOXcec6GMkvoY3jKgywnW59CmB99yzPAUduoZyAtgDMuV6iNADBZNf67xg==" algorithmName="SHA-512" password="CC35"/>
  <autoFilter ref="C124:K13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83</v>
      </c>
    </row>
    <row r="4" s="1" customFormat="1" ht="24.96" customHeight="1">
      <c r="B4" s="21"/>
      <c r="D4" s="143" t="s">
        <v>230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Cheb - Onkologie a zubní klinika rev.11.02.2025</v>
      </c>
      <c r="F7" s="145"/>
      <c r="G7" s="145"/>
      <c r="H7" s="145"/>
      <c r="L7" s="21"/>
    </row>
    <row r="8">
      <c r="B8" s="21"/>
      <c r="D8" s="145" t="s">
        <v>231</v>
      </c>
      <c r="L8" s="21"/>
    </row>
    <row r="9" s="1" customFormat="1" ht="16.5" customHeight="1">
      <c r="B9" s="21"/>
      <c r="E9" s="146" t="s">
        <v>4862</v>
      </c>
      <c r="F9" s="1"/>
      <c r="G9" s="1"/>
      <c r="H9" s="1"/>
      <c r="L9" s="21"/>
    </row>
    <row r="10" s="1" customFormat="1" ht="12" customHeight="1">
      <c r="B10" s="21"/>
      <c r="D10" s="145" t="s">
        <v>233</v>
      </c>
      <c r="L10" s="21"/>
    </row>
    <row r="11" s="2" customFormat="1" ht="16.5" customHeight="1">
      <c r="A11" s="33"/>
      <c r="B11" s="39"/>
      <c r="C11" s="33"/>
      <c r="D11" s="33"/>
      <c r="E11" s="147" t="s">
        <v>5270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9"/>
      <c r="C12" s="33"/>
      <c r="D12" s="145" t="s">
        <v>3648</v>
      </c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6.5" customHeight="1">
      <c r="A13" s="33"/>
      <c r="B13" s="39"/>
      <c r="C13" s="33"/>
      <c r="D13" s="33"/>
      <c r="E13" s="148" t="s">
        <v>6185</v>
      </c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>
      <c r="A14" s="33"/>
      <c r="B14" s="39"/>
      <c r="C14" s="33"/>
      <c r="D14" s="33"/>
      <c r="E14" s="33"/>
      <c r="F14" s="33"/>
      <c r="G14" s="33"/>
      <c r="H14" s="33"/>
      <c r="I14" s="33"/>
      <c r="J14" s="33"/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9"/>
      <c r="C15" s="33"/>
      <c r="D15" s="145" t="s">
        <v>16</v>
      </c>
      <c r="E15" s="33"/>
      <c r="F15" s="135" t="s">
        <v>1</v>
      </c>
      <c r="G15" s="33"/>
      <c r="H15" s="33"/>
      <c r="I15" s="145" t="s">
        <v>17</v>
      </c>
      <c r="J15" s="135" t="s">
        <v>1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18</v>
      </c>
      <c r="E16" s="33"/>
      <c r="F16" s="135" t="s">
        <v>19</v>
      </c>
      <c r="G16" s="33"/>
      <c r="H16" s="33"/>
      <c r="I16" s="145" t="s">
        <v>20</v>
      </c>
      <c r="J16" s="149" t="str">
        <f>'Rekapitulace stavby'!AN8</f>
        <v>10. 12. 2024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0.8" customHeight="1">
      <c r="A17" s="33"/>
      <c r="B17" s="39"/>
      <c r="C17" s="33"/>
      <c r="D17" s="33"/>
      <c r="E17" s="33"/>
      <c r="F17" s="33"/>
      <c r="G17" s="33"/>
      <c r="H17" s="33"/>
      <c r="I17" s="33"/>
      <c r="J17" s="33"/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9"/>
      <c r="C18" s="33"/>
      <c r="D18" s="145" t="s">
        <v>22</v>
      </c>
      <c r="E18" s="33"/>
      <c r="F18" s="33"/>
      <c r="G18" s="33"/>
      <c r="H18" s="33"/>
      <c r="I18" s="145" t="s">
        <v>23</v>
      </c>
      <c r="J18" s="135" t="s">
        <v>1</v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9"/>
      <c r="C19" s="33"/>
      <c r="D19" s="33"/>
      <c r="E19" s="135" t="s">
        <v>4865</v>
      </c>
      <c r="F19" s="33"/>
      <c r="G19" s="33"/>
      <c r="H19" s="33"/>
      <c r="I19" s="145" t="s">
        <v>25</v>
      </c>
      <c r="J19" s="135" t="s">
        <v>1</v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9"/>
      <c r="C20" s="33"/>
      <c r="D20" s="33"/>
      <c r="E20" s="33"/>
      <c r="F20" s="33"/>
      <c r="G20" s="33"/>
      <c r="H20" s="33"/>
      <c r="I20" s="33"/>
      <c r="J20" s="33"/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9"/>
      <c r="C21" s="33"/>
      <c r="D21" s="145" t="s">
        <v>26</v>
      </c>
      <c r="E21" s="33"/>
      <c r="F21" s="33"/>
      <c r="G21" s="33"/>
      <c r="H21" s="33"/>
      <c r="I21" s="145" t="s">
        <v>23</v>
      </c>
      <c r="J21" s="135" t="str">
        <f>'Rekapitulace stavby'!AN13</f>
        <v/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9"/>
      <c r="C22" s="33"/>
      <c r="D22" s="33"/>
      <c r="E22" s="135" t="str">
        <f>'Rekapitulace stavby'!E14</f>
        <v xml:space="preserve"> </v>
      </c>
      <c r="F22" s="135"/>
      <c r="G22" s="135"/>
      <c r="H22" s="135"/>
      <c r="I22" s="145" t="s">
        <v>25</v>
      </c>
      <c r="J22" s="135" t="str">
        <f>'Rekapitulace stavby'!AN14</f>
        <v/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9"/>
      <c r="C23" s="33"/>
      <c r="D23" s="33"/>
      <c r="E23" s="33"/>
      <c r="F23" s="33"/>
      <c r="G23" s="33"/>
      <c r="H23" s="33"/>
      <c r="I23" s="33"/>
      <c r="J23" s="33"/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9"/>
      <c r="C24" s="33"/>
      <c r="D24" s="145" t="s">
        <v>27</v>
      </c>
      <c r="E24" s="33"/>
      <c r="F24" s="33"/>
      <c r="G24" s="33"/>
      <c r="H24" s="33"/>
      <c r="I24" s="145" t="s">
        <v>23</v>
      </c>
      <c r="J24" s="135" t="s">
        <v>28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8" customHeight="1">
      <c r="A25" s="33"/>
      <c r="B25" s="39"/>
      <c r="C25" s="33"/>
      <c r="D25" s="33"/>
      <c r="E25" s="135" t="s">
        <v>29</v>
      </c>
      <c r="F25" s="33"/>
      <c r="G25" s="33"/>
      <c r="H25" s="33"/>
      <c r="I25" s="145" t="s">
        <v>25</v>
      </c>
      <c r="J25" s="135" t="s">
        <v>1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6.96" customHeight="1">
      <c r="A26" s="33"/>
      <c r="B26" s="39"/>
      <c r="C26" s="33"/>
      <c r="D26" s="33"/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12" customHeight="1">
      <c r="A27" s="33"/>
      <c r="B27" s="39"/>
      <c r="C27" s="33"/>
      <c r="D27" s="145" t="s">
        <v>31</v>
      </c>
      <c r="E27" s="33"/>
      <c r="F27" s="33"/>
      <c r="G27" s="33"/>
      <c r="H27" s="33"/>
      <c r="I27" s="145" t="s">
        <v>23</v>
      </c>
      <c r="J27" s="135" t="str">
        <f>IF('Rekapitulace stavby'!AN19="","",'Rekapitulace stavby'!AN19)</f>
        <v/>
      </c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8" customHeight="1">
      <c r="A28" s="33"/>
      <c r="B28" s="39"/>
      <c r="C28" s="33"/>
      <c r="D28" s="33"/>
      <c r="E28" s="135" t="str">
        <f>IF('Rekapitulace stavby'!E20="","",'Rekapitulace stavby'!E20)</f>
        <v xml:space="preserve"> </v>
      </c>
      <c r="F28" s="33"/>
      <c r="G28" s="33"/>
      <c r="H28" s="33"/>
      <c r="I28" s="145" t="s">
        <v>25</v>
      </c>
      <c r="J28" s="135" t="str">
        <f>IF('Rekapitulace stavby'!AN20="","",'Rekapitulace stavby'!AN20)</f>
        <v/>
      </c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9"/>
      <c r="C29" s="33"/>
      <c r="D29" s="33"/>
      <c r="E29" s="33"/>
      <c r="F29" s="33"/>
      <c r="G29" s="33"/>
      <c r="H29" s="33"/>
      <c r="I29" s="33"/>
      <c r="J29" s="33"/>
      <c r="K29" s="3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2" customHeight="1">
      <c r="A30" s="33"/>
      <c r="B30" s="39"/>
      <c r="C30" s="33"/>
      <c r="D30" s="145" t="s">
        <v>32</v>
      </c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8" customFormat="1" ht="16.5" customHeight="1">
      <c r="A31" s="150"/>
      <c r="B31" s="151"/>
      <c r="C31" s="150"/>
      <c r="D31" s="150"/>
      <c r="E31" s="152" t="s">
        <v>1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3"/>
      <c r="B32" s="39"/>
      <c r="C32" s="33"/>
      <c r="D32" s="33"/>
      <c r="E32" s="33"/>
      <c r="F32" s="33"/>
      <c r="G32" s="33"/>
      <c r="H32" s="33"/>
      <c r="I32" s="33"/>
      <c r="J32" s="33"/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4"/>
      <c r="E33" s="154"/>
      <c r="F33" s="154"/>
      <c r="G33" s="154"/>
      <c r="H33" s="154"/>
      <c r="I33" s="154"/>
      <c r="J33" s="154"/>
      <c r="K33" s="154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25.44" customHeight="1">
      <c r="A34" s="33"/>
      <c r="B34" s="39"/>
      <c r="C34" s="33"/>
      <c r="D34" s="155" t="s">
        <v>34</v>
      </c>
      <c r="E34" s="33"/>
      <c r="F34" s="33"/>
      <c r="G34" s="33"/>
      <c r="H34" s="33"/>
      <c r="I34" s="33"/>
      <c r="J34" s="156">
        <f>ROUND(J125, 2)</f>
        <v>166547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6.96" customHeight="1">
      <c r="A35" s="33"/>
      <c r="B35" s="39"/>
      <c r="C35" s="33"/>
      <c r="D35" s="154"/>
      <c r="E35" s="154"/>
      <c r="F35" s="154"/>
      <c r="G35" s="154"/>
      <c r="H35" s="154"/>
      <c r="I35" s="154"/>
      <c r="J35" s="154"/>
      <c r="K35" s="154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33"/>
      <c r="F36" s="157" t="s">
        <v>36</v>
      </c>
      <c r="G36" s="33"/>
      <c r="H36" s="33"/>
      <c r="I36" s="157" t="s">
        <v>35</v>
      </c>
      <c r="J36" s="157" t="s">
        <v>37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14.4" customHeight="1">
      <c r="A37" s="33"/>
      <c r="B37" s="39"/>
      <c r="C37" s="33"/>
      <c r="D37" s="147" t="s">
        <v>38</v>
      </c>
      <c r="E37" s="145" t="s">
        <v>39</v>
      </c>
      <c r="F37" s="158">
        <f>ROUND((SUM(BE125:BE155)),  2)</f>
        <v>166547</v>
      </c>
      <c r="G37" s="33"/>
      <c r="H37" s="33"/>
      <c r="I37" s="159">
        <v>0.20999999999999999</v>
      </c>
      <c r="J37" s="158">
        <f>ROUND(((SUM(BE125:BE155))*I37),  2)</f>
        <v>34974.870000000003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39"/>
      <c r="C38" s="33"/>
      <c r="D38" s="33"/>
      <c r="E38" s="145" t="s">
        <v>40</v>
      </c>
      <c r="F38" s="158">
        <f>ROUND((SUM(BF125:BF155)),  2)</f>
        <v>0</v>
      </c>
      <c r="G38" s="33"/>
      <c r="H38" s="33"/>
      <c r="I38" s="159">
        <v>0.12</v>
      </c>
      <c r="J38" s="158">
        <f>ROUND(((SUM(BF125:BF155))*I38),  2)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41</v>
      </c>
      <c r="F39" s="158">
        <f>ROUND((SUM(BG125:BG155)),  2)</f>
        <v>0</v>
      </c>
      <c r="G39" s="33"/>
      <c r="H39" s="33"/>
      <c r="I39" s="159">
        <v>0.20999999999999999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9"/>
      <c r="C40" s="33"/>
      <c r="D40" s="33"/>
      <c r="E40" s="145" t="s">
        <v>42</v>
      </c>
      <c r="F40" s="158">
        <f>ROUND((SUM(BH125:BH155)),  2)</f>
        <v>0</v>
      </c>
      <c r="G40" s="33"/>
      <c r="H40" s="33"/>
      <c r="I40" s="159">
        <v>0.12</v>
      </c>
      <c r="J40" s="158">
        <f>0</f>
        <v>0</v>
      </c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2" customFormat="1" ht="14.4" customHeight="1">
      <c r="A41" s="33"/>
      <c r="B41" s="39"/>
      <c r="C41" s="33"/>
      <c r="D41" s="33"/>
      <c r="E41" s="145" t="s">
        <v>43</v>
      </c>
      <c r="F41" s="158">
        <f>ROUND((SUM(BI125:BI155)),  2)</f>
        <v>0</v>
      </c>
      <c r="G41" s="33"/>
      <c r="H41" s="33"/>
      <c r="I41" s="159">
        <v>0</v>
      </c>
      <c r="J41" s="158">
        <f>0</f>
        <v>0</v>
      </c>
      <c r="K41" s="33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6.96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5.44" customHeight="1">
      <c r="A43" s="33"/>
      <c r="B43" s="39"/>
      <c r="C43" s="160"/>
      <c r="D43" s="161" t="s">
        <v>44</v>
      </c>
      <c r="E43" s="162"/>
      <c r="F43" s="162"/>
      <c r="G43" s="163" t="s">
        <v>45</v>
      </c>
      <c r="H43" s="164" t="s">
        <v>46</v>
      </c>
      <c r="I43" s="162"/>
      <c r="J43" s="165">
        <f>SUM(J34:J41)</f>
        <v>201521.87</v>
      </c>
      <c r="K43" s="166"/>
      <c r="L43" s="57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14.4" customHeight="1">
      <c r="A44" s="33"/>
      <c r="B44" s="39"/>
      <c r="C44" s="33"/>
      <c r="D44" s="33"/>
      <c r="E44" s="33"/>
      <c r="F44" s="33"/>
      <c r="G44" s="33"/>
      <c r="H44" s="33"/>
      <c r="I44" s="33"/>
      <c r="J44" s="33"/>
      <c r="K44" s="33"/>
      <c r="L44" s="57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47</v>
      </c>
      <c r="E50" s="168"/>
      <c r="F50" s="168"/>
      <c r="G50" s="167" t="s">
        <v>48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49</v>
      </c>
      <c r="E61" s="170"/>
      <c r="F61" s="171" t="s">
        <v>50</v>
      </c>
      <c r="G61" s="169" t="s">
        <v>49</v>
      </c>
      <c r="H61" s="170"/>
      <c r="I61" s="170"/>
      <c r="J61" s="172" t="s">
        <v>50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51</v>
      </c>
      <c r="E65" s="173"/>
      <c r="F65" s="173"/>
      <c r="G65" s="167" t="s">
        <v>52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49</v>
      </c>
      <c r="E76" s="170"/>
      <c r="F76" s="171" t="s">
        <v>50</v>
      </c>
      <c r="G76" s="169" t="s">
        <v>49</v>
      </c>
      <c r="H76" s="170"/>
      <c r="I76" s="170"/>
      <c r="J76" s="172" t="s">
        <v>50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hidden="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hidden="1" s="2" customFormat="1" ht="24.96" customHeight="1">
      <c r="A82" s="33"/>
      <c r="B82" s="34"/>
      <c r="C82" s="24" t="s">
        <v>238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hidden="1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hidden="1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hidden="1" s="2" customFormat="1" ht="16.5" customHeight="1">
      <c r="A85" s="33"/>
      <c r="B85" s="34"/>
      <c r="C85" s="35"/>
      <c r="D85" s="35"/>
      <c r="E85" s="178" t="str">
        <f>E7</f>
        <v>Cheb - Onkologie a zubní klinika rev.11.02.2025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hidden="1" s="1" customFormat="1" ht="12" customHeight="1">
      <c r="B86" s="22"/>
      <c r="C86" s="30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78" t="s">
        <v>4862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0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3"/>
      <c r="B89" s="34"/>
      <c r="C89" s="35"/>
      <c r="D89" s="35"/>
      <c r="E89" s="179" t="s">
        <v>5270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hidden="1" s="2" customFormat="1" ht="12" customHeight="1">
      <c r="A90" s="33"/>
      <c r="B90" s="34"/>
      <c r="C90" s="30" t="s">
        <v>3648</v>
      </c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hidden="1" s="2" customFormat="1" ht="16.5" customHeight="1">
      <c r="A91" s="33"/>
      <c r="B91" s="34"/>
      <c r="C91" s="35"/>
      <c r="D91" s="35"/>
      <c r="E91" s="70" t="str">
        <f>E13</f>
        <v>II.1.2.6.7 - Společná televizní anténa a televize</v>
      </c>
      <c r="F91" s="35"/>
      <c r="G91" s="35"/>
      <c r="H91" s="35"/>
      <c r="I91" s="35"/>
      <c r="J91" s="35"/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hidden="1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hidden="1" s="2" customFormat="1" ht="12" customHeight="1">
      <c r="A93" s="33"/>
      <c r="B93" s="34"/>
      <c r="C93" s="30" t="s">
        <v>18</v>
      </c>
      <c r="D93" s="35"/>
      <c r="E93" s="35"/>
      <c r="F93" s="27" t="str">
        <f>F16</f>
        <v>Cheb</v>
      </c>
      <c r="G93" s="35"/>
      <c r="H93" s="35"/>
      <c r="I93" s="30" t="s">
        <v>20</v>
      </c>
      <c r="J93" s="73" t="str">
        <f>IF(J16="","",J16)</f>
        <v>10. 12. 2024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hidden="1" s="2" customFormat="1" ht="6.96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hidden="1" s="2" customFormat="1" ht="15.15" customHeight="1">
      <c r="A95" s="33"/>
      <c r="B95" s="34"/>
      <c r="C95" s="30" t="s">
        <v>22</v>
      </c>
      <c r="D95" s="35"/>
      <c r="E95" s="35"/>
      <c r="F95" s="27" t="str">
        <f>E19</f>
        <v>Karlovarský kraj</v>
      </c>
      <c r="G95" s="35"/>
      <c r="H95" s="35"/>
      <c r="I95" s="30" t="s">
        <v>27</v>
      </c>
      <c r="J95" s="31" t="str">
        <f>E25</f>
        <v>M Projekt Cheb</v>
      </c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hidden="1" s="2" customFormat="1" ht="15.15" customHeight="1">
      <c r="A96" s="33"/>
      <c r="B96" s="34"/>
      <c r="C96" s="30" t="s">
        <v>26</v>
      </c>
      <c r="D96" s="35"/>
      <c r="E96" s="35"/>
      <c r="F96" s="27" t="str">
        <f>IF(E22="","",E22)</f>
        <v xml:space="preserve"> </v>
      </c>
      <c r="G96" s="35"/>
      <c r="H96" s="35"/>
      <c r="I96" s="30" t="s">
        <v>31</v>
      </c>
      <c r="J96" s="31" t="str">
        <f>E28</f>
        <v xml:space="preserve"> 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hidden="1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hidden="1" s="2" customFormat="1" ht="29.28" customHeight="1">
      <c r="A98" s="33"/>
      <c r="B98" s="34"/>
      <c r="C98" s="180" t="s">
        <v>239</v>
      </c>
      <c r="D98" s="181"/>
      <c r="E98" s="181"/>
      <c r="F98" s="181"/>
      <c r="G98" s="181"/>
      <c r="H98" s="181"/>
      <c r="I98" s="181"/>
      <c r="J98" s="182" t="s">
        <v>240</v>
      </c>
      <c r="K98" s="181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hidden="1" s="2" customFormat="1" ht="10.32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7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hidden="1" s="2" customFormat="1" ht="22.8" customHeight="1">
      <c r="A100" s="33"/>
      <c r="B100" s="34"/>
      <c r="C100" s="183" t="s">
        <v>241</v>
      </c>
      <c r="D100" s="35"/>
      <c r="E100" s="35"/>
      <c r="F100" s="35"/>
      <c r="G100" s="35"/>
      <c r="H100" s="35"/>
      <c r="I100" s="35"/>
      <c r="J100" s="104">
        <f>J125</f>
        <v>166547</v>
      </c>
      <c r="K100" s="35"/>
      <c r="L100" s="57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242</v>
      </c>
    </row>
    <row r="101" hidden="1" s="9" customFormat="1" ht="24.96" customHeight="1">
      <c r="A101" s="9"/>
      <c r="B101" s="184"/>
      <c r="C101" s="185"/>
      <c r="D101" s="186" t="s">
        <v>3973</v>
      </c>
      <c r="E101" s="187"/>
      <c r="F101" s="187"/>
      <c r="G101" s="187"/>
      <c r="H101" s="187"/>
      <c r="I101" s="187"/>
      <c r="J101" s="188">
        <f>J126</f>
        <v>166547</v>
      </c>
      <c r="K101" s="185"/>
      <c r="L101" s="18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7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hidden="1" s="2" customFormat="1" ht="6.96" customHeight="1">
      <c r="A103" s="33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7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hidden="1"/>
    <row r="105" hidden="1"/>
    <row r="106" hidden="1"/>
    <row r="107" s="2" customFormat="1" ht="6.96" customHeight="1">
      <c r="A107" s="33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24.96" customHeight="1">
      <c r="A108" s="33"/>
      <c r="B108" s="34"/>
      <c r="C108" s="24" t="s">
        <v>263</v>
      </c>
      <c r="D108" s="35"/>
      <c r="E108" s="35"/>
      <c r="F108" s="35"/>
      <c r="G108" s="35"/>
      <c r="H108" s="35"/>
      <c r="I108" s="35"/>
      <c r="J108" s="35"/>
      <c r="K108" s="35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6.96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12" customHeight="1">
      <c r="A110" s="33"/>
      <c r="B110" s="34"/>
      <c r="C110" s="30" t="s">
        <v>14</v>
      </c>
      <c r="D110" s="35"/>
      <c r="E110" s="35"/>
      <c r="F110" s="35"/>
      <c r="G110" s="35"/>
      <c r="H110" s="35"/>
      <c r="I110" s="35"/>
      <c r="J110" s="35"/>
      <c r="K110" s="35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16.5" customHeight="1">
      <c r="A111" s="33"/>
      <c r="B111" s="34"/>
      <c r="C111" s="35"/>
      <c r="D111" s="35"/>
      <c r="E111" s="178" t="str">
        <f>E7</f>
        <v>Cheb - Onkologie a zubní klinika rev.11.02.2025</v>
      </c>
      <c r="F111" s="30"/>
      <c r="G111" s="30"/>
      <c r="H111" s="30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1" customFormat="1" ht="12" customHeight="1">
      <c r="B112" s="22"/>
      <c r="C112" s="30" t="s">
        <v>231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78" t="s">
        <v>4862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0" t="s">
        <v>233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3"/>
      <c r="B115" s="34"/>
      <c r="C115" s="35"/>
      <c r="D115" s="35"/>
      <c r="E115" s="179" t="s">
        <v>5270</v>
      </c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2" customHeight="1">
      <c r="A116" s="33"/>
      <c r="B116" s="34"/>
      <c r="C116" s="30" t="s">
        <v>3648</v>
      </c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6.5" customHeight="1">
      <c r="A117" s="33"/>
      <c r="B117" s="34"/>
      <c r="C117" s="35"/>
      <c r="D117" s="35"/>
      <c r="E117" s="70" t="str">
        <f>E13</f>
        <v>II.1.2.6.7 - Společná televizní anténa a televize</v>
      </c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6.96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2" customHeight="1">
      <c r="A119" s="33"/>
      <c r="B119" s="34"/>
      <c r="C119" s="30" t="s">
        <v>18</v>
      </c>
      <c r="D119" s="35"/>
      <c r="E119" s="35"/>
      <c r="F119" s="27" t="str">
        <f>F16</f>
        <v>Cheb</v>
      </c>
      <c r="G119" s="35"/>
      <c r="H119" s="35"/>
      <c r="I119" s="30" t="s">
        <v>20</v>
      </c>
      <c r="J119" s="73" t="str">
        <f>IF(J16="","",J16)</f>
        <v>10. 12. 2024</v>
      </c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6.96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5.15" customHeight="1">
      <c r="A121" s="33"/>
      <c r="B121" s="34"/>
      <c r="C121" s="30" t="s">
        <v>22</v>
      </c>
      <c r="D121" s="35"/>
      <c r="E121" s="35"/>
      <c r="F121" s="27" t="str">
        <f>E19</f>
        <v>Karlovarský kraj</v>
      </c>
      <c r="G121" s="35"/>
      <c r="H121" s="35"/>
      <c r="I121" s="30" t="s">
        <v>27</v>
      </c>
      <c r="J121" s="31" t="str">
        <f>E25</f>
        <v>M Projekt Cheb</v>
      </c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5.15" customHeight="1">
      <c r="A122" s="33"/>
      <c r="B122" s="34"/>
      <c r="C122" s="30" t="s">
        <v>26</v>
      </c>
      <c r="D122" s="35"/>
      <c r="E122" s="35"/>
      <c r="F122" s="27" t="str">
        <f>IF(E22="","",E22)</f>
        <v xml:space="preserve"> </v>
      </c>
      <c r="G122" s="35"/>
      <c r="H122" s="35"/>
      <c r="I122" s="30" t="s">
        <v>31</v>
      </c>
      <c r="J122" s="31" t="str">
        <f>E28</f>
        <v xml:space="preserve"> </v>
      </c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0.32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11" customFormat="1" ht="29.28" customHeight="1">
      <c r="A124" s="195"/>
      <c r="B124" s="196"/>
      <c r="C124" s="197" t="s">
        <v>264</v>
      </c>
      <c r="D124" s="198" t="s">
        <v>59</v>
      </c>
      <c r="E124" s="198" t="s">
        <v>55</v>
      </c>
      <c r="F124" s="198" t="s">
        <v>56</v>
      </c>
      <c r="G124" s="198" t="s">
        <v>265</v>
      </c>
      <c r="H124" s="198" t="s">
        <v>266</v>
      </c>
      <c r="I124" s="198" t="s">
        <v>267</v>
      </c>
      <c r="J124" s="199" t="s">
        <v>240</v>
      </c>
      <c r="K124" s="200" t="s">
        <v>268</v>
      </c>
      <c r="L124" s="201"/>
      <c r="M124" s="94" t="s">
        <v>1</v>
      </c>
      <c r="N124" s="95" t="s">
        <v>38</v>
      </c>
      <c r="O124" s="95" t="s">
        <v>269</v>
      </c>
      <c r="P124" s="95" t="s">
        <v>270</v>
      </c>
      <c r="Q124" s="95" t="s">
        <v>271</v>
      </c>
      <c r="R124" s="95" t="s">
        <v>272</v>
      </c>
      <c r="S124" s="95" t="s">
        <v>273</v>
      </c>
      <c r="T124" s="96" t="s">
        <v>274</v>
      </c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</row>
    <row r="125" s="2" customFormat="1" ht="22.8" customHeight="1">
      <c r="A125" s="33"/>
      <c r="B125" s="34"/>
      <c r="C125" s="101" t="s">
        <v>275</v>
      </c>
      <c r="D125" s="35"/>
      <c r="E125" s="35"/>
      <c r="F125" s="35"/>
      <c r="G125" s="35"/>
      <c r="H125" s="35"/>
      <c r="I125" s="35"/>
      <c r="J125" s="202">
        <f>BK125</f>
        <v>166547</v>
      </c>
      <c r="K125" s="35"/>
      <c r="L125" s="39"/>
      <c r="M125" s="97"/>
      <c r="N125" s="203"/>
      <c r="O125" s="98"/>
      <c r="P125" s="204">
        <f>P126</f>
        <v>0</v>
      </c>
      <c r="Q125" s="98"/>
      <c r="R125" s="204">
        <f>R126</f>
        <v>0</v>
      </c>
      <c r="S125" s="98"/>
      <c r="T125" s="205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73</v>
      </c>
      <c r="AU125" s="18" t="s">
        <v>242</v>
      </c>
      <c r="BK125" s="206">
        <f>BK126</f>
        <v>166547</v>
      </c>
    </row>
    <row r="126" s="12" customFormat="1" ht="25.92" customHeight="1">
      <c r="A126" s="12"/>
      <c r="B126" s="207"/>
      <c r="C126" s="208"/>
      <c r="D126" s="209" t="s">
        <v>73</v>
      </c>
      <c r="E126" s="210" t="s">
        <v>81</v>
      </c>
      <c r="F126" s="210" t="s">
        <v>134</v>
      </c>
      <c r="G126" s="208"/>
      <c r="H126" s="208"/>
      <c r="I126" s="208"/>
      <c r="J126" s="211">
        <f>BK126</f>
        <v>166547</v>
      </c>
      <c r="K126" s="208"/>
      <c r="L126" s="212"/>
      <c r="M126" s="213"/>
      <c r="N126" s="214"/>
      <c r="O126" s="214"/>
      <c r="P126" s="215">
        <f>SUM(P127:P155)</f>
        <v>0</v>
      </c>
      <c r="Q126" s="214"/>
      <c r="R126" s="215">
        <f>SUM(R127:R155)</f>
        <v>0</v>
      </c>
      <c r="S126" s="214"/>
      <c r="T126" s="216">
        <f>SUM(T127:T155)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7" t="s">
        <v>116</v>
      </c>
      <c r="AT126" s="218" t="s">
        <v>73</v>
      </c>
      <c r="AU126" s="218" t="s">
        <v>74</v>
      </c>
      <c r="AY126" s="217" t="s">
        <v>278</v>
      </c>
      <c r="BK126" s="219">
        <f>SUM(BK127:BK155)</f>
        <v>166547</v>
      </c>
    </row>
    <row r="127" s="2" customFormat="1" ht="49.05" customHeight="1">
      <c r="A127" s="33"/>
      <c r="B127" s="34"/>
      <c r="C127" s="222" t="s">
        <v>81</v>
      </c>
      <c r="D127" s="222" t="s">
        <v>280</v>
      </c>
      <c r="E127" s="223" t="s">
        <v>6186</v>
      </c>
      <c r="F127" s="224" t="s">
        <v>6187</v>
      </c>
      <c r="G127" s="225" t="s">
        <v>1673</v>
      </c>
      <c r="H127" s="226">
        <v>1</v>
      </c>
      <c r="I127" s="227">
        <v>21295.700000000001</v>
      </c>
      <c r="J127" s="227">
        <f>ROUND(I127*H127,2)</f>
        <v>21295.700000000001</v>
      </c>
      <c r="K127" s="228"/>
      <c r="L127" s="39"/>
      <c r="M127" s="229" t="s">
        <v>1</v>
      </c>
      <c r="N127" s="230" t="s">
        <v>39</v>
      </c>
      <c r="O127" s="231">
        <v>0</v>
      </c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33" t="s">
        <v>2319</v>
      </c>
      <c r="AT127" s="233" t="s">
        <v>280</v>
      </c>
      <c r="AU127" s="233" t="s">
        <v>81</v>
      </c>
      <c r="AY127" s="18" t="s">
        <v>278</v>
      </c>
      <c r="BE127" s="234">
        <f>IF(N127="základní",J127,0)</f>
        <v>21295.700000000001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8" t="s">
        <v>81</v>
      </c>
      <c r="BK127" s="234">
        <f>ROUND(I127*H127,2)</f>
        <v>21295.700000000001</v>
      </c>
      <c r="BL127" s="18" t="s">
        <v>2319</v>
      </c>
      <c r="BM127" s="233" t="s">
        <v>6188</v>
      </c>
    </row>
    <row r="128" s="2" customFormat="1" ht="49.05" customHeight="1">
      <c r="A128" s="33"/>
      <c r="B128" s="34"/>
      <c r="C128" s="222" t="s">
        <v>83</v>
      </c>
      <c r="D128" s="222" t="s">
        <v>280</v>
      </c>
      <c r="E128" s="223" t="s">
        <v>6189</v>
      </c>
      <c r="F128" s="224" t="s">
        <v>6190</v>
      </c>
      <c r="G128" s="225" t="s">
        <v>1673</v>
      </c>
      <c r="H128" s="226">
        <v>1</v>
      </c>
      <c r="I128" s="227">
        <v>21295.700000000001</v>
      </c>
      <c r="J128" s="227">
        <f>ROUND(I128*H128,2)</f>
        <v>21295.700000000001</v>
      </c>
      <c r="K128" s="228"/>
      <c r="L128" s="39"/>
      <c r="M128" s="229" t="s">
        <v>1</v>
      </c>
      <c r="N128" s="230" t="s">
        <v>39</v>
      </c>
      <c r="O128" s="231">
        <v>0</v>
      </c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33" t="s">
        <v>2319</v>
      </c>
      <c r="AT128" s="233" t="s">
        <v>280</v>
      </c>
      <c r="AU128" s="233" t="s">
        <v>81</v>
      </c>
      <c r="AY128" s="18" t="s">
        <v>278</v>
      </c>
      <c r="BE128" s="234">
        <f>IF(N128="základní",J128,0)</f>
        <v>21295.700000000001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8" t="s">
        <v>81</v>
      </c>
      <c r="BK128" s="234">
        <f>ROUND(I128*H128,2)</f>
        <v>21295.700000000001</v>
      </c>
      <c r="BL128" s="18" t="s">
        <v>2319</v>
      </c>
      <c r="BM128" s="233" t="s">
        <v>6191</v>
      </c>
    </row>
    <row r="129" s="2" customFormat="1" ht="66.75" customHeight="1">
      <c r="A129" s="33"/>
      <c r="B129" s="34"/>
      <c r="C129" s="222" t="s">
        <v>91</v>
      </c>
      <c r="D129" s="222" t="s">
        <v>280</v>
      </c>
      <c r="E129" s="223" t="s">
        <v>3986</v>
      </c>
      <c r="F129" s="224" t="s">
        <v>3987</v>
      </c>
      <c r="G129" s="225" t="s">
        <v>1673</v>
      </c>
      <c r="H129" s="226">
        <v>2</v>
      </c>
      <c r="I129" s="227">
        <v>4475.1000000000004</v>
      </c>
      <c r="J129" s="227">
        <f>ROUND(I129*H129,2)</f>
        <v>8950.2000000000007</v>
      </c>
      <c r="K129" s="228"/>
      <c r="L129" s="39"/>
      <c r="M129" s="229" t="s">
        <v>1</v>
      </c>
      <c r="N129" s="230" t="s">
        <v>39</v>
      </c>
      <c r="O129" s="231">
        <v>0</v>
      </c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33" t="s">
        <v>2319</v>
      </c>
      <c r="AT129" s="233" t="s">
        <v>280</v>
      </c>
      <c r="AU129" s="233" t="s">
        <v>81</v>
      </c>
      <c r="AY129" s="18" t="s">
        <v>278</v>
      </c>
      <c r="BE129" s="234">
        <f>IF(N129="základní",J129,0)</f>
        <v>8950.2000000000007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8" t="s">
        <v>81</v>
      </c>
      <c r="BK129" s="234">
        <f>ROUND(I129*H129,2)</f>
        <v>8950.2000000000007</v>
      </c>
      <c r="BL129" s="18" t="s">
        <v>2319</v>
      </c>
      <c r="BM129" s="233" t="s">
        <v>6192</v>
      </c>
    </row>
    <row r="130" s="2" customFormat="1" ht="16.5" customHeight="1">
      <c r="A130" s="33"/>
      <c r="B130" s="34"/>
      <c r="C130" s="222" t="s">
        <v>116</v>
      </c>
      <c r="D130" s="222" t="s">
        <v>280</v>
      </c>
      <c r="E130" s="223" t="s">
        <v>3989</v>
      </c>
      <c r="F130" s="224" t="s">
        <v>3990</v>
      </c>
      <c r="G130" s="225" t="s">
        <v>1673</v>
      </c>
      <c r="H130" s="226">
        <v>20</v>
      </c>
      <c r="I130" s="227">
        <v>64.599999999999994</v>
      </c>
      <c r="J130" s="227">
        <f>ROUND(I130*H130,2)</f>
        <v>1292</v>
      </c>
      <c r="K130" s="228"/>
      <c r="L130" s="39"/>
      <c r="M130" s="229" t="s">
        <v>1</v>
      </c>
      <c r="N130" s="230" t="s">
        <v>39</v>
      </c>
      <c r="O130" s="231">
        <v>0</v>
      </c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33" t="s">
        <v>2319</v>
      </c>
      <c r="AT130" s="233" t="s">
        <v>280</v>
      </c>
      <c r="AU130" s="233" t="s">
        <v>81</v>
      </c>
      <c r="AY130" s="18" t="s">
        <v>278</v>
      </c>
      <c r="BE130" s="234">
        <f>IF(N130="základní",J130,0)</f>
        <v>1292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8" t="s">
        <v>81</v>
      </c>
      <c r="BK130" s="234">
        <f>ROUND(I130*H130,2)</f>
        <v>1292</v>
      </c>
      <c r="BL130" s="18" t="s">
        <v>2319</v>
      </c>
      <c r="BM130" s="233" t="s">
        <v>6193</v>
      </c>
    </row>
    <row r="131" s="2" customFormat="1" ht="24.15" customHeight="1">
      <c r="A131" s="33"/>
      <c r="B131" s="34"/>
      <c r="C131" s="222" t="s">
        <v>298</v>
      </c>
      <c r="D131" s="222" t="s">
        <v>280</v>
      </c>
      <c r="E131" s="223" t="s">
        <v>3992</v>
      </c>
      <c r="F131" s="224" t="s">
        <v>3993</v>
      </c>
      <c r="G131" s="225" t="s">
        <v>1673</v>
      </c>
      <c r="H131" s="226">
        <v>10</v>
      </c>
      <c r="I131" s="227">
        <v>700.29999999999995</v>
      </c>
      <c r="J131" s="227">
        <f>ROUND(I131*H131,2)</f>
        <v>7003</v>
      </c>
      <c r="K131" s="228"/>
      <c r="L131" s="39"/>
      <c r="M131" s="229" t="s">
        <v>1</v>
      </c>
      <c r="N131" s="230" t="s">
        <v>39</v>
      </c>
      <c r="O131" s="231">
        <v>0</v>
      </c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33" t="s">
        <v>2319</v>
      </c>
      <c r="AT131" s="233" t="s">
        <v>280</v>
      </c>
      <c r="AU131" s="233" t="s">
        <v>81</v>
      </c>
      <c r="AY131" s="18" t="s">
        <v>278</v>
      </c>
      <c r="BE131" s="234">
        <f>IF(N131="základní",J131,0)</f>
        <v>7003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81</v>
      </c>
      <c r="BK131" s="234">
        <f>ROUND(I131*H131,2)</f>
        <v>7003</v>
      </c>
      <c r="BL131" s="18" t="s">
        <v>2319</v>
      </c>
      <c r="BM131" s="233" t="s">
        <v>6194</v>
      </c>
    </row>
    <row r="132" s="2" customFormat="1" ht="49.05" customHeight="1">
      <c r="A132" s="33"/>
      <c r="B132" s="34"/>
      <c r="C132" s="222" t="s">
        <v>304</v>
      </c>
      <c r="D132" s="222" t="s">
        <v>280</v>
      </c>
      <c r="E132" s="223" t="s">
        <v>3995</v>
      </c>
      <c r="F132" s="224" t="s">
        <v>3996</v>
      </c>
      <c r="G132" s="225" t="s">
        <v>407</v>
      </c>
      <c r="H132" s="226">
        <v>620</v>
      </c>
      <c r="I132" s="227">
        <v>32.600000000000001</v>
      </c>
      <c r="J132" s="227">
        <f>ROUND(I132*H132,2)</f>
        <v>20212</v>
      </c>
      <c r="K132" s="228"/>
      <c r="L132" s="39"/>
      <c r="M132" s="229" t="s">
        <v>1</v>
      </c>
      <c r="N132" s="230" t="s">
        <v>39</v>
      </c>
      <c r="O132" s="231">
        <v>0</v>
      </c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33" t="s">
        <v>2319</v>
      </c>
      <c r="AT132" s="233" t="s">
        <v>280</v>
      </c>
      <c r="AU132" s="233" t="s">
        <v>81</v>
      </c>
      <c r="AY132" s="18" t="s">
        <v>278</v>
      </c>
      <c r="BE132" s="234">
        <f>IF(N132="základní",J132,0)</f>
        <v>20212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8" t="s">
        <v>81</v>
      </c>
      <c r="BK132" s="234">
        <f>ROUND(I132*H132,2)</f>
        <v>20212</v>
      </c>
      <c r="BL132" s="18" t="s">
        <v>2319</v>
      </c>
      <c r="BM132" s="233" t="s">
        <v>6195</v>
      </c>
    </row>
    <row r="133" s="2" customFormat="1" ht="49.05" customHeight="1">
      <c r="A133" s="33"/>
      <c r="B133" s="34"/>
      <c r="C133" s="222" t="s">
        <v>310</v>
      </c>
      <c r="D133" s="222" t="s">
        <v>280</v>
      </c>
      <c r="E133" s="223" t="s">
        <v>3998</v>
      </c>
      <c r="F133" s="224" t="s">
        <v>3999</v>
      </c>
      <c r="G133" s="225" t="s">
        <v>407</v>
      </c>
      <c r="H133" s="226">
        <v>380</v>
      </c>
      <c r="I133" s="227">
        <v>37.399999999999999</v>
      </c>
      <c r="J133" s="227">
        <f>ROUND(I133*H133,2)</f>
        <v>14212</v>
      </c>
      <c r="K133" s="228"/>
      <c r="L133" s="39"/>
      <c r="M133" s="229" t="s">
        <v>1</v>
      </c>
      <c r="N133" s="230" t="s">
        <v>39</v>
      </c>
      <c r="O133" s="231">
        <v>0</v>
      </c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33" t="s">
        <v>2319</v>
      </c>
      <c r="AT133" s="233" t="s">
        <v>280</v>
      </c>
      <c r="AU133" s="233" t="s">
        <v>81</v>
      </c>
      <c r="AY133" s="18" t="s">
        <v>278</v>
      </c>
      <c r="BE133" s="234">
        <f>IF(N133="základní",J133,0)</f>
        <v>14212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8" t="s">
        <v>81</v>
      </c>
      <c r="BK133" s="234">
        <f>ROUND(I133*H133,2)</f>
        <v>14212</v>
      </c>
      <c r="BL133" s="18" t="s">
        <v>2319</v>
      </c>
      <c r="BM133" s="233" t="s">
        <v>6196</v>
      </c>
    </row>
    <row r="134" s="2" customFormat="1" ht="21.75" customHeight="1">
      <c r="A134" s="33"/>
      <c r="B134" s="34"/>
      <c r="C134" s="222" t="s">
        <v>315</v>
      </c>
      <c r="D134" s="222" t="s">
        <v>280</v>
      </c>
      <c r="E134" s="223" t="s">
        <v>4001</v>
      </c>
      <c r="F134" s="224" t="s">
        <v>4002</v>
      </c>
      <c r="G134" s="225" t="s">
        <v>407</v>
      </c>
      <c r="H134" s="226">
        <v>120</v>
      </c>
      <c r="I134" s="227">
        <v>91.400000000000006</v>
      </c>
      <c r="J134" s="227">
        <f>ROUND(I134*H134,2)</f>
        <v>10968</v>
      </c>
      <c r="K134" s="228"/>
      <c r="L134" s="39"/>
      <c r="M134" s="229" t="s">
        <v>1</v>
      </c>
      <c r="N134" s="230" t="s">
        <v>39</v>
      </c>
      <c r="O134" s="231">
        <v>0</v>
      </c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33" t="s">
        <v>2319</v>
      </c>
      <c r="AT134" s="233" t="s">
        <v>280</v>
      </c>
      <c r="AU134" s="233" t="s">
        <v>81</v>
      </c>
      <c r="AY134" s="18" t="s">
        <v>278</v>
      </c>
      <c r="BE134" s="234">
        <f>IF(N134="základní",J134,0)</f>
        <v>10968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8" t="s">
        <v>81</v>
      </c>
      <c r="BK134" s="234">
        <f>ROUND(I134*H134,2)</f>
        <v>10968</v>
      </c>
      <c r="BL134" s="18" t="s">
        <v>2319</v>
      </c>
      <c r="BM134" s="233" t="s">
        <v>6197</v>
      </c>
    </row>
    <row r="135" s="2" customFormat="1" ht="16.5" customHeight="1">
      <c r="A135" s="33"/>
      <c r="B135" s="34"/>
      <c r="C135" s="222" t="s">
        <v>308</v>
      </c>
      <c r="D135" s="222" t="s">
        <v>280</v>
      </c>
      <c r="E135" s="223" t="s">
        <v>4004</v>
      </c>
      <c r="F135" s="224" t="s">
        <v>3768</v>
      </c>
      <c r="G135" s="225" t="s">
        <v>407</v>
      </c>
      <c r="H135" s="226">
        <v>1120</v>
      </c>
      <c r="I135" s="227">
        <v>13.4</v>
      </c>
      <c r="J135" s="227">
        <f>ROUND(I135*H135,2)</f>
        <v>15008</v>
      </c>
      <c r="K135" s="228"/>
      <c r="L135" s="39"/>
      <c r="M135" s="229" t="s">
        <v>1</v>
      </c>
      <c r="N135" s="230" t="s">
        <v>39</v>
      </c>
      <c r="O135" s="231">
        <v>0</v>
      </c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33" t="s">
        <v>2319</v>
      </c>
      <c r="AT135" s="233" t="s">
        <v>280</v>
      </c>
      <c r="AU135" s="233" t="s">
        <v>81</v>
      </c>
      <c r="AY135" s="18" t="s">
        <v>278</v>
      </c>
      <c r="BE135" s="234">
        <f>IF(N135="základní",J135,0)</f>
        <v>15008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8" t="s">
        <v>81</v>
      </c>
      <c r="BK135" s="234">
        <f>ROUND(I135*H135,2)</f>
        <v>15008</v>
      </c>
      <c r="BL135" s="18" t="s">
        <v>2319</v>
      </c>
      <c r="BM135" s="233" t="s">
        <v>6198</v>
      </c>
    </row>
    <row r="136" s="2" customFormat="1" ht="24.15" customHeight="1">
      <c r="A136" s="33"/>
      <c r="B136" s="34"/>
      <c r="C136" s="222" t="s">
        <v>325</v>
      </c>
      <c r="D136" s="222" t="s">
        <v>280</v>
      </c>
      <c r="E136" s="223" t="s">
        <v>4006</v>
      </c>
      <c r="F136" s="224" t="s">
        <v>4007</v>
      </c>
      <c r="G136" s="225" t="s">
        <v>1673</v>
      </c>
      <c r="H136" s="226">
        <v>10</v>
      </c>
      <c r="I136" s="227">
        <v>123</v>
      </c>
      <c r="J136" s="227">
        <f>ROUND(I136*H136,2)</f>
        <v>1230</v>
      </c>
      <c r="K136" s="228"/>
      <c r="L136" s="39"/>
      <c r="M136" s="229" t="s">
        <v>1</v>
      </c>
      <c r="N136" s="230" t="s">
        <v>39</v>
      </c>
      <c r="O136" s="231">
        <v>0</v>
      </c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33" t="s">
        <v>2319</v>
      </c>
      <c r="AT136" s="233" t="s">
        <v>280</v>
      </c>
      <c r="AU136" s="233" t="s">
        <v>81</v>
      </c>
      <c r="AY136" s="18" t="s">
        <v>278</v>
      </c>
      <c r="BE136" s="234">
        <f>IF(N136="základní",J136,0)</f>
        <v>1230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8" t="s">
        <v>81</v>
      </c>
      <c r="BK136" s="234">
        <f>ROUND(I136*H136,2)</f>
        <v>1230</v>
      </c>
      <c r="BL136" s="18" t="s">
        <v>2319</v>
      </c>
      <c r="BM136" s="233" t="s">
        <v>6199</v>
      </c>
    </row>
    <row r="137" s="2" customFormat="1" ht="24.15" customHeight="1">
      <c r="A137" s="33"/>
      <c r="B137" s="34"/>
      <c r="C137" s="222" t="s">
        <v>372</v>
      </c>
      <c r="D137" s="222" t="s">
        <v>280</v>
      </c>
      <c r="E137" s="223" t="s">
        <v>4009</v>
      </c>
      <c r="F137" s="224" t="s">
        <v>4010</v>
      </c>
      <c r="G137" s="225" t="s">
        <v>1673</v>
      </c>
      <c r="H137" s="226">
        <v>10</v>
      </c>
      <c r="I137" s="227">
        <v>63</v>
      </c>
      <c r="J137" s="227">
        <f>ROUND(I137*H137,2)</f>
        <v>630</v>
      </c>
      <c r="K137" s="228"/>
      <c r="L137" s="39"/>
      <c r="M137" s="229" t="s">
        <v>1</v>
      </c>
      <c r="N137" s="230" t="s">
        <v>39</v>
      </c>
      <c r="O137" s="231">
        <v>0</v>
      </c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33" t="s">
        <v>2319</v>
      </c>
      <c r="AT137" s="233" t="s">
        <v>280</v>
      </c>
      <c r="AU137" s="233" t="s">
        <v>81</v>
      </c>
      <c r="AY137" s="18" t="s">
        <v>278</v>
      </c>
      <c r="BE137" s="234">
        <f>IF(N137="základní",J137,0)</f>
        <v>630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8" t="s">
        <v>81</v>
      </c>
      <c r="BK137" s="234">
        <f>ROUND(I137*H137,2)</f>
        <v>630</v>
      </c>
      <c r="BL137" s="18" t="s">
        <v>2319</v>
      </c>
      <c r="BM137" s="233" t="s">
        <v>6200</v>
      </c>
    </row>
    <row r="138" s="2" customFormat="1" ht="37.8" customHeight="1">
      <c r="A138" s="33"/>
      <c r="B138" s="34"/>
      <c r="C138" s="222" t="s">
        <v>8</v>
      </c>
      <c r="D138" s="222" t="s">
        <v>280</v>
      </c>
      <c r="E138" s="223" t="s">
        <v>3716</v>
      </c>
      <c r="F138" s="224" t="s">
        <v>3717</v>
      </c>
      <c r="G138" s="225" t="s">
        <v>1673</v>
      </c>
      <c r="H138" s="226">
        <v>120</v>
      </c>
      <c r="I138" s="227">
        <v>66.200000000000003</v>
      </c>
      <c r="J138" s="227">
        <f>ROUND(I138*H138,2)</f>
        <v>7944</v>
      </c>
      <c r="K138" s="228"/>
      <c r="L138" s="39"/>
      <c r="M138" s="229" t="s">
        <v>1</v>
      </c>
      <c r="N138" s="230" t="s">
        <v>39</v>
      </c>
      <c r="O138" s="231">
        <v>0</v>
      </c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33" t="s">
        <v>2319</v>
      </c>
      <c r="AT138" s="233" t="s">
        <v>280</v>
      </c>
      <c r="AU138" s="233" t="s">
        <v>81</v>
      </c>
      <c r="AY138" s="18" t="s">
        <v>278</v>
      </c>
      <c r="BE138" s="234">
        <f>IF(N138="základní",J138,0)</f>
        <v>7944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8" t="s">
        <v>81</v>
      </c>
      <c r="BK138" s="234">
        <f>ROUND(I138*H138,2)</f>
        <v>7944</v>
      </c>
      <c r="BL138" s="18" t="s">
        <v>2319</v>
      </c>
      <c r="BM138" s="233" t="s">
        <v>6201</v>
      </c>
    </row>
    <row r="139" s="2" customFormat="1" ht="16.5" customHeight="1">
      <c r="A139" s="33"/>
      <c r="B139" s="34"/>
      <c r="C139" s="222" t="s">
        <v>404</v>
      </c>
      <c r="D139" s="222" t="s">
        <v>280</v>
      </c>
      <c r="E139" s="223" t="s">
        <v>3719</v>
      </c>
      <c r="F139" s="224" t="s">
        <v>3720</v>
      </c>
      <c r="G139" s="225" t="s">
        <v>1673</v>
      </c>
      <c r="H139" s="226">
        <v>3</v>
      </c>
      <c r="I139" s="227">
        <v>580</v>
      </c>
      <c r="J139" s="227">
        <f>ROUND(I139*H139,2)</f>
        <v>1740</v>
      </c>
      <c r="K139" s="228"/>
      <c r="L139" s="39"/>
      <c r="M139" s="229" t="s">
        <v>1</v>
      </c>
      <c r="N139" s="230" t="s">
        <v>39</v>
      </c>
      <c r="O139" s="231">
        <v>0</v>
      </c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33" t="s">
        <v>2319</v>
      </c>
      <c r="AT139" s="233" t="s">
        <v>280</v>
      </c>
      <c r="AU139" s="233" t="s">
        <v>81</v>
      </c>
      <c r="AY139" s="18" t="s">
        <v>278</v>
      </c>
      <c r="BE139" s="234">
        <f>IF(N139="základní",J139,0)</f>
        <v>1740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8" t="s">
        <v>81</v>
      </c>
      <c r="BK139" s="234">
        <f>ROUND(I139*H139,2)</f>
        <v>1740</v>
      </c>
      <c r="BL139" s="18" t="s">
        <v>2319</v>
      </c>
      <c r="BM139" s="233" t="s">
        <v>6202</v>
      </c>
    </row>
    <row r="140" s="2" customFormat="1" ht="44.25" customHeight="1">
      <c r="A140" s="33"/>
      <c r="B140" s="34"/>
      <c r="C140" s="222" t="s">
        <v>410</v>
      </c>
      <c r="D140" s="222" t="s">
        <v>280</v>
      </c>
      <c r="E140" s="223" t="s">
        <v>3725</v>
      </c>
      <c r="F140" s="224" t="s">
        <v>3726</v>
      </c>
      <c r="G140" s="225" t="s">
        <v>407</v>
      </c>
      <c r="H140" s="226">
        <v>6</v>
      </c>
      <c r="I140" s="227">
        <v>146.30000000000001</v>
      </c>
      <c r="J140" s="227">
        <f>ROUND(I140*H140,2)</f>
        <v>877.79999999999995</v>
      </c>
      <c r="K140" s="228"/>
      <c r="L140" s="39"/>
      <c r="M140" s="229" t="s">
        <v>1</v>
      </c>
      <c r="N140" s="230" t="s">
        <v>39</v>
      </c>
      <c r="O140" s="231">
        <v>0</v>
      </c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33" t="s">
        <v>2319</v>
      </c>
      <c r="AT140" s="233" t="s">
        <v>280</v>
      </c>
      <c r="AU140" s="233" t="s">
        <v>81</v>
      </c>
      <c r="AY140" s="18" t="s">
        <v>278</v>
      </c>
      <c r="BE140" s="234">
        <f>IF(N140="základní",J140,0)</f>
        <v>877.79999999999995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8" t="s">
        <v>81</v>
      </c>
      <c r="BK140" s="234">
        <f>ROUND(I140*H140,2)</f>
        <v>877.79999999999995</v>
      </c>
      <c r="BL140" s="18" t="s">
        <v>2319</v>
      </c>
      <c r="BM140" s="233" t="s">
        <v>6203</v>
      </c>
    </row>
    <row r="141" s="2" customFormat="1" ht="16.5" customHeight="1">
      <c r="A141" s="33"/>
      <c r="B141" s="34"/>
      <c r="C141" s="222" t="s">
        <v>415</v>
      </c>
      <c r="D141" s="222" t="s">
        <v>280</v>
      </c>
      <c r="E141" s="223" t="s">
        <v>3728</v>
      </c>
      <c r="F141" s="224" t="s">
        <v>3729</v>
      </c>
      <c r="G141" s="225" t="s">
        <v>1673</v>
      </c>
      <c r="H141" s="226">
        <v>5</v>
      </c>
      <c r="I141" s="227">
        <v>90.099999999999994</v>
      </c>
      <c r="J141" s="227">
        <f>ROUND(I141*H141,2)</f>
        <v>450.5</v>
      </c>
      <c r="K141" s="228"/>
      <c r="L141" s="39"/>
      <c r="M141" s="229" t="s">
        <v>1</v>
      </c>
      <c r="N141" s="230" t="s">
        <v>39</v>
      </c>
      <c r="O141" s="231">
        <v>0</v>
      </c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33" t="s">
        <v>2319</v>
      </c>
      <c r="AT141" s="233" t="s">
        <v>280</v>
      </c>
      <c r="AU141" s="233" t="s">
        <v>81</v>
      </c>
      <c r="AY141" s="18" t="s">
        <v>278</v>
      </c>
      <c r="BE141" s="234">
        <f>IF(N141="základní",J141,0)</f>
        <v>450.5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8" t="s">
        <v>81</v>
      </c>
      <c r="BK141" s="234">
        <f>ROUND(I141*H141,2)</f>
        <v>450.5</v>
      </c>
      <c r="BL141" s="18" t="s">
        <v>2319</v>
      </c>
      <c r="BM141" s="233" t="s">
        <v>6204</v>
      </c>
    </row>
    <row r="142" s="2" customFormat="1" ht="16.5" customHeight="1">
      <c r="A142" s="33"/>
      <c r="B142" s="34"/>
      <c r="C142" s="222" t="s">
        <v>602</v>
      </c>
      <c r="D142" s="222" t="s">
        <v>280</v>
      </c>
      <c r="E142" s="223" t="s">
        <v>3731</v>
      </c>
      <c r="F142" s="224" t="s">
        <v>3732</v>
      </c>
      <c r="G142" s="225" t="s">
        <v>1673</v>
      </c>
      <c r="H142" s="226">
        <v>10</v>
      </c>
      <c r="I142" s="227">
        <v>106.59999999999999</v>
      </c>
      <c r="J142" s="227">
        <f>ROUND(I142*H142,2)</f>
        <v>1066</v>
      </c>
      <c r="K142" s="228"/>
      <c r="L142" s="39"/>
      <c r="M142" s="229" t="s">
        <v>1</v>
      </c>
      <c r="N142" s="230" t="s">
        <v>39</v>
      </c>
      <c r="O142" s="231">
        <v>0</v>
      </c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33" t="s">
        <v>2319</v>
      </c>
      <c r="AT142" s="233" t="s">
        <v>280</v>
      </c>
      <c r="AU142" s="233" t="s">
        <v>81</v>
      </c>
      <c r="AY142" s="18" t="s">
        <v>278</v>
      </c>
      <c r="BE142" s="234">
        <f>IF(N142="základní",J142,0)</f>
        <v>1066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8" t="s">
        <v>81</v>
      </c>
      <c r="BK142" s="234">
        <f>ROUND(I142*H142,2)</f>
        <v>1066</v>
      </c>
      <c r="BL142" s="18" t="s">
        <v>2319</v>
      </c>
      <c r="BM142" s="233" t="s">
        <v>6205</v>
      </c>
    </row>
    <row r="143" s="2" customFormat="1" ht="16.5" customHeight="1">
      <c r="A143" s="33"/>
      <c r="B143" s="34"/>
      <c r="C143" s="222" t="s">
        <v>607</v>
      </c>
      <c r="D143" s="222" t="s">
        <v>280</v>
      </c>
      <c r="E143" s="223" t="s">
        <v>3734</v>
      </c>
      <c r="F143" s="224" t="s">
        <v>3735</v>
      </c>
      <c r="G143" s="225" t="s">
        <v>407</v>
      </c>
      <c r="H143" s="226">
        <v>8</v>
      </c>
      <c r="I143" s="227">
        <v>73.299999999999997</v>
      </c>
      <c r="J143" s="227">
        <f>ROUND(I143*H143,2)</f>
        <v>586.39999999999998</v>
      </c>
      <c r="K143" s="228"/>
      <c r="L143" s="39"/>
      <c r="M143" s="229" t="s">
        <v>1</v>
      </c>
      <c r="N143" s="230" t="s">
        <v>39</v>
      </c>
      <c r="O143" s="231">
        <v>0</v>
      </c>
      <c r="P143" s="231">
        <f>O143*H143</f>
        <v>0</v>
      </c>
      <c r="Q143" s="231">
        <v>0</v>
      </c>
      <c r="R143" s="231">
        <f>Q143*H143</f>
        <v>0</v>
      </c>
      <c r="S143" s="231">
        <v>0</v>
      </c>
      <c r="T143" s="23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33" t="s">
        <v>2319</v>
      </c>
      <c r="AT143" s="233" t="s">
        <v>280</v>
      </c>
      <c r="AU143" s="233" t="s">
        <v>81</v>
      </c>
      <c r="AY143" s="18" t="s">
        <v>278</v>
      </c>
      <c r="BE143" s="234">
        <f>IF(N143="základní",J143,0)</f>
        <v>586.39999999999998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8" t="s">
        <v>81</v>
      </c>
      <c r="BK143" s="234">
        <f>ROUND(I143*H143,2)</f>
        <v>586.39999999999998</v>
      </c>
      <c r="BL143" s="18" t="s">
        <v>2319</v>
      </c>
      <c r="BM143" s="233" t="s">
        <v>6206</v>
      </c>
    </row>
    <row r="144" s="2" customFormat="1" ht="37.8" customHeight="1">
      <c r="A144" s="33"/>
      <c r="B144" s="34"/>
      <c r="C144" s="222" t="s">
        <v>611</v>
      </c>
      <c r="D144" s="222" t="s">
        <v>280</v>
      </c>
      <c r="E144" s="223" t="s">
        <v>3740</v>
      </c>
      <c r="F144" s="224" t="s">
        <v>3741</v>
      </c>
      <c r="G144" s="225" t="s">
        <v>407</v>
      </c>
      <c r="H144" s="226">
        <v>30</v>
      </c>
      <c r="I144" s="227">
        <v>71.099999999999994</v>
      </c>
      <c r="J144" s="227">
        <f>ROUND(I144*H144,2)</f>
        <v>2133</v>
      </c>
      <c r="K144" s="228"/>
      <c r="L144" s="39"/>
      <c r="M144" s="229" t="s">
        <v>1</v>
      </c>
      <c r="N144" s="230" t="s">
        <v>39</v>
      </c>
      <c r="O144" s="231">
        <v>0</v>
      </c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33" t="s">
        <v>2319</v>
      </c>
      <c r="AT144" s="233" t="s">
        <v>280</v>
      </c>
      <c r="AU144" s="233" t="s">
        <v>81</v>
      </c>
      <c r="AY144" s="18" t="s">
        <v>278</v>
      </c>
      <c r="BE144" s="234">
        <f>IF(N144="základní",J144,0)</f>
        <v>2133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8" t="s">
        <v>81</v>
      </c>
      <c r="BK144" s="234">
        <f>ROUND(I144*H144,2)</f>
        <v>2133</v>
      </c>
      <c r="BL144" s="18" t="s">
        <v>2319</v>
      </c>
      <c r="BM144" s="233" t="s">
        <v>6207</v>
      </c>
    </row>
    <row r="145" s="2" customFormat="1" ht="37.8" customHeight="1">
      <c r="A145" s="33"/>
      <c r="B145" s="34"/>
      <c r="C145" s="222" t="s">
        <v>616</v>
      </c>
      <c r="D145" s="222" t="s">
        <v>280</v>
      </c>
      <c r="E145" s="223" t="s">
        <v>3743</v>
      </c>
      <c r="F145" s="224" t="s">
        <v>3744</v>
      </c>
      <c r="G145" s="225" t="s">
        <v>407</v>
      </c>
      <c r="H145" s="226">
        <v>14</v>
      </c>
      <c r="I145" s="227">
        <v>82.5</v>
      </c>
      <c r="J145" s="227">
        <f>ROUND(I145*H145,2)</f>
        <v>1155</v>
      </c>
      <c r="K145" s="228"/>
      <c r="L145" s="39"/>
      <c r="M145" s="229" t="s">
        <v>1</v>
      </c>
      <c r="N145" s="230" t="s">
        <v>39</v>
      </c>
      <c r="O145" s="231">
        <v>0</v>
      </c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33" t="s">
        <v>2319</v>
      </c>
      <c r="AT145" s="233" t="s">
        <v>280</v>
      </c>
      <c r="AU145" s="233" t="s">
        <v>81</v>
      </c>
      <c r="AY145" s="18" t="s">
        <v>278</v>
      </c>
      <c r="BE145" s="234">
        <f>IF(N145="základní",J145,0)</f>
        <v>1155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8" t="s">
        <v>81</v>
      </c>
      <c r="BK145" s="234">
        <f>ROUND(I145*H145,2)</f>
        <v>1155</v>
      </c>
      <c r="BL145" s="18" t="s">
        <v>2319</v>
      </c>
      <c r="BM145" s="233" t="s">
        <v>6208</v>
      </c>
    </row>
    <row r="146" s="2" customFormat="1" ht="24.15" customHeight="1">
      <c r="A146" s="33"/>
      <c r="B146" s="34"/>
      <c r="C146" s="222" t="s">
        <v>621</v>
      </c>
      <c r="D146" s="222" t="s">
        <v>280</v>
      </c>
      <c r="E146" s="223" t="s">
        <v>3746</v>
      </c>
      <c r="F146" s="224" t="s">
        <v>3747</v>
      </c>
      <c r="G146" s="225" t="s">
        <v>1673</v>
      </c>
      <c r="H146" s="226">
        <v>80</v>
      </c>
      <c r="I146" s="227">
        <v>18.800000000000001</v>
      </c>
      <c r="J146" s="227">
        <f>ROUND(I146*H146,2)</f>
        <v>1504</v>
      </c>
      <c r="K146" s="228"/>
      <c r="L146" s="39"/>
      <c r="M146" s="229" t="s">
        <v>1</v>
      </c>
      <c r="N146" s="230" t="s">
        <v>39</v>
      </c>
      <c r="O146" s="231">
        <v>0</v>
      </c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33" t="s">
        <v>2319</v>
      </c>
      <c r="AT146" s="233" t="s">
        <v>280</v>
      </c>
      <c r="AU146" s="233" t="s">
        <v>81</v>
      </c>
      <c r="AY146" s="18" t="s">
        <v>278</v>
      </c>
      <c r="BE146" s="234">
        <f>IF(N146="základní",J146,0)</f>
        <v>1504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8" t="s">
        <v>81</v>
      </c>
      <c r="BK146" s="234">
        <f>ROUND(I146*H146,2)</f>
        <v>1504</v>
      </c>
      <c r="BL146" s="18" t="s">
        <v>2319</v>
      </c>
      <c r="BM146" s="233" t="s">
        <v>6209</v>
      </c>
    </row>
    <row r="147" s="2" customFormat="1" ht="24.15" customHeight="1">
      <c r="A147" s="33"/>
      <c r="B147" s="34"/>
      <c r="C147" s="222" t="s">
        <v>7</v>
      </c>
      <c r="D147" s="222" t="s">
        <v>280</v>
      </c>
      <c r="E147" s="223" t="s">
        <v>3749</v>
      </c>
      <c r="F147" s="224" t="s">
        <v>3750</v>
      </c>
      <c r="G147" s="225" t="s">
        <v>1673</v>
      </c>
      <c r="H147" s="226">
        <v>80</v>
      </c>
      <c r="I147" s="227">
        <v>14.199999999999999</v>
      </c>
      <c r="J147" s="227">
        <f>ROUND(I147*H147,2)</f>
        <v>1136</v>
      </c>
      <c r="K147" s="228"/>
      <c r="L147" s="39"/>
      <c r="M147" s="229" t="s">
        <v>1</v>
      </c>
      <c r="N147" s="230" t="s">
        <v>39</v>
      </c>
      <c r="O147" s="231">
        <v>0</v>
      </c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33" t="s">
        <v>2319</v>
      </c>
      <c r="AT147" s="233" t="s">
        <v>280</v>
      </c>
      <c r="AU147" s="233" t="s">
        <v>81</v>
      </c>
      <c r="AY147" s="18" t="s">
        <v>278</v>
      </c>
      <c r="BE147" s="234">
        <f>IF(N147="základní",J147,0)</f>
        <v>1136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8" t="s">
        <v>81</v>
      </c>
      <c r="BK147" s="234">
        <f>ROUND(I147*H147,2)</f>
        <v>1136</v>
      </c>
      <c r="BL147" s="18" t="s">
        <v>2319</v>
      </c>
      <c r="BM147" s="233" t="s">
        <v>6210</v>
      </c>
    </row>
    <row r="148" s="2" customFormat="1" ht="16.5" customHeight="1">
      <c r="A148" s="33"/>
      <c r="B148" s="34"/>
      <c r="C148" s="222" t="s">
        <v>630</v>
      </c>
      <c r="D148" s="222" t="s">
        <v>280</v>
      </c>
      <c r="E148" s="223" t="s">
        <v>3752</v>
      </c>
      <c r="F148" s="224" t="s">
        <v>3753</v>
      </c>
      <c r="G148" s="225" t="s">
        <v>1673</v>
      </c>
      <c r="H148" s="226">
        <v>100</v>
      </c>
      <c r="I148" s="227">
        <v>8.1999999999999993</v>
      </c>
      <c r="J148" s="227">
        <f>ROUND(I148*H148,2)</f>
        <v>820</v>
      </c>
      <c r="K148" s="228"/>
      <c r="L148" s="39"/>
      <c r="M148" s="229" t="s">
        <v>1</v>
      </c>
      <c r="N148" s="230" t="s">
        <v>39</v>
      </c>
      <c r="O148" s="231">
        <v>0</v>
      </c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33" t="s">
        <v>2319</v>
      </c>
      <c r="AT148" s="233" t="s">
        <v>280</v>
      </c>
      <c r="AU148" s="233" t="s">
        <v>81</v>
      </c>
      <c r="AY148" s="18" t="s">
        <v>278</v>
      </c>
      <c r="BE148" s="234">
        <f>IF(N148="základní",J148,0)</f>
        <v>820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8" t="s">
        <v>81</v>
      </c>
      <c r="BK148" s="234">
        <f>ROUND(I148*H148,2)</f>
        <v>820</v>
      </c>
      <c r="BL148" s="18" t="s">
        <v>2319</v>
      </c>
      <c r="BM148" s="233" t="s">
        <v>6211</v>
      </c>
    </row>
    <row r="149" s="2" customFormat="1" ht="16.5" customHeight="1">
      <c r="A149" s="33"/>
      <c r="B149" s="34"/>
      <c r="C149" s="222" t="s">
        <v>635</v>
      </c>
      <c r="D149" s="222" t="s">
        <v>280</v>
      </c>
      <c r="E149" s="223" t="s">
        <v>3755</v>
      </c>
      <c r="F149" s="224" t="s">
        <v>3756</v>
      </c>
      <c r="G149" s="225" t="s">
        <v>1673</v>
      </c>
      <c r="H149" s="226">
        <v>50</v>
      </c>
      <c r="I149" s="227">
        <v>9.6999999999999993</v>
      </c>
      <c r="J149" s="227">
        <f>ROUND(I149*H149,2)</f>
        <v>485</v>
      </c>
      <c r="K149" s="228"/>
      <c r="L149" s="39"/>
      <c r="M149" s="229" t="s">
        <v>1</v>
      </c>
      <c r="N149" s="230" t="s">
        <v>39</v>
      </c>
      <c r="O149" s="231">
        <v>0</v>
      </c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33" t="s">
        <v>2319</v>
      </c>
      <c r="AT149" s="233" t="s">
        <v>280</v>
      </c>
      <c r="AU149" s="233" t="s">
        <v>81</v>
      </c>
      <c r="AY149" s="18" t="s">
        <v>278</v>
      </c>
      <c r="BE149" s="234">
        <f>IF(N149="základní",J149,0)</f>
        <v>485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8" t="s">
        <v>81</v>
      </c>
      <c r="BK149" s="234">
        <f>ROUND(I149*H149,2)</f>
        <v>485</v>
      </c>
      <c r="BL149" s="18" t="s">
        <v>2319</v>
      </c>
      <c r="BM149" s="233" t="s">
        <v>6212</v>
      </c>
    </row>
    <row r="150" s="2" customFormat="1" ht="16.5" customHeight="1">
      <c r="A150" s="33"/>
      <c r="B150" s="34"/>
      <c r="C150" s="222" t="s">
        <v>640</v>
      </c>
      <c r="D150" s="222" t="s">
        <v>280</v>
      </c>
      <c r="E150" s="223" t="s">
        <v>3776</v>
      </c>
      <c r="F150" s="224" t="s">
        <v>3777</v>
      </c>
      <c r="G150" s="225" t="s">
        <v>3778</v>
      </c>
      <c r="H150" s="226">
        <v>2</v>
      </c>
      <c r="I150" s="227">
        <v>455</v>
      </c>
      <c r="J150" s="227">
        <f>ROUND(I150*H150,2)</f>
        <v>910</v>
      </c>
      <c r="K150" s="228"/>
      <c r="L150" s="39"/>
      <c r="M150" s="229" t="s">
        <v>1</v>
      </c>
      <c r="N150" s="230" t="s">
        <v>39</v>
      </c>
      <c r="O150" s="231">
        <v>0</v>
      </c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33" t="s">
        <v>2319</v>
      </c>
      <c r="AT150" s="233" t="s">
        <v>280</v>
      </c>
      <c r="AU150" s="233" t="s">
        <v>81</v>
      </c>
      <c r="AY150" s="18" t="s">
        <v>278</v>
      </c>
      <c r="BE150" s="234">
        <f>IF(N150="základní",J150,0)</f>
        <v>910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8" t="s">
        <v>81</v>
      </c>
      <c r="BK150" s="234">
        <f>ROUND(I150*H150,2)</f>
        <v>910</v>
      </c>
      <c r="BL150" s="18" t="s">
        <v>2319</v>
      </c>
      <c r="BM150" s="233" t="s">
        <v>6213</v>
      </c>
    </row>
    <row r="151" s="2" customFormat="1" ht="24.15" customHeight="1">
      <c r="A151" s="33"/>
      <c r="B151" s="34"/>
      <c r="C151" s="222" t="s">
        <v>650</v>
      </c>
      <c r="D151" s="222" t="s">
        <v>280</v>
      </c>
      <c r="E151" s="223" t="s">
        <v>3780</v>
      </c>
      <c r="F151" s="224" t="s">
        <v>3781</v>
      </c>
      <c r="G151" s="225" t="s">
        <v>283</v>
      </c>
      <c r="H151" s="226">
        <v>195</v>
      </c>
      <c r="I151" s="227">
        <v>48.899999999999999</v>
      </c>
      <c r="J151" s="227">
        <f>ROUND(I151*H151,2)</f>
        <v>9535.5</v>
      </c>
      <c r="K151" s="228"/>
      <c r="L151" s="39"/>
      <c r="M151" s="229" t="s">
        <v>1</v>
      </c>
      <c r="N151" s="230" t="s">
        <v>39</v>
      </c>
      <c r="O151" s="231">
        <v>0</v>
      </c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33" t="s">
        <v>2319</v>
      </c>
      <c r="AT151" s="233" t="s">
        <v>280</v>
      </c>
      <c r="AU151" s="233" t="s">
        <v>81</v>
      </c>
      <c r="AY151" s="18" t="s">
        <v>278</v>
      </c>
      <c r="BE151" s="234">
        <f>IF(N151="základní",J151,0)</f>
        <v>9535.5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8" t="s">
        <v>81</v>
      </c>
      <c r="BK151" s="234">
        <f>ROUND(I151*H151,2)</f>
        <v>9535.5</v>
      </c>
      <c r="BL151" s="18" t="s">
        <v>2319</v>
      </c>
      <c r="BM151" s="233" t="s">
        <v>6214</v>
      </c>
    </row>
    <row r="152" s="2" customFormat="1" ht="37.8" customHeight="1">
      <c r="A152" s="33"/>
      <c r="B152" s="34"/>
      <c r="C152" s="222" t="s">
        <v>666</v>
      </c>
      <c r="D152" s="222" t="s">
        <v>280</v>
      </c>
      <c r="E152" s="223" t="s">
        <v>3783</v>
      </c>
      <c r="F152" s="224" t="s">
        <v>3784</v>
      </c>
      <c r="G152" s="225" t="s">
        <v>283</v>
      </c>
      <c r="H152" s="226">
        <v>380</v>
      </c>
      <c r="I152" s="227">
        <v>1.6399999999999999</v>
      </c>
      <c r="J152" s="227">
        <f>ROUND(I152*H152,2)</f>
        <v>623.20000000000005</v>
      </c>
      <c r="K152" s="228"/>
      <c r="L152" s="39"/>
      <c r="M152" s="229" t="s">
        <v>1</v>
      </c>
      <c r="N152" s="230" t="s">
        <v>39</v>
      </c>
      <c r="O152" s="231">
        <v>0</v>
      </c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33" t="s">
        <v>2319</v>
      </c>
      <c r="AT152" s="233" t="s">
        <v>280</v>
      </c>
      <c r="AU152" s="233" t="s">
        <v>81</v>
      </c>
      <c r="AY152" s="18" t="s">
        <v>278</v>
      </c>
      <c r="BE152" s="234">
        <f>IF(N152="základní",J152,0)</f>
        <v>623.20000000000005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8" t="s">
        <v>81</v>
      </c>
      <c r="BK152" s="234">
        <f>ROUND(I152*H152,2)</f>
        <v>623.20000000000005</v>
      </c>
      <c r="BL152" s="18" t="s">
        <v>2319</v>
      </c>
      <c r="BM152" s="233" t="s">
        <v>6215</v>
      </c>
    </row>
    <row r="153" s="2" customFormat="1" ht="33" customHeight="1">
      <c r="A153" s="33"/>
      <c r="B153" s="34"/>
      <c r="C153" s="222" t="s">
        <v>672</v>
      </c>
      <c r="D153" s="222" t="s">
        <v>280</v>
      </c>
      <c r="E153" s="223" t="s">
        <v>3786</v>
      </c>
      <c r="F153" s="224" t="s">
        <v>3787</v>
      </c>
      <c r="G153" s="225" t="s">
        <v>283</v>
      </c>
      <c r="H153" s="226">
        <v>195</v>
      </c>
      <c r="I153" s="227">
        <v>37.399999999999999</v>
      </c>
      <c r="J153" s="227">
        <f>ROUND(I153*H153,2)</f>
        <v>7293</v>
      </c>
      <c r="K153" s="228"/>
      <c r="L153" s="39"/>
      <c r="M153" s="229" t="s">
        <v>1</v>
      </c>
      <c r="N153" s="230" t="s">
        <v>39</v>
      </c>
      <c r="O153" s="231">
        <v>0</v>
      </c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33" t="s">
        <v>2319</v>
      </c>
      <c r="AT153" s="233" t="s">
        <v>280</v>
      </c>
      <c r="AU153" s="233" t="s">
        <v>81</v>
      </c>
      <c r="AY153" s="18" t="s">
        <v>278</v>
      </c>
      <c r="BE153" s="234">
        <f>IF(N153="základní",J153,0)</f>
        <v>7293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8" t="s">
        <v>81</v>
      </c>
      <c r="BK153" s="234">
        <f>ROUND(I153*H153,2)</f>
        <v>7293</v>
      </c>
      <c r="BL153" s="18" t="s">
        <v>2319</v>
      </c>
      <c r="BM153" s="233" t="s">
        <v>6216</v>
      </c>
    </row>
    <row r="154" s="2" customFormat="1" ht="24.15" customHeight="1">
      <c r="A154" s="33"/>
      <c r="B154" s="34"/>
      <c r="C154" s="222" t="s">
        <v>679</v>
      </c>
      <c r="D154" s="222" t="s">
        <v>280</v>
      </c>
      <c r="E154" s="223" t="s">
        <v>3789</v>
      </c>
      <c r="F154" s="224" t="s">
        <v>3790</v>
      </c>
      <c r="G154" s="225" t="s">
        <v>301</v>
      </c>
      <c r="H154" s="226">
        <v>0.20000000000000001</v>
      </c>
      <c r="I154" s="227">
        <v>5830</v>
      </c>
      <c r="J154" s="227">
        <f>ROUND(I154*H154,2)</f>
        <v>1166</v>
      </c>
      <c r="K154" s="228"/>
      <c r="L154" s="39"/>
      <c r="M154" s="229" t="s">
        <v>1</v>
      </c>
      <c r="N154" s="230" t="s">
        <v>39</v>
      </c>
      <c r="O154" s="231">
        <v>0</v>
      </c>
      <c r="P154" s="231">
        <f>O154*H154</f>
        <v>0</v>
      </c>
      <c r="Q154" s="231">
        <v>0</v>
      </c>
      <c r="R154" s="231">
        <f>Q154*H154</f>
        <v>0</v>
      </c>
      <c r="S154" s="231">
        <v>0</v>
      </c>
      <c r="T154" s="23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33" t="s">
        <v>2319</v>
      </c>
      <c r="AT154" s="233" t="s">
        <v>280</v>
      </c>
      <c r="AU154" s="233" t="s">
        <v>81</v>
      </c>
      <c r="AY154" s="18" t="s">
        <v>278</v>
      </c>
      <c r="BE154" s="234">
        <f>IF(N154="základní",J154,0)</f>
        <v>1166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8" t="s">
        <v>81</v>
      </c>
      <c r="BK154" s="234">
        <f>ROUND(I154*H154,2)</f>
        <v>1166</v>
      </c>
      <c r="BL154" s="18" t="s">
        <v>2319</v>
      </c>
      <c r="BM154" s="233" t="s">
        <v>6217</v>
      </c>
    </row>
    <row r="155" s="2" customFormat="1" ht="24.15" customHeight="1">
      <c r="A155" s="33"/>
      <c r="B155" s="34"/>
      <c r="C155" s="222" t="s">
        <v>685</v>
      </c>
      <c r="D155" s="222" t="s">
        <v>280</v>
      </c>
      <c r="E155" s="223" t="s">
        <v>4032</v>
      </c>
      <c r="F155" s="224" t="s">
        <v>3793</v>
      </c>
      <c r="G155" s="225" t="s">
        <v>1418</v>
      </c>
      <c r="H155" s="226">
        <v>1</v>
      </c>
      <c r="I155" s="227">
        <v>5025</v>
      </c>
      <c r="J155" s="227">
        <f>ROUND(I155*H155,2)</f>
        <v>5025</v>
      </c>
      <c r="K155" s="228"/>
      <c r="L155" s="39"/>
      <c r="M155" s="291" t="s">
        <v>1</v>
      </c>
      <c r="N155" s="292" t="s">
        <v>39</v>
      </c>
      <c r="O155" s="293">
        <v>0</v>
      </c>
      <c r="P155" s="293">
        <f>O155*H155</f>
        <v>0</v>
      </c>
      <c r="Q155" s="293">
        <v>0</v>
      </c>
      <c r="R155" s="293">
        <f>Q155*H155</f>
        <v>0</v>
      </c>
      <c r="S155" s="293">
        <v>0</v>
      </c>
      <c r="T155" s="294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33" t="s">
        <v>2319</v>
      </c>
      <c r="AT155" s="233" t="s">
        <v>280</v>
      </c>
      <c r="AU155" s="233" t="s">
        <v>81</v>
      </c>
      <c r="AY155" s="18" t="s">
        <v>278</v>
      </c>
      <c r="BE155" s="234">
        <f>IF(N155="základní",J155,0)</f>
        <v>5025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8" t="s">
        <v>81</v>
      </c>
      <c r="BK155" s="234">
        <f>ROUND(I155*H155,2)</f>
        <v>5025</v>
      </c>
      <c r="BL155" s="18" t="s">
        <v>2319</v>
      </c>
      <c r="BM155" s="233" t="s">
        <v>6218</v>
      </c>
    </row>
    <row r="156" s="2" customFormat="1" ht="6.96" customHeight="1">
      <c r="A156" s="33"/>
      <c r="B156" s="60"/>
      <c r="C156" s="61"/>
      <c r="D156" s="61"/>
      <c r="E156" s="61"/>
      <c r="F156" s="61"/>
      <c r="G156" s="61"/>
      <c r="H156" s="61"/>
      <c r="I156" s="61"/>
      <c r="J156" s="61"/>
      <c r="K156" s="61"/>
      <c r="L156" s="39"/>
      <c r="M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</row>
  </sheetData>
  <sheetProtection sheet="1" autoFilter="0" formatColumns="0" formatRows="0" objects="1" scenarios="1" spinCount="100000" saltValue="/myNk7QTvJtvouMO5LbscVsB3d569rEw70zEQPcoO8IDwjJfstKZnXezhBP37JKPZX+tLzhTIzt5yUW6DOelCA==" hashValue="dQYMpRamU5R50ERsHdQGsSi6b/NgmypSO80zIFRkvT3sovXERkPgMz/GiRqedr65+r9sM/VeUMYSZVTDj+Tedg==" algorithmName="SHA-512" password="CC35"/>
  <autoFilter ref="C124:K15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83</v>
      </c>
    </row>
    <row r="4" s="1" customFormat="1" ht="24.96" customHeight="1">
      <c r="B4" s="21"/>
      <c r="D4" s="143" t="s">
        <v>230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Cheb - Onkologie a zubní klinika rev.11.02.2025</v>
      </c>
      <c r="F7" s="145"/>
      <c r="G7" s="145"/>
      <c r="H7" s="145"/>
      <c r="L7" s="21"/>
    </row>
    <row r="8">
      <c r="B8" s="21"/>
      <c r="D8" s="145" t="s">
        <v>231</v>
      </c>
      <c r="L8" s="21"/>
    </row>
    <row r="9" s="1" customFormat="1" ht="16.5" customHeight="1">
      <c r="B9" s="21"/>
      <c r="E9" s="146" t="s">
        <v>4862</v>
      </c>
      <c r="F9" s="1"/>
      <c r="G9" s="1"/>
      <c r="H9" s="1"/>
      <c r="L9" s="21"/>
    </row>
    <row r="10" s="1" customFormat="1" ht="12" customHeight="1">
      <c r="B10" s="21"/>
      <c r="D10" s="145" t="s">
        <v>233</v>
      </c>
      <c r="L10" s="21"/>
    </row>
    <row r="11" s="2" customFormat="1" ht="16.5" customHeight="1">
      <c r="A11" s="33"/>
      <c r="B11" s="39"/>
      <c r="C11" s="33"/>
      <c r="D11" s="33"/>
      <c r="E11" s="147" t="s">
        <v>5270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9"/>
      <c r="C12" s="33"/>
      <c r="D12" s="145" t="s">
        <v>3648</v>
      </c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6.5" customHeight="1">
      <c r="A13" s="33"/>
      <c r="B13" s="39"/>
      <c r="C13" s="33"/>
      <c r="D13" s="33"/>
      <c r="E13" s="148" t="s">
        <v>6219</v>
      </c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>
      <c r="A14" s="33"/>
      <c r="B14" s="39"/>
      <c r="C14" s="33"/>
      <c r="D14" s="33"/>
      <c r="E14" s="33"/>
      <c r="F14" s="33"/>
      <c r="G14" s="33"/>
      <c r="H14" s="33"/>
      <c r="I14" s="33"/>
      <c r="J14" s="33"/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9"/>
      <c r="C15" s="33"/>
      <c r="D15" s="145" t="s">
        <v>16</v>
      </c>
      <c r="E15" s="33"/>
      <c r="F15" s="135" t="s">
        <v>1</v>
      </c>
      <c r="G15" s="33"/>
      <c r="H15" s="33"/>
      <c r="I15" s="145" t="s">
        <v>17</v>
      </c>
      <c r="J15" s="135" t="s">
        <v>1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18</v>
      </c>
      <c r="E16" s="33"/>
      <c r="F16" s="135" t="s">
        <v>19</v>
      </c>
      <c r="G16" s="33"/>
      <c r="H16" s="33"/>
      <c r="I16" s="145" t="s">
        <v>20</v>
      </c>
      <c r="J16" s="149" t="str">
        <f>'Rekapitulace stavby'!AN8</f>
        <v>10. 12. 2024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0.8" customHeight="1">
      <c r="A17" s="33"/>
      <c r="B17" s="39"/>
      <c r="C17" s="33"/>
      <c r="D17" s="33"/>
      <c r="E17" s="33"/>
      <c r="F17" s="33"/>
      <c r="G17" s="33"/>
      <c r="H17" s="33"/>
      <c r="I17" s="33"/>
      <c r="J17" s="33"/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9"/>
      <c r="C18" s="33"/>
      <c r="D18" s="145" t="s">
        <v>22</v>
      </c>
      <c r="E18" s="33"/>
      <c r="F18" s="33"/>
      <c r="G18" s="33"/>
      <c r="H18" s="33"/>
      <c r="I18" s="145" t="s">
        <v>23</v>
      </c>
      <c r="J18" s="135" t="s">
        <v>1</v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9"/>
      <c r="C19" s="33"/>
      <c r="D19" s="33"/>
      <c r="E19" s="135" t="s">
        <v>4865</v>
      </c>
      <c r="F19" s="33"/>
      <c r="G19" s="33"/>
      <c r="H19" s="33"/>
      <c r="I19" s="145" t="s">
        <v>25</v>
      </c>
      <c r="J19" s="135" t="s">
        <v>1</v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9"/>
      <c r="C20" s="33"/>
      <c r="D20" s="33"/>
      <c r="E20" s="33"/>
      <c r="F20" s="33"/>
      <c r="G20" s="33"/>
      <c r="H20" s="33"/>
      <c r="I20" s="33"/>
      <c r="J20" s="33"/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9"/>
      <c r="C21" s="33"/>
      <c r="D21" s="145" t="s">
        <v>26</v>
      </c>
      <c r="E21" s="33"/>
      <c r="F21" s="33"/>
      <c r="G21" s="33"/>
      <c r="H21" s="33"/>
      <c r="I21" s="145" t="s">
        <v>23</v>
      </c>
      <c r="J21" s="135" t="str">
        <f>'Rekapitulace stavby'!AN13</f>
        <v/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9"/>
      <c r="C22" s="33"/>
      <c r="D22" s="33"/>
      <c r="E22" s="135" t="str">
        <f>'Rekapitulace stavby'!E14</f>
        <v xml:space="preserve"> </v>
      </c>
      <c r="F22" s="135"/>
      <c r="G22" s="135"/>
      <c r="H22" s="135"/>
      <c r="I22" s="145" t="s">
        <v>25</v>
      </c>
      <c r="J22" s="135" t="str">
        <f>'Rekapitulace stavby'!AN14</f>
        <v/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9"/>
      <c r="C23" s="33"/>
      <c r="D23" s="33"/>
      <c r="E23" s="33"/>
      <c r="F23" s="33"/>
      <c r="G23" s="33"/>
      <c r="H23" s="33"/>
      <c r="I23" s="33"/>
      <c r="J23" s="33"/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9"/>
      <c r="C24" s="33"/>
      <c r="D24" s="145" t="s">
        <v>27</v>
      </c>
      <c r="E24" s="33"/>
      <c r="F24" s="33"/>
      <c r="G24" s="33"/>
      <c r="H24" s="33"/>
      <c r="I24" s="145" t="s">
        <v>23</v>
      </c>
      <c r="J24" s="135" t="s">
        <v>28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8" customHeight="1">
      <c r="A25" s="33"/>
      <c r="B25" s="39"/>
      <c r="C25" s="33"/>
      <c r="D25" s="33"/>
      <c r="E25" s="135" t="s">
        <v>29</v>
      </c>
      <c r="F25" s="33"/>
      <c r="G25" s="33"/>
      <c r="H25" s="33"/>
      <c r="I25" s="145" t="s">
        <v>25</v>
      </c>
      <c r="J25" s="135" t="s">
        <v>1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6.96" customHeight="1">
      <c r="A26" s="33"/>
      <c r="B26" s="39"/>
      <c r="C26" s="33"/>
      <c r="D26" s="33"/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12" customHeight="1">
      <c r="A27" s="33"/>
      <c r="B27" s="39"/>
      <c r="C27" s="33"/>
      <c r="D27" s="145" t="s">
        <v>31</v>
      </c>
      <c r="E27" s="33"/>
      <c r="F27" s="33"/>
      <c r="G27" s="33"/>
      <c r="H27" s="33"/>
      <c r="I27" s="145" t="s">
        <v>23</v>
      </c>
      <c r="J27" s="135" t="str">
        <f>IF('Rekapitulace stavby'!AN19="","",'Rekapitulace stavby'!AN19)</f>
        <v/>
      </c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8" customHeight="1">
      <c r="A28" s="33"/>
      <c r="B28" s="39"/>
      <c r="C28" s="33"/>
      <c r="D28" s="33"/>
      <c r="E28" s="135" t="str">
        <f>IF('Rekapitulace stavby'!E20="","",'Rekapitulace stavby'!E20)</f>
        <v xml:space="preserve"> </v>
      </c>
      <c r="F28" s="33"/>
      <c r="G28" s="33"/>
      <c r="H28" s="33"/>
      <c r="I28" s="145" t="s">
        <v>25</v>
      </c>
      <c r="J28" s="135" t="str">
        <f>IF('Rekapitulace stavby'!AN20="","",'Rekapitulace stavby'!AN20)</f>
        <v/>
      </c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9"/>
      <c r="C29" s="33"/>
      <c r="D29" s="33"/>
      <c r="E29" s="33"/>
      <c r="F29" s="33"/>
      <c r="G29" s="33"/>
      <c r="H29" s="33"/>
      <c r="I29" s="33"/>
      <c r="J29" s="33"/>
      <c r="K29" s="3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2" customHeight="1">
      <c r="A30" s="33"/>
      <c r="B30" s="39"/>
      <c r="C30" s="33"/>
      <c r="D30" s="145" t="s">
        <v>32</v>
      </c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8" customFormat="1" ht="16.5" customHeight="1">
      <c r="A31" s="150"/>
      <c r="B31" s="151"/>
      <c r="C31" s="150"/>
      <c r="D31" s="150"/>
      <c r="E31" s="152" t="s">
        <v>1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3"/>
      <c r="B32" s="39"/>
      <c r="C32" s="33"/>
      <c r="D32" s="33"/>
      <c r="E32" s="33"/>
      <c r="F32" s="33"/>
      <c r="G32" s="33"/>
      <c r="H32" s="33"/>
      <c r="I32" s="33"/>
      <c r="J32" s="33"/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4"/>
      <c r="E33" s="154"/>
      <c r="F33" s="154"/>
      <c r="G33" s="154"/>
      <c r="H33" s="154"/>
      <c r="I33" s="154"/>
      <c r="J33" s="154"/>
      <c r="K33" s="154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25.44" customHeight="1">
      <c r="A34" s="33"/>
      <c r="B34" s="39"/>
      <c r="C34" s="33"/>
      <c r="D34" s="155" t="s">
        <v>34</v>
      </c>
      <c r="E34" s="33"/>
      <c r="F34" s="33"/>
      <c r="G34" s="33"/>
      <c r="H34" s="33"/>
      <c r="I34" s="33"/>
      <c r="J34" s="156">
        <f>ROUND(J125, 2)</f>
        <v>151372.5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6.96" customHeight="1">
      <c r="A35" s="33"/>
      <c r="B35" s="39"/>
      <c r="C35" s="33"/>
      <c r="D35" s="154"/>
      <c r="E35" s="154"/>
      <c r="F35" s="154"/>
      <c r="G35" s="154"/>
      <c r="H35" s="154"/>
      <c r="I35" s="154"/>
      <c r="J35" s="154"/>
      <c r="K35" s="154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33"/>
      <c r="F36" s="157" t="s">
        <v>36</v>
      </c>
      <c r="G36" s="33"/>
      <c r="H36" s="33"/>
      <c r="I36" s="157" t="s">
        <v>35</v>
      </c>
      <c r="J36" s="157" t="s">
        <v>37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14.4" customHeight="1">
      <c r="A37" s="33"/>
      <c r="B37" s="39"/>
      <c r="C37" s="33"/>
      <c r="D37" s="147" t="s">
        <v>38</v>
      </c>
      <c r="E37" s="145" t="s">
        <v>39</v>
      </c>
      <c r="F37" s="158">
        <f>ROUND((SUM(BE125:BE150)),  2)</f>
        <v>151372.5</v>
      </c>
      <c r="G37" s="33"/>
      <c r="H37" s="33"/>
      <c r="I37" s="159">
        <v>0.20999999999999999</v>
      </c>
      <c r="J37" s="158">
        <f>ROUND(((SUM(BE125:BE150))*I37),  2)</f>
        <v>31788.23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39"/>
      <c r="C38" s="33"/>
      <c r="D38" s="33"/>
      <c r="E38" s="145" t="s">
        <v>40</v>
      </c>
      <c r="F38" s="158">
        <f>ROUND((SUM(BF125:BF150)),  2)</f>
        <v>0</v>
      </c>
      <c r="G38" s="33"/>
      <c r="H38" s="33"/>
      <c r="I38" s="159">
        <v>0.12</v>
      </c>
      <c r="J38" s="158">
        <f>ROUND(((SUM(BF125:BF150))*I38),  2)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41</v>
      </c>
      <c r="F39" s="158">
        <f>ROUND((SUM(BG125:BG150)),  2)</f>
        <v>0</v>
      </c>
      <c r="G39" s="33"/>
      <c r="H39" s="33"/>
      <c r="I39" s="159">
        <v>0.20999999999999999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9"/>
      <c r="C40" s="33"/>
      <c r="D40" s="33"/>
      <c r="E40" s="145" t="s">
        <v>42</v>
      </c>
      <c r="F40" s="158">
        <f>ROUND((SUM(BH125:BH150)),  2)</f>
        <v>0</v>
      </c>
      <c r="G40" s="33"/>
      <c r="H40" s="33"/>
      <c r="I40" s="159">
        <v>0.12</v>
      </c>
      <c r="J40" s="158">
        <f>0</f>
        <v>0</v>
      </c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2" customFormat="1" ht="14.4" customHeight="1">
      <c r="A41" s="33"/>
      <c r="B41" s="39"/>
      <c r="C41" s="33"/>
      <c r="D41" s="33"/>
      <c r="E41" s="145" t="s">
        <v>43</v>
      </c>
      <c r="F41" s="158">
        <f>ROUND((SUM(BI125:BI150)),  2)</f>
        <v>0</v>
      </c>
      <c r="G41" s="33"/>
      <c r="H41" s="33"/>
      <c r="I41" s="159">
        <v>0</v>
      </c>
      <c r="J41" s="158">
        <f>0</f>
        <v>0</v>
      </c>
      <c r="K41" s="33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6.96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5.44" customHeight="1">
      <c r="A43" s="33"/>
      <c r="B43" s="39"/>
      <c r="C43" s="160"/>
      <c r="D43" s="161" t="s">
        <v>44</v>
      </c>
      <c r="E43" s="162"/>
      <c r="F43" s="162"/>
      <c r="G43" s="163" t="s">
        <v>45</v>
      </c>
      <c r="H43" s="164" t="s">
        <v>46</v>
      </c>
      <c r="I43" s="162"/>
      <c r="J43" s="165">
        <f>SUM(J34:J41)</f>
        <v>183160.73000000001</v>
      </c>
      <c r="K43" s="166"/>
      <c r="L43" s="57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14.4" customHeight="1">
      <c r="A44" s="33"/>
      <c r="B44" s="39"/>
      <c r="C44" s="33"/>
      <c r="D44" s="33"/>
      <c r="E44" s="33"/>
      <c r="F44" s="33"/>
      <c r="G44" s="33"/>
      <c r="H44" s="33"/>
      <c r="I44" s="33"/>
      <c r="J44" s="33"/>
      <c r="K44" s="33"/>
      <c r="L44" s="57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47</v>
      </c>
      <c r="E50" s="168"/>
      <c r="F50" s="168"/>
      <c r="G50" s="167" t="s">
        <v>48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49</v>
      </c>
      <c r="E61" s="170"/>
      <c r="F61" s="171" t="s">
        <v>50</v>
      </c>
      <c r="G61" s="169" t="s">
        <v>49</v>
      </c>
      <c r="H61" s="170"/>
      <c r="I61" s="170"/>
      <c r="J61" s="172" t="s">
        <v>50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51</v>
      </c>
      <c r="E65" s="173"/>
      <c r="F65" s="173"/>
      <c r="G65" s="167" t="s">
        <v>52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49</v>
      </c>
      <c r="E76" s="170"/>
      <c r="F76" s="171" t="s">
        <v>50</v>
      </c>
      <c r="G76" s="169" t="s">
        <v>49</v>
      </c>
      <c r="H76" s="170"/>
      <c r="I76" s="170"/>
      <c r="J76" s="172" t="s">
        <v>50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hidden="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hidden="1" s="2" customFormat="1" ht="24.96" customHeight="1">
      <c r="A82" s="33"/>
      <c r="B82" s="34"/>
      <c r="C82" s="24" t="s">
        <v>238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hidden="1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hidden="1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hidden="1" s="2" customFormat="1" ht="16.5" customHeight="1">
      <c r="A85" s="33"/>
      <c r="B85" s="34"/>
      <c r="C85" s="35"/>
      <c r="D85" s="35"/>
      <c r="E85" s="178" t="str">
        <f>E7</f>
        <v>Cheb - Onkologie a zubní klinika rev.11.02.2025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hidden="1" s="1" customFormat="1" ht="12" customHeight="1">
      <c r="B86" s="22"/>
      <c r="C86" s="30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78" t="s">
        <v>4862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0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3"/>
      <c r="B89" s="34"/>
      <c r="C89" s="35"/>
      <c r="D89" s="35"/>
      <c r="E89" s="179" t="s">
        <v>5270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hidden="1" s="2" customFormat="1" ht="12" customHeight="1">
      <c r="A90" s="33"/>
      <c r="B90" s="34"/>
      <c r="C90" s="30" t="s">
        <v>3648</v>
      </c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hidden="1" s="2" customFormat="1" ht="16.5" customHeight="1">
      <c r="A91" s="33"/>
      <c r="B91" s="34"/>
      <c r="C91" s="35"/>
      <c r="D91" s="35"/>
      <c r="E91" s="70" t="str">
        <f>E13</f>
        <v>II.1.2.6.8 - Dorozumívací zařízení sestra-pacient</v>
      </c>
      <c r="F91" s="35"/>
      <c r="G91" s="35"/>
      <c r="H91" s="35"/>
      <c r="I91" s="35"/>
      <c r="J91" s="35"/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hidden="1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hidden="1" s="2" customFormat="1" ht="12" customHeight="1">
      <c r="A93" s="33"/>
      <c r="B93" s="34"/>
      <c r="C93" s="30" t="s">
        <v>18</v>
      </c>
      <c r="D93" s="35"/>
      <c r="E93" s="35"/>
      <c r="F93" s="27" t="str">
        <f>F16</f>
        <v>Cheb</v>
      </c>
      <c r="G93" s="35"/>
      <c r="H93" s="35"/>
      <c r="I93" s="30" t="s">
        <v>20</v>
      </c>
      <c r="J93" s="73" t="str">
        <f>IF(J16="","",J16)</f>
        <v>10. 12. 2024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hidden="1" s="2" customFormat="1" ht="6.96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hidden="1" s="2" customFormat="1" ht="15.15" customHeight="1">
      <c r="A95" s="33"/>
      <c r="B95" s="34"/>
      <c r="C95" s="30" t="s">
        <v>22</v>
      </c>
      <c r="D95" s="35"/>
      <c r="E95" s="35"/>
      <c r="F95" s="27" t="str">
        <f>E19</f>
        <v>Karlovarský kraj</v>
      </c>
      <c r="G95" s="35"/>
      <c r="H95" s="35"/>
      <c r="I95" s="30" t="s">
        <v>27</v>
      </c>
      <c r="J95" s="31" t="str">
        <f>E25</f>
        <v>M Projekt Cheb</v>
      </c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hidden="1" s="2" customFormat="1" ht="15.15" customHeight="1">
      <c r="A96" s="33"/>
      <c r="B96" s="34"/>
      <c r="C96" s="30" t="s">
        <v>26</v>
      </c>
      <c r="D96" s="35"/>
      <c r="E96" s="35"/>
      <c r="F96" s="27" t="str">
        <f>IF(E22="","",E22)</f>
        <v xml:space="preserve"> </v>
      </c>
      <c r="G96" s="35"/>
      <c r="H96" s="35"/>
      <c r="I96" s="30" t="s">
        <v>31</v>
      </c>
      <c r="J96" s="31" t="str">
        <f>E28</f>
        <v xml:space="preserve"> 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hidden="1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hidden="1" s="2" customFormat="1" ht="29.28" customHeight="1">
      <c r="A98" s="33"/>
      <c r="B98" s="34"/>
      <c r="C98" s="180" t="s">
        <v>239</v>
      </c>
      <c r="D98" s="181"/>
      <c r="E98" s="181"/>
      <c r="F98" s="181"/>
      <c r="G98" s="181"/>
      <c r="H98" s="181"/>
      <c r="I98" s="181"/>
      <c r="J98" s="182" t="s">
        <v>240</v>
      </c>
      <c r="K98" s="181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hidden="1" s="2" customFormat="1" ht="10.32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7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hidden="1" s="2" customFormat="1" ht="22.8" customHeight="1">
      <c r="A100" s="33"/>
      <c r="B100" s="34"/>
      <c r="C100" s="183" t="s">
        <v>241</v>
      </c>
      <c r="D100" s="35"/>
      <c r="E100" s="35"/>
      <c r="F100" s="35"/>
      <c r="G100" s="35"/>
      <c r="H100" s="35"/>
      <c r="I100" s="35"/>
      <c r="J100" s="104">
        <f>J125</f>
        <v>151372.50000000003</v>
      </c>
      <c r="K100" s="35"/>
      <c r="L100" s="57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242</v>
      </c>
    </row>
    <row r="101" hidden="1" s="9" customFormat="1" ht="24.96" customHeight="1">
      <c r="A101" s="9"/>
      <c r="B101" s="184"/>
      <c r="C101" s="185"/>
      <c r="D101" s="186" t="s">
        <v>4035</v>
      </c>
      <c r="E101" s="187"/>
      <c r="F101" s="187"/>
      <c r="G101" s="187"/>
      <c r="H101" s="187"/>
      <c r="I101" s="187"/>
      <c r="J101" s="188">
        <f>J126</f>
        <v>151372.50000000003</v>
      </c>
      <c r="K101" s="185"/>
      <c r="L101" s="18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7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hidden="1" s="2" customFormat="1" ht="6.96" customHeight="1">
      <c r="A103" s="33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7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hidden="1"/>
    <row r="105" hidden="1"/>
    <row r="106" hidden="1"/>
    <row r="107" s="2" customFormat="1" ht="6.96" customHeight="1">
      <c r="A107" s="33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24.96" customHeight="1">
      <c r="A108" s="33"/>
      <c r="B108" s="34"/>
      <c r="C108" s="24" t="s">
        <v>263</v>
      </c>
      <c r="D108" s="35"/>
      <c r="E108" s="35"/>
      <c r="F108" s="35"/>
      <c r="G108" s="35"/>
      <c r="H108" s="35"/>
      <c r="I108" s="35"/>
      <c r="J108" s="35"/>
      <c r="K108" s="35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6.96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12" customHeight="1">
      <c r="A110" s="33"/>
      <c r="B110" s="34"/>
      <c r="C110" s="30" t="s">
        <v>14</v>
      </c>
      <c r="D110" s="35"/>
      <c r="E110" s="35"/>
      <c r="F110" s="35"/>
      <c r="G110" s="35"/>
      <c r="H110" s="35"/>
      <c r="I110" s="35"/>
      <c r="J110" s="35"/>
      <c r="K110" s="35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16.5" customHeight="1">
      <c r="A111" s="33"/>
      <c r="B111" s="34"/>
      <c r="C111" s="35"/>
      <c r="D111" s="35"/>
      <c r="E111" s="178" t="str">
        <f>E7</f>
        <v>Cheb - Onkologie a zubní klinika rev.11.02.2025</v>
      </c>
      <c r="F111" s="30"/>
      <c r="G111" s="30"/>
      <c r="H111" s="30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1" customFormat="1" ht="12" customHeight="1">
      <c r="B112" s="22"/>
      <c r="C112" s="30" t="s">
        <v>231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78" t="s">
        <v>4862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0" t="s">
        <v>233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3"/>
      <c r="B115" s="34"/>
      <c r="C115" s="35"/>
      <c r="D115" s="35"/>
      <c r="E115" s="179" t="s">
        <v>5270</v>
      </c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2" customHeight="1">
      <c r="A116" s="33"/>
      <c r="B116" s="34"/>
      <c r="C116" s="30" t="s">
        <v>3648</v>
      </c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6.5" customHeight="1">
      <c r="A117" s="33"/>
      <c r="B117" s="34"/>
      <c r="C117" s="35"/>
      <c r="D117" s="35"/>
      <c r="E117" s="70" t="str">
        <f>E13</f>
        <v>II.1.2.6.8 - Dorozumívací zařízení sestra-pacient</v>
      </c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6.96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2" customHeight="1">
      <c r="A119" s="33"/>
      <c r="B119" s="34"/>
      <c r="C119" s="30" t="s">
        <v>18</v>
      </c>
      <c r="D119" s="35"/>
      <c r="E119" s="35"/>
      <c r="F119" s="27" t="str">
        <f>F16</f>
        <v>Cheb</v>
      </c>
      <c r="G119" s="35"/>
      <c r="H119" s="35"/>
      <c r="I119" s="30" t="s">
        <v>20</v>
      </c>
      <c r="J119" s="73" t="str">
        <f>IF(J16="","",J16)</f>
        <v>10. 12. 2024</v>
      </c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6.96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5.15" customHeight="1">
      <c r="A121" s="33"/>
      <c r="B121" s="34"/>
      <c r="C121" s="30" t="s">
        <v>22</v>
      </c>
      <c r="D121" s="35"/>
      <c r="E121" s="35"/>
      <c r="F121" s="27" t="str">
        <f>E19</f>
        <v>Karlovarský kraj</v>
      </c>
      <c r="G121" s="35"/>
      <c r="H121" s="35"/>
      <c r="I121" s="30" t="s">
        <v>27</v>
      </c>
      <c r="J121" s="31" t="str">
        <f>E25</f>
        <v>M Projekt Cheb</v>
      </c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5.15" customHeight="1">
      <c r="A122" s="33"/>
      <c r="B122" s="34"/>
      <c r="C122" s="30" t="s">
        <v>26</v>
      </c>
      <c r="D122" s="35"/>
      <c r="E122" s="35"/>
      <c r="F122" s="27" t="str">
        <f>IF(E22="","",E22)</f>
        <v xml:space="preserve"> </v>
      </c>
      <c r="G122" s="35"/>
      <c r="H122" s="35"/>
      <c r="I122" s="30" t="s">
        <v>31</v>
      </c>
      <c r="J122" s="31" t="str">
        <f>E28</f>
        <v xml:space="preserve"> </v>
      </c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0.32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11" customFormat="1" ht="29.28" customHeight="1">
      <c r="A124" s="195"/>
      <c r="B124" s="196"/>
      <c r="C124" s="197" t="s">
        <v>264</v>
      </c>
      <c r="D124" s="198" t="s">
        <v>59</v>
      </c>
      <c r="E124" s="198" t="s">
        <v>55</v>
      </c>
      <c r="F124" s="198" t="s">
        <v>56</v>
      </c>
      <c r="G124" s="198" t="s">
        <v>265</v>
      </c>
      <c r="H124" s="198" t="s">
        <v>266</v>
      </c>
      <c r="I124" s="198" t="s">
        <v>267</v>
      </c>
      <c r="J124" s="199" t="s">
        <v>240</v>
      </c>
      <c r="K124" s="200" t="s">
        <v>268</v>
      </c>
      <c r="L124" s="201"/>
      <c r="M124" s="94" t="s">
        <v>1</v>
      </c>
      <c r="N124" s="95" t="s">
        <v>38</v>
      </c>
      <c r="O124" s="95" t="s">
        <v>269</v>
      </c>
      <c r="P124" s="95" t="s">
        <v>270</v>
      </c>
      <c r="Q124" s="95" t="s">
        <v>271</v>
      </c>
      <c r="R124" s="95" t="s">
        <v>272</v>
      </c>
      <c r="S124" s="95" t="s">
        <v>273</v>
      </c>
      <c r="T124" s="96" t="s">
        <v>274</v>
      </c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</row>
    <row r="125" s="2" customFormat="1" ht="22.8" customHeight="1">
      <c r="A125" s="33"/>
      <c r="B125" s="34"/>
      <c r="C125" s="101" t="s">
        <v>275</v>
      </c>
      <c r="D125" s="35"/>
      <c r="E125" s="35"/>
      <c r="F125" s="35"/>
      <c r="G125" s="35"/>
      <c r="H125" s="35"/>
      <c r="I125" s="35"/>
      <c r="J125" s="202">
        <f>BK125</f>
        <v>151372.50000000003</v>
      </c>
      <c r="K125" s="35"/>
      <c r="L125" s="39"/>
      <c r="M125" s="97"/>
      <c r="N125" s="203"/>
      <c r="O125" s="98"/>
      <c r="P125" s="204">
        <f>P126</f>
        <v>0</v>
      </c>
      <c r="Q125" s="98"/>
      <c r="R125" s="204">
        <f>R126</f>
        <v>0</v>
      </c>
      <c r="S125" s="98"/>
      <c r="T125" s="205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73</v>
      </c>
      <c r="AU125" s="18" t="s">
        <v>242</v>
      </c>
      <c r="BK125" s="206">
        <f>BK126</f>
        <v>151372.50000000003</v>
      </c>
    </row>
    <row r="126" s="12" customFormat="1" ht="25.92" customHeight="1">
      <c r="A126" s="12"/>
      <c r="B126" s="207"/>
      <c r="C126" s="208"/>
      <c r="D126" s="209" t="s">
        <v>73</v>
      </c>
      <c r="E126" s="210" t="s">
        <v>81</v>
      </c>
      <c r="F126" s="210" t="s">
        <v>137</v>
      </c>
      <c r="G126" s="208"/>
      <c r="H126" s="208"/>
      <c r="I126" s="208"/>
      <c r="J126" s="211">
        <f>BK126</f>
        <v>151372.50000000003</v>
      </c>
      <c r="K126" s="208"/>
      <c r="L126" s="212"/>
      <c r="M126" s="213"/>
      <c r="N126" s="214"/>
      <c r="O126" s="214"/>
      <c r="P126" s="215">
        <f>SUM(P127:P150)</f>
        <v>0</v>
      </c>
      <c r="Q126" s="214"/>
      <c r="R126" s="215">
        <f>SUM(R127:R150)</f>
        <v>0</v>
      </c>
      <c r="S126" s="214"/>
      <c r="T126" s="216">
        <f>SUM(T127:T150)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7" t="s">
        <v>116</v>
      </c>
      <c r="AT126" s="218" t="s">
        <v>73</v>
      </c>
      <c r="AU126" s="218" t="s">
        <v>74</v>
      </c>
      <c r="AY126" s="217" t="s">
        <v>278</v>
      </c>
      <c r="BK126" s="219">
        <f>SUM(BK127:BK150)</f>
        <v>151372.50000000003</v>
      </c>
    </row>
    <row r="127" s="2" customFormat="1" ht="62.7" customHeight="1">
      <c r="A127" s="33"/>
      <c r="B127" s="34"/>
      <c r="C127" s="222" t="s">
        <v>81</v>
      </c>
      <c r="D127" s="222" t="s">
        <v>280</v>
      </c>
      <c r="E127" s="223" t="s">
        <v>6220</v>
      </c>
      <c r="F127" s="224" t="s">
        <v>6221</v>
      </c>
      <c r="G127" s="225" t="s">
        <v>1673</v>
      </c>
      <c r="H127" s="226">
        <v>1</v>
      </c>
      <c r="I127" s="227">
        <v>11097.799999999999</v>
      </c>
      <c r="J127" s="227">
        <f>ROUND(I127*H127,2)</f>
        <v>11097.799999999999</v>
      </c>
      <c r="K127" s="228"/>
      <c r="L127" s="39"/>
      <c r="M127" s="229" t="s">
        <v>1</v>
      </c>
      <c r="N127" s="230" t="s">
        <v>39</v>
      </c>
      <c r="O127" s="231">
        <v>0</v>
      </c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33" t="s">
        <v>2319</v>
      </c>
      <c r="AT127" s="233" t="s">
        <v>280</v>
      </c>
      <c r="AU127" s="233" t="s">
        <v>81</v>
      </c>
      <c r="AY127" s="18" t="s">
        <v>278</v>
      </c>
      <c r="BE127" s="234">
        <f>IF(N127="základní",J127,0)</f>
        <v>11097.799999999999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8" t="s">
        <v>81</v>
      </c>
      <c r="BK127" s="234">
        <f>ROUND(I127*H127,2)</f>
        <v>11097.799999999999</v>
      </c>
      <c r="BL127" s="18" t="s">
        <v>2319</v>
      </c>
      <c r="BM127" s="233" t="s">
        <v>6222</v>
      </c>
    </row>
    <row r="128" s="2" customFormat="1" ht="62.7" customHeight="1">
      <c r="A128" s="33"/>
      <c r="B128" s="34"/>
      <c r="C128" s="222" t="s">
        <v>83</v>
      </c>
      <c r="D128" s="222" t="s">
        <v>280</v>
      </c>
      <c r="E128" s="223" t="s">
        <v>6223</v>
      </c>
      <c r="F128" s="224" t="s">
        <v>6224</v>
      </c>
      <c r="G128" s="225" t="s">
        <v>1673</v>
      </c>
      <c r="H128" s="226">
        <v>1</v>
      </c>
      <c r="I128" s="227">
        <v>11097.799999999999</v>
      </c>
      <c r="J128" s="227">
        <f>ROUND(I128*H128,2)</f>
        <v>11097.799999999999</v>
      </c>
      <c r="K128" s="228"/>
      <c r="L128" s="39"/>
      <c r="M128" s="229" t="s">
        <v>1</v>
      </c>
      <c r="N128" s="230" t="s">
        <v>39</v>
      </c>
      <c r="O128" s="231">
        <v>0</v>
      </c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33" t="s">
        <v>2319</v>
      </c>
      <c r="AT128" s="233" t="s">
        <v>280</v>
      </c>
      <c r="AU128" s="233" t="s">
        <v>81</v>
      </c>
      <c r="AY128" s="18" t="s">
        <v>278</v>
      </c>
      <c r="BE128" s="234">
        <f>IF(N128="základní",J128,0)</f>
        <v>11097.799999999999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8" t="s">
        <v>81</v>
      </c>
      <c r="BK128" s="234">
        <f>ROUND(I128*H128,2)</f>
        <v>11097.799999999999</v>
      </c>
      <c r="BL128" s="18" t="s">
        <v>2319</v>
      </c>
      <c r="BM128" s="233" t="s">
        <v>6225</v>
      </c>
    </row>
    <row r="129" s="2" customFormat="1" ht="62.7" customHeight="1">
      <c r="A129" s="33"/>
      <c r="B129" s="34"/>
      <c r="C129" s="222" t="s">
        <v>91</v>
      </c>
      <c r="D129" s="222" t="s">
        <v>280</v>
      </c>
      <c r="E129" s="223" t="s">
        <v>6226</v>
      </c>
      <c r="F129" s="224" t="s">
        <v>6227</v>
      </c>
      <c r="G129" s="225" t="s">
        <v>1673</v>
      </c>
      <c r="H129" s="226">
        <v>1</v>
      </c>
      <c r="I129" s="227">
        <v>11097.799999999999</v>
      </c>
      <c r="J129" s="227">
        <f>ROUND(I129*H129,2)</f>
        <v>11097.799999999999</v>
      </c>
      <c r="K129" s="228"/>
      <c r="L129" s="39"/>
      <c r="M129" s="229" t="s">
        <v>1</v>
      </c>
      <c r="N129" s="230" t="s">
        <v>39</v>
      </c>
      <c r="O129" s="231">
        <v>0</v>
      </c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33" t="s">
        <v>2319</v>
      </c>
      <c r="AT129" s="233" t="s">
        <v>280</v>
      </c>
      <c r="AU129" s="233" t="s">
        <v>81</v>
      </c>
      <c r="AY129" s="18" t="s">
        <v>278</v>
      </c>
      <c r="BE129" s="234">
        <f>IF(N129="základní",J129,0)</f>
        <v>11097.799999999999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8" t="s">
        <v>81</v>
      </c>
      <c r="BK129" s="234">
        <f>ROUND(I129*H129,2)</f>
        <v>11097.799999999999</v>
      </c>
      <c r="BL129" s="18" t="s">
        <v>2319</v>
      </c>
      <c r="BM129" s="233" t="s">
        <v>6228</v>
      </c>
    </row>
    <row r="130" s="2" customFormat="1" ht="16.5" customHeight="1">
      <c r="A130" s="33"/>
      <c r="B130" s="34"/>
      <c r="C130" s="222" t="s">
        <v>116</v>
      </c>
      <c r="D130" s="222" t="s">
        <v>280</v>
      </c>
      <c r="E130" s="223" t="s">
        <v>4124</v>
      </c>
      <c r="F130" s="224" t="s">
        <v>4125</v>
      </c>
      <c r="G130" s="225" t="s">
        <v>3654</v>
      </c>
      <c r="H130" s="226">
        <v>18</v>
      </c>
      <c r="I130" s="227">
        <v>485</v>
      </c>
      <c r="J130" s="227">
        <f>ROUND(I130*H130,2)</f>
        <v>8730</v>
      </c>
      <c r="K130" s="228"/>
      <c r="L130" s="39"/>
      <c r="M130" s="229" t="s">
        <v>1</v>
      </c>
      <c r="N130" s="230" t="s">
        <v>39</v>
      </c>
      <c r="O130" s="231">
        <v>0</v>
      </c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33" t="s">
        <v>2319</v>
      </c>
      <c r="AT130" s="233" t="s">
        <v>280</v>
      </c>
      <c r="AU130" s="233" t="s">
        <v>81</v>
      </c>
      <c r="AY130" s="18" t="s">
        <v>278</v>
      </c>
      <c r="BE130" s="234">
        <f>IF(N130="základní",J130,0)</f>
        <v>8730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8" t="s">
        <v>81</v>
      </c>
      <c r="BK130" s="234">
        <f>ROUND(I130*H130,2)</f>
        <v>8730</v>
      </c>
      <c r="BL130" s="18" t="s">
        <v>2319</v>
      </c>
      <c r="BM130" s="233" t="s">
        <v>6229</v>
      </c>
    </row>
    <row r="131" s="2" customFormat="1" ht="33" customHeight="1">
      <c r="A131" s="33"/>
      <c r="B131" s="34"/>
      <c r="C131" s="222" t="s">
        <v>298</v>
      </c>
      <c r="D131" s="222" t="s">
        <v>280</v>
      </c>
      <c r="E131" s="223" t="s">
        <v>4133</v>
      </c>
      <c r="F131" s="224" t="s">
        <v>4134</v>
      </c>
      <c r="G131" s="225" t="s">
        <v>407</v>
      </c>
      <c r="H131" s="226">
        <v>240</v>
      </c>
      <c r="I131" s="227">
        <v>43.799999999999997</v>
      </c>
      <c r="J131" s="227">
        <f>ROUND(I131*H131,2)</f>
        <v>10512</v>
      </c>
      <c r="K131" s="228"/>
      <c r="L131" s="39"/>
      <c r="M131" s="229" t="s">
        <v>1</v>
      </c>
      <c r="N131" s="230" t="s">
        <v>39</v>
      </c>
      <c r="O131" s="231">
        <v>0</v>
      </c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33" t="s">
        <v>2319</v>
      </c>
      <c r="AT131" s="233" t="s">
        <v>280</v>
      </c>
      <c r="AU131" s="233" t="s">
        <v>81</v>
      </c>
      <c r="AY131" s="18" t="s">
        <v>278</v>
      </c>
      <c r="BE131" s="234">
        <f>IF(N131="základní",J131,0)</f>
        <v>10512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81</v>
      </c>
      <c r="BK131" s="234">
        <f>ROUND(I131*H131,2)</f>
        <v>10512</v>
      </c>
      <c r="BL131" s="18" t="s">
        <v>2319</v>
      </c>
      <c r="BM131" s="233" t="s">
        <v>6230</v>
      </c>
    </row>
    <row r="132" s="2" customFormat="1" ht="24.15" customHeight="1">
      <c r="A132" s="33"/>
      <c r="B132" s="34"/>
      <c r="C132" s="222" t="s">
        <v>304</v>
      </c>
      <c r="D132" s="222" t="s">
        <v>280</v>
      </c>
      <c r="E132" s="223" t="s">
        <v>3713</v>
      </c>
      <c r="F132" s="224" t="s">
        <v>3714</v>
      </c>
      <c r="G132" s="225" t="s">
        <v>407</v>
      </c>
      <c r="H132" s="226">
        <v>60</v>
      </c>
      <c r="I132" s="227">
        <v>64.799999999999997</v>
      </c>
      <c r="J132" s="227">
        <f>ROUND(I132*H132,2)</f>
        <v>3888</v>
      </c>
      <c r="K132" s="228"/>
      <c r="L132" s="39"/>
      <c r="M132" s="229" t="s">
        <v>1</v>
      </c>
      <c r="N132" s="230" t="s">
        <v>39</v>
      </c>
      <c r="O132" s="231">
        <v>0</v>
      </c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33" t="s">
        <v>2319</v>
      </c>
      <c r="AT132" s="233" t="s">
        <v>280</v>
      </c>
      <c r="AU132" s="233" t="s">
        <v>81</v>
      </c>
      <c r="AY132" s="18" t="s">
        <v>278</v>
      </c>
      <c r="BE132" s="234">
        <f>IF(N132="základní",J132,0)</f>
        <v>3888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8" t="s">
        <v>81</v>
      </c>
      <c r="BK132" s="234">
        <f>ROUND(I132*H132,2)</f>
        <v>3888</v>
      </c>
      <c r="BL132" s="18" t="s">
        <v>2319</v>
      </c>
      <c r="BM132" s="233" t="s">
        <v>6231</v>
      </c>
    </row>
    <row r="133" s="2" customFormat="1" ht="16.5" customHeight="1">
      <c r="A133" s="33"/>
      <c r="B133" s="34"/>
      <c r="C133" s="222" t="s">
        <v>310</v>
      </c>
      <c r="D133" s="222" t="s">
        <v>280</v>
      </c>
      <c r="E133" s="223" t="s">
        <v>4004</v>
      </c>
      <c r="F133" s="224" t="s">
        <v>3768</v>
      </c>
      <c r="G133" s="225" t="s">
        <v>407</v>
      </c>
      <c r="H133" s="226">
        <v>240</v>
      </c>
      <c r="I133" s="227">
        <v>13.4</v>
      </c>
      <c r="J133" s="227">
        <f>ROUND(I133*H133,2)</f>
        <v>3216</v>
      </c>
      <c r="K133" s="228"/>
      <c r="L133" s="39"/>
      <c r="M133" s="229" t="s">
        <v>1</v>
      </c>
      <c r="N133" s="230" t="s">
        <v>39</v>
      </c>
      <c r="O133" s="231">
        <v>0</v>
      </c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33" t="s">
        <v>2319</v>
      </c>
      <c r="AT133" s="233" t="s">
        <v>280</v>
      </c>
      <c r="AU133" s="233" t="s">
        <v>81</v>
      </c>
      <c r="AY133" s="18" t="s">
        <v>278</v>
      </c>
      <c r="BE133" s="234">
        <f>IF(N133="základní",J133,0)</f>
        <v>3216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8" t="s">
        <v>81</v>
      </c>
      <c r="BK133" s="234">
        <f>ROUND(I133*H133,2)</f>
        <v>3216</v>
      </c>
      <c r="BL133" s="18" t="s">
        <v>2319</v>
      </c>
      <c r="BM133" s="233" t="s">
        <v>6232</v>
      </c>
    </row>
    <row r="134" s="2" customFormat="1" ht="24.15" customHeight="1">
      <c r="A134" s="33"/>
      <c r="B134" s="34"/>
      <c r="C134" s="222" t="s">
        <v>315</v>
      </c>
      <c r="D134" s="222" t="s">
        <v>280</v>
      </c>
      <c r="E134" s="223" t="s">
        <v>4141</v>
      </c>
      <c r="F134" s="224" t="s">
        <v>4142</v>
      </c>
      <c r="G134" s="225" t="s">
        <v>1673</v>
      </c>
      <c r="H134" s="226">
        <v>32</v>
      </c>
      <c r="I134" s="227">
        <v>180.40000000000001</v>
      </c>
      <c r="J134" s="227">
        <f>ROUND(I134*H134,2)</f>
        <v>5772.8000000000002</v>
      </c>
      <c r="K134" s="228"/>
      <c r="L134" s="39"/>
      <c r="M134" s="229" t="s">
        <v>1</v>
      </c>
      <c r="N134" s="230" t="s">
        <v>39</v>
      </c>
      <c r="O134" s="231">
        <v>0</v>
      </c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33" t="s">
        <v>2319</v>
      </c>
      <c r="AT134" s="233" t="s">
        <v>280</v>
      </c>
      <c r="AU134" s="233" t="s">
        <v>81</v>
      </c>
      <c r="AY134" s="18" t="s">
        <v>278</v>
      </c>
      <c r="BE134" s="234">
        <f>IF(N134="základní",J134,0)</f>
        <v>5772.8000000000002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8" t="s">
        <v>81</v>
      </c>
      <c r="BK134" s="234">
        <f>ROUND(I134*H134,2)</f>
        <v>5772.8000000000002</v>
      </c>
      <c r="BL134" s="18" t="s">
        <v>2319</v>
      </c>
      <c r="BM134" s="233" t="s">
        <v>6233</v>
      </c>
    </row>
    <row r="135" s="2" customFormat="1" ht="24.15" customHeight="1">
      <c r="A135" s="33"/>
      <c r="B135" s="34"/>
      <c r="C135" s="222" t="s">
        <v>308</v>
      </c>
      <c r="D135" s="222" t="s">
        <v>280</v>
      </c>
      <c r="E135" s="223" t="s">
        <v>4009</v>
      </c>
      <c r="F135" s="224" t="s">
        <v>4010</v>
      </c>
      <c r="G135" s="225" t="s">
        <v>1673</v>
      </c>
      <c r="H135" s="226">
        <v>32</v>
      </c>
      <c r="I135" s="227">
        <v>63</v>
      </c>
      <c r="J135" s="227">
        <f>ROUND(I135*H135,2)</f>
        <v>2016</v>
      </c>
      <c r="K135" s="228"/>
      <c r="L135" s="39"/>
      <c r="M135" s="229" t="s">
        <v>1</v>
      </c>
      <c r="N135" s="230" t="s">
        <v>39</v>
      </c>
      <c r="O135" s="231">
        <v>0</v>
      </c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33" t="s">
        <v>2319</v>
      </c>
      <c r="AT135" s="233" t="s">
        <v>280</v>
      </c>
      <c r="AU135" s="233" t="s">
        <v>81</v>
      </c>
      <c r="AY135" s="18" t="s">
        <v>278</v>
      </c>
      <c r="BE135" s="234">
        <f>IF(N135="základní",J135,0)</f>
        <v>2016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8" t="s">
        <v>81</v>
      </c>
      <c r="BK135" s="234">
        <f>ROUND(I135*H135,2)</f>
        <v>2016</v>
      </c>
      <c r="BL135" s="18" t="s">
        <v>2319</v>
      </c>
      <c r="BM135" s="233" t="s">
        <v>6234</v>
      </c>
    </row>
    <row r="136" s="2" customFormat="1" ht="37.8" customHeight="1">
      <c r="A136" s="33"/>
      <c r="B136" s="34"/>
      <c r="C136" s="222" t="s">
        <v>325</v>
      </c>
      <c r="D136" s="222" t="s">
        <v>280</v>
      </c>
      <c r="E136" s="223" t="s">
        <v>3740</v>
      </c>
      <c r="F136" s="224" t="s">
        <v>3741</v>
      </c>
      <c r="G136" s="225" t="s">
        <v>407</v>
      </c>
      <c r="H136" s="226">
        <v>80</v>
      </c>
      <c r="I136" s="227">
        <v>71.099999999999994</v>
      </c>
      <c r="J136" s="227">
        <f>ROUND(I136*H136,2)</f>
        <v>5688</v>
      </c>
      <c r="K136" s="228"/>
      <c r="L136" s="39"/>
      <c r="M136" s="229" t="s">
        <v>1</v>
      </c>
      <c r="N136" s="230" t="s">
        <v>39</v>
      </c>
      <c r="O136" s="231">
        <v>0</v>
      </c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33" t="s">
        <v>2319</v>
      </c>
      <c r="AT136" s="233" t="s">
        <v>280</v>
      </c>
      <c r="AU136" s="233" t="s">
        <v>81</v>
      </c>
      <c r="AY136" s="18" t="s">
        <v>278</v>
      </c>
      <c r="BE136" s="234">
        <f>IF(N136="základní",J136,0)</f>
        <v>5688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8" t="s">
        <v>81</v>
      </c>
      <c r="BK136" s="234">
        <f>ROUND(I136*H136,2)</f>
        <v>5688</v>
      </c>
      <c r="BL136" s="18" t="s">
        <v>2319</v>
      </c>
      <c r="BM136" s="233" t="s">
        <v>6235</v>
      </c>
    </row>
    <row r="137" s="2" customFormat="1" ht="37.8" customHeight="1">
      <c r="A137" s="33"/>
      <c r="B137" s="34"/>
      <c r="C137" s="222" t="s">
        <v>372</v>
      </c>
      <c r="D137" s="222" t="s">
        <v>280</v>
      </c>
      <c r="E137" s="223" t="s">
        <v>3743</v>
      </c>
      <c r="F137" s="224" t="s">
        <v>3744</v>
      </c>
      <c r="G137" s="225" t="s">
        <v>407</v>
      </c>
      <c r="H137" s="226">
        <v>40</v>
      </c>
      <c r="I137" s="227">
        <v>82.5</v>
      </c>
      <c r="J137" s="227">
        <f>ROUND(I137*H137,2)</f>
        <v>3300</v>
      </c>
      <c r="K137" s="228"/>
      <c r="L137" s="39"/>
      <c r="M137" s="229" t="s">
        <v>1</v>
      </c>
      <c r="N137" s="230" t="s">
        <v>39</v>
      </c>
      <c r="O137" s="231">
        <v>0</v>
      </c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33" t="s">
        <v>2319</v>
      </c>
      <c r="AT137" s="233" t="s">
        <v>280</v>
      </c>
      <c r="AU137" s="233" t="s">
        <v>81</v>
      </c>
      <c r="AY137" s="18" t="s">
        <v>278</v>
      </c>
      <c r="BE137" s="234">
        <f>IF(N137="základní",J137,0)</f>
        <v>3300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8" t="s">
        <v>81</v>
      </c>
      <c r="BK137" s="234">
        <f>ROUND(I137*H137,2)</f>
        <v>3300</v>
      </c>
      <c r="BL137" s="18" t="s">
        <v>2319</v>
      </c>
      <c r="BM137" s="233" t="s">
        <v>6236</v>
      </c>
    </row>
    <row r="138" s="2" customFormat="1" ht="24.15" customHeight="1">
      <c r="A138" s="33"/>
      <c r="B138" s="34"/>
      <c r="C138" s="222" t="s">
        <v>8</v>
      </c>
      <c r="D138" s="222" t="s">
        <v>280</v>
      </c>
      <c r="E138" s="223" t="s">
        <v>3746</v>
      </c>
      <c r="F138" s="224" t="s">
        <v>3747</v>
      </c>
      <c r="G138" s="225" t="s">
        <v>1673</v>
      </c>
      <c r="H138" s="226">
        <v>120</v>
      </c>
      <c r="I138" s="227">
        <v>18.800000000000001</v>
      </c>
      <c r="J138" s="227">
        <f>ROUND(I138*H138,2)</f>
        <v>2256</v>
      </c>
      <c r="K138" s="228"/>
      <c r="L138" s="39"/>
      <c r="M138" s="229" t="s">
        <v>1</v>
      </c>
      <c r="N138" s="230" t="s">
        <v>39</v>
      </c>
      <c r="O138" s="231">
        <v>0</v>
      </c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33" t="s">
        <v>2319</v>
      </c>
      <c r="AT138" s="233" t="s">
        <v>280</v>
      </c>
      <c r="AU138" s="233" t="s">
        <v>81</v>
      </c>
      <c r="AY138" s="18" t="s">
        <v>278</v>
      </c>
      <c r="BE138" s="234">
        <f>IF(N138="základní",J138,0)</f>
        <v>2256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8" t="s">
        <v>81</v>
      </c>
      <c r="BK138" s="234">
        <f>ROUND(I138*H138,2)</f>
        <v>2256</v>
      </c>
      <c r="BL138" s="18" t="s">
        <v>2319</v>
      </c>
      <c r="BM138" s="233" t="s">
        <v>6237</v>
      </c>
    </row>
    <row r="139" s="2" customFormat="1" ht="24.15" customHeight="1">
      <c r="A139" s="33"/>
      <c r="B139" s="34"/>
      <c r="C139" s="222" t="s">
        <v>404</v>
      </c>
      <c r="D139" s="222" t="s">
        <v>280</v>
      </c>
      <c r="E139" s="223" t="s">
        <v>3749</v>
      </c>
      <c r="F139" s="224" t="s">
        <v>3750</v>
      </c>
      <c r="G139" s="225" t="s">
        <v>1673</v>
      </c>
      <c r="H139" s="226">
        <v>120</v>
      </c>
      <c r="I139" s="227">
        <v>14.199999999999999</v>
      </c>
      <c r="J139" s="227">
        <f>ROUND(I139*H139,2)</f>
        <v>1704</v>
      </c>
      <c r="K139" s="228"/>
      <c r="L139" s="39"/>
      <c r="M139" s="229" t="s">
        <v>1</v>
      </c>
      <c r="N139" s="230" t="s">
        <v>39</v>
      </c>
      <c r="O139" s="231">
        <v>0</v>
      </c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33" t="s">
        <v>2319</v>
      </c>
      <c r="AT139" s="233" t="s">
        <v>280</v>
      </c>
      <c r="AU139" s="233" t="s">
        <v>81</v>
      </c>
      <c r="AY139" s="18" t="s">
        <v>278</v>
      </c>
      <c r="BE139" s="234">
        <f>IF(N139="základní",J139,0)</f>
        <v>1704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8" t="s">
        <v>81</v>
      </c>
      <c r="BK139" s="234">
        <f>ROUND(I139*H139,2)</f>
        <v>1704</v>
      </c>
      <c r="BL139" s="18" t="s">
        <v>2319</v>
      </c>
      <c r="BM139" s="233" t="s">
        <v>6238</v>
      </c>
    </row>
    <row r="140" s="2" customFormat="1" ht="16.5" customHeight="1">
      <c r="A140" s="33"/>
      <c r="B140" s="34"/>
      <c r="C140" s="222" t="s">
        <v>410</v>
      </c>
      <c r="D140" s="222" t="s">
        <v>280</v>
      </c>
      <c r="E140" s="223" t="s">
        <v>3752</v>
      </c>
      <c r="F140" s="224" t="s">
        <v>3753</v>
      </c>
      <c r="G140" s="225" t="s">
        <v>1673</v>
      </c>
      <c r="H140" s="226">
        <v>100</v>
      </c>
      <c r="I140" s="227">
        <v>8.1999999999999993</v>
      </c>
      <c r="J140" s="227">
        <f>ROUND(I140*H140,2)</f>
        <v>820</v>
      </c>
      <c r="K140" s="228"/>
      <c r="L140" s="39"/>
      <c r="M140" s="229" t="s">
        <v>1</v>
      </c>
      <c r="N140" s="230" t="s">
        <v>39</v>
      </c>
      <c r="O140" s="231">
        <v>0</v>
      </c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33" t="s">
        <v>2319</v>
      </c>
      <c r="AT140" s="233" t="s">
        <v>280</v>
      </c>
      <c r="AU140" s="233" t="s">
        <v>81</v>
      </c>
      <c r="AY140" s="18" t="s">
        <v>278</v>
      </c>
      <c r="BE140" s="234">
        <f>IF(N140="základní",J140,0)</f>
        <v>820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8" t="s">
        <v>81</v>
      </c>
      <c r="BK140" s="234">
        <f>ROUND(I140*H140,2)</f>
        <v>820</v>
      </c>
      <c r="BL140" s="18" t="s">
        <v>2319</v>
      </c>
      <c r="BM140" s="233" t="s">
        <v>6239</v>
      </c>
    </row>
    <row r="141" s="2" customFormat="1" ht="16.5" customHeight="1">
      <c r="A141" s="33"/>
      <c r="B141" s="34"/>
      <c r="C141" s="222" t="s">
        <v>415</v>
      </c>
      <c r="D141" s="222" t="s">
        <v>280</v>
      </c>
      <c r="E141" s="223" t="s">
        <v>3755</v>
      </c>
      <c r="F141" s="224" t="s">
        <v>3756</v>
      </c>
      <c r="G141" s="225" t="s">
        <v>1673</v>
      </c>
      <c r="H141" s="226">
        <v>20</v>
      </c>
      <c r="I141" s="227">
        <v>9.6999999999999993</v>
      </c>
      <c r="J141" s="227">
        <f>ROUND(I141*H141,2)</f>
        <v>194</v>
      </c>
      <c r="K141" s="228"/>
      <c r="L141" s="39"/>
      <c r="M141" s="229" t="s">
        <v>1</v>
      </c>
      <c r="N141" s="230" t="s">
        <v>39</v>
      </c>
      <c r="O141" s="231">
        <v>0</v>
      </c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33" t="s">
        <v>2319</v>
      </c>
      <c r="AT141" s="233" t="s">
        <v>280</v>
      </c>
      <c r="AU141" s="233" t="s">
        <v>81</v>
      </c>
      <c r="AY141" s="18" t="s">
        <v>278</v>
      </c>
      <c r="BE141" s="234">
        <f>IF(N141="základní",J141,0)</f>
        <v>194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8" t="s">
        <v>81</v>
      </c>
      <c r="BK141" s="234">
        <f>ROUND(I141*H141,2)</f>
        <v>194</v>
      </c>
      <c r="BL141" s="18" t="s">
        <v>2319</v>
      </c>
      <c r="BM141" s="233" t="s">
        <v>6240</v>
      </c>
    </row>
    <row r="142" s="2" customFormat="1" ht="24.15" customHeight="1">
      <c r="A142" s="33"/>
      <c r="B142" s="34"/>
      <c r="C142" s="222" t="s">
        <v>602</v>
      </c>
      <c r="D142" s="222" t="s">
        <v>280</v>
      </c>
      <c r="E142" s="223" t="s">
        <v>6241</v>
      </c>
      <c r="F142" s="224" t="s">
        <v>6242</v>
      </c>
      <c r="G142" s="225" t="s">
        <v>1418</v>
      </c>
      <c r="H142" s="226">
        <v>3</v>
      </c>
      <c r="I142" s="227">
        <v>8800.3999999999996</v>
      </c>
      <c r="J142" s="227">
        <f>ROUND(I142*H142,2)</f>
        <v>26401.200000000001</v>
      </c>
      <c r="K142" s="228"/>
      <c r="L142" s="39"/>
      <c r="M142" s="229" t="s">
        <v>1</v>
      </c>
      <c r="N142" s="230" t="s">
        <v>39</v>
      </c>
      <c r="O142" s="231">
        <v>0</v>
      </c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33" t="s">
        <v>2319</v>
      </c>
      <c r="AT142" s="233" t="s">
        <v>280</v>
      </c>
      <c r="AU142" s="233" t="s">
        <v>81</v>
      </c>
      <c r="AY142" s="18" t="s">
        <v>278</v>
      </c>
      <c r="BE142" s="234">
        <f>IF(N142="základní",J142,0)</f>
        <v>26401.200000000001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8" t="s">
        <v>81</v>
      </c>
      <c r="BK142" s="234">
        <f>ROUND(I142*H142,2)</f>
        <v>26401.200000000001</v>
      </c>
      <c r="BL142" s="18" t="s">
        <v>2319</v>
      </c>
      <c r="BM142" s="233" t="s">
        <v>6243</v>
      </c>
    </row>
    <row r="143" s="2" customFormat="1" ht="16.5" customHeight="1">
      <c r="A143" s="33"/>
      <c r="B143" s="34"/>
      <c r="C143" s="222" t="s">
        <v>607</v>
      </c>
      <c r="D143" s="222" t="s">
        <v>280</v>
      </c>
      <c r="E143" s="223" t="s">
        <v>4163</v>
      </c>
      <c r="F143" s="224" t="s">
        <v>4164</v>
      </c>
      <c r="G143" s="225" t="s">
        <v>1673</v>
      </c>
      <c r="H143" s="226">
        <v>1</v>
      </c>
      <c r="I143" s="227">
        <v>7950</v>
      </c>
      <c r="J143" s="227">
        <f>ROUND(I143*H143,2)</f>
        <v>7950</v>
      </c>
      <c r="K143" s="228"/>
      <c r="L143" s="39"/>
      <c r="M143" s="229" t="s">
        <v>1</v>
      </c>
      <c r="N143" s="230" t="s">
        <v>39</v>
      </c>
      <c r="O143" s="231">
        <v>0</v>
      </c>
      <c r="P143" s="231">
        <f>O143*H143</f>
        <v>0</v>
      </c>
      <c r="Q143" s="231">
        <v>0</v>
      </c>
      <c r="R143" s="231">
        <f>Q143*H143</f>
        <v>0</v>
      </c>
      <c r="S143" s="231">
        <v>0</v>
      </c>
      <c r="T143" s="23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33" t="s">
        <v>2319</v>
      </c>
      <c r="AT143" s="233" t="s">
        <v>280</v>
      </c>
      <c r="AU143" s="233" t="s">
        <v>81</v>
      </c>
      <c r="AY143" s="18" t="s">
        <v>278</v>
      </c>
      <c r="BE143" s="234">
        <f>IF(N143="základní",J143,0)</f>
        <v>7950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8" t="s">
        <v>81</v>
      </c>
      <c r="BK143" s="234">
        <f>ROUND(I143*H143,2)</f>
        <v>7950</v>
      </c>
      <c r="BL143" s="18" t="s">
        <v>2319</v>
      </c>
      <c r="BM143" s="233" t="s">
        <v>6244</v>
      </c>
    </row>
    <row r="144" s="2" customFormat="1" ht="24.15" customHeight="1">
      <c r="A144" s="33"/>
      <c r="B144" s="34"/>
      <c r="C144" s="222" t="s">
        <v>611</v>
      </c>
      <c r="D144" s="222" t="s">
        <v>280</v>
      </c>
      <c r="E144" s="223" t="s">
        <v>4166</v>
      </c>
      <c r="F144" s="224" t="s">
        <v>4167</v>
      </c>
      <c r="G144" s="225" t="s">
        <v>3654</v>
      </c>
      <c r="H144" s="226">
        <v>8</v>
      </c>
      <c r="I144" s="227">
        <v>1450</v>
      </c>
      <c r="J144" s="227">
        <f>ROUND(I144*H144,2)</f>
        <v>11600</v>
      </c>
      <c r="K144" s="228"/>
      <c r="L144" s="39"/>
      <c r="M144" s="229" t="s">
        <v>1</v>
      </c>
      <c r="N144" s="230" t="s">
        <v>39</v>
      </c>
      <c r="O144" s="231">
        <v>0</v>
      </c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33" t="s">
        <v>2319</v>
      </c>
      <c r="AT144" s="233" t="s">
        <v>280</v>
      </c>
      <c r="AU144" s="233" t="s">
        <v>81</v>
      </c>
      <c r="AY144" s="18" t="s">
        <v>278</v>
      </c>
      <c r="BE144" s="234">
        <f>IF(N144="základní",J144,0)</f>
        <v>11600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8" t="s">
        <v>81</v>
      </c>
      <c r="BK144" s="234">
        <f>ROUND(I144*H144,2)</f>
        <v>11600</v>
      </c>
      <c r="BL144" s="18" t="s">
        <v>2319</v>
      </c>
      <c r="BM144" s="233" t="s">
        <v>6245</v>
      </c>
    </row>
    <row r="145" s="2" customFormat="1" ht="16.5" customHeight="1">
      <c r="A145" s="33"/>
      <c r="B145" s="34"/>
      <c r="C145" s="222" t="s">
        <v>616</v>
      </c>
      <c r="D145" s="222" t="s">
        <v>280</v>
      </c>
      <c r="E145" s="223" t="s">
        <v>3776</v>
      </c>
      <c r="F145" s="224" t="s">
        <v>3777</v>
      </c>
      <c r="G145" s="225" t="s">
        <v>3778</v>
      </c>
      <c r="H145" s="226">
        <v>2</v>
      </c>
      <c r="I145" s="227">
        <v>455</v>
      </c>
      <c r="J145" s="227">
        <f>ROUND(I145*H145,2)</f>
        <v>910</v>
      </c>
      <c r="K145" s="228"/>
      <c r="L145" s="39"/>
      <c r="M145" s="229" t="s">
        <v>1</v>
      </c>
      <c r="N145" s="230" t="s">
        <v>39</v>
      </c>
      <c r="O145" s="231">
        <v>0</v>
      </c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33" t="s">
        <v>2319</v>
      </c>
      <c r="AT145" s="233" t="s">
        <v>280</v>
      </c>
      <c r="AU145" s="233" t="s">
        <v>81</v>
      </c>
      <c r="AY145" s="18" t="s">
        <v>278</v>
      </c>
      <c r="BE145" s="234">
        <f>IF(N145="základní",J145,0)</f>
        <v>910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8" t="s">
        <v>81</v>
      </c>
      <c r="BK145" s="234">
        <f>ROUND(I145*H145,2)</f>
        <v>910</v>
      </c>
      <c r="BL145" s="18" t="s">
        <v>2319</v>
      </c>
      <c r="BM145" s="233" t="s">
        <v>6246</v>
      </c>
    </row>
    <row r="146" s="2" customFormat="1" ht="24.15" customHeight="1">
      <c r="A146" s="33"/>
      <c r="B146" s="34"/>
      <c r="C146" s="222" t="s">
        <v>621</v>
      </c>
      <c r="D146" s="222" t="s">
        <v>280</v>
      </c>
      <c r="E146" s="223" t="s">
        <v>3780</v>
      </c>
      <c r="F146" s="224" t="s">
        <v>3781</v>
      </c>
      <c r="G146" s="225" t="s">
        <v>283</v>
      </c>
      <c r="H146" s="226">
        <v>195</v>
      </c>
      <c r="I146" s="227">
        <v>48.899999999999999</v>
      </c>
      <c r="J146" s="227">
        <f>ROUND(I146*H146,2)</f>
        <v>9535.5</v>
      </c>
      <c r="K146" s="228"/>
      <c r="L146" s="39"/>
      <c r="M146" s="229" t="s">
        <v>1</v>
      </c>
      <c r="N146" s="230" t="s">
        <v>39</v>
      </c>
      <c r="O146" s="231">
        <v>0</v>
      </c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33" t="s">
        <v>2319</v>
      </c>
      <c r="AT146" s="233" t="s">
        <v>280</v>
      </c>
      <c r="AU146" s="233" t="s">
        <v>81</v>
      </c>
      <c r="AY146" s="18" t="s">
        <v>278</v>
      </c>
      <c r="BE146" s="234">
        <f>IF(N146="základní",J146,0)</f>
        <v>9535.5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8" t="s">
        <v>81</v>
      </c>
      <c r="BK146" s="234">
        <f>ROUND(I146*H146,2)</f>
        <v>9535.5</v>
      </c>
      <c r="BL146" s="18" t="s">
        <v>2319</v>
      </c>
      <c r="BM146" s="233" t="s">
        <v>6247</v>
      </c>
    </row>
    <row r="147" s="2" customFormat="1" ht="37.8" customHeight="1">
      <c r="A147" s="33"/>
      <c r="B147" s="34"/>
      <c r="C147" s="222" t="s">
        <v>7</v>
      </c>
      <c r="D147" s="222" t="s">
        <v>280</v>
      </c>
      <c r="E147" s="223" t="s">
        <v>3783</v>
      </c>
      <c r="F147" s="224" t="s">
        <v>3784</v>
      </c>
      <c r="G147" s="225" t="s">
        <v>283</v>
      </c>
      <c r="H147" s="226">
        <v>390</v>
      </c>
      <c r="I147" s="227">
        <v>1.6399999999999999</v>
      </c>
      <c r="J147" s="227">
        <f>ROUND(I147*H147,2)</f>
        <v>639.60000000000002</v>
      </c>
      <c r="K147" s="228"/>
      <c r="L147" s="39"/>
      <c r="M147" s="229" t="s">
        <v>1</v>
      </c>
      <c r="N147" s="230" t="s">
        <v>39</v>
      </c>
      <c r="O147" s="231">
        <v>0</v>
      </c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33" t="s">
        <v>2319</v>
      </c>
      <c r="AT147" s="233" t="s">
        <v>280</v>
      </c>
      <c r="AU147" s="233" t="s">
        <v>81</v>
      </c>
      <c r="AY147" s="18" t="s">
        <v>278</v>
      </c>
      <c r="BE147" s="234">
        <f>IF(N147="základní",J147,0)</f>
        <v>639.60000000000002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8" t="s">
        <v>81</v>
      </c>
      <c r="BK147" s="234">
        <f>ROUND(I147*H147,2)</f>
        <v>639.60000000000002</v>
      </c>
      <c r="BL147" s="18" t="s">
        <v>2319</v>
      </c>
      <c r="BM147" s="233" t="s">
        <v>6248</v>
      </c>
    </row>
    <row r="148" s="2" customFormat="1" ht="33" customHeight="1">
      <c r="A148" s="33"/>
      <c r="B148" s="34"/>
      <c r="C148" s="222" t="s">
        <v>630</v>
      </c>
      <c r="D148" s="222" t="s">
        <v>280</v>
      </c>
      <c r="E148" s="223" t="s">
        <v>3786</v>
      </c>
      <c r="F148" s="224" t="s">
        <v>3787</v>
      </c>
      <c r="G148" s="225" t="s">
        <v>283</v>
      </c>
      <c r="H148" s="226">
        <v>195</v>
      </c>
      <c r="I148" s="227">
        <v>37.399999999999999</v>
      </c>
      <c r="J148" s="227">
        <f>ROUND(I148*H148,2)</f>
        <v>7293</v>
      </c>
      <c r="K148" s="228"/>
      <c r="L148" s="39"/>
      <c r="M148" s="229" t="s">
        <v>1</v>
      </c>
      <c r="N148" s="230" t="s">
        <v>39</v>
      </c>
      <c r="O148" s="231">
        <v>0</v>
      </c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33" t="s">
        <v>2319</v>
      </c>
      <c r="AT148" s="233" t="s">
        <v>280</v>
      </c>
      <c r="AU148" s="233" t="s">
        <v>81</v>
      </c>
      <c r="AY148" s="18" t="s">
        <v>278</v>
      </c>
      <c r="BE148" s="234">
        <f>IF(N148="základní",J148,0)</f>
        <v>7293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8" t="s">
        <v>81</v>
      </c>
      <c r="BK148" s="234">
        <f>ROUND(I148*H148,2)</f>
        <v>7293</v>
      </c>
      <c r="BL148" s="18" t="s">
        <v>2319</v>
      </c>
      <c r="BM148" s="233" t="s">
        <v>6249</v>
      </c>
    </row>
    <row r="149" s="2" customFormat="1" ht="24.15" customHeight="1">
      <c r="A149" s="33"/>
      <c r="B149" s="34"/>
      <c r="C149" s="222" t="s">
        <v>635</v>
      </c>
      <c r="D149" s="222" t="s">
        <v>280</v>
      </c>
      <c r="E149" s="223" t="s">
        <v>3789</v>
      </c>
      <c r="F149" s="224" t="s">
        <v>3790</v>
      </c>
      <c r="G149" s="225" t="s">
        <v>301</v>
      </c>
      <c r="H149" s="226">
        <v>0.10000000000000001</v>
      </c>
      <c r="I149" s="227">
        <v>5830</v>
      </c>
      <c r="J149" s="227">
        <f>ROUND(I149*H149,2)</f>
        <v>583</v>
      </c>
      <c r="K149" s="228"/>
      <c r="L149" s="39"/>
      <c r="M149" s="229" t="s">
        <v>1</v>
      </c>
      <c r="N149" s="230" t="s">
        <v>39</v>
      </c>
      <c r="O149" s="231">
        <v>0</v>
      </c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33" t="s">
        <v>2319</v>
      </c>
      <c r="AT149" s="233" t="s">
        <v>280</v>
      </c>
      <c r="AU149" s="233" t="s">
        <v>81</v>
      </c>
      <c r="AY149" s="18" t="s">
        <v>278</v>
      </c>
      <c r="BE149" s="234">
        <f>IF(N149="základní",J149,0)</f>
        <v>583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8" t="s">
        <v>81</v>
      </c>
      <c r="BK149" s="234">
        <f>ROUND(I149*H149,2)</f>
        <v>583</v>
      </c>
      <c r="BL149" s="18" t="s">
        <v>2319</v>
      </c>
      <c r="BM149" s="233" t="s">
        <v>6250</v>
      </c>
    </row>
    <row r="150" s="2" customFormat="1" ht="24.15" customHeight="1">
      <c r="A150" s="33"/>
      <c r="B150" s="34"/>
      <c r="C150" s="222" t="s">
        <v>640</v>
      </c>
      <c r="D150" s="222" t="s">
        <v>280</v>
      </c>
      <c r="E150" s="223" t="s">
        <v>6251</v>
      </c>
      <c r="F150" s="224" t="s">
        <v>3793</v>
      </c>
      <c r="G150" s="225" t="s">
        <v>1418</v>
      </c>
      <c r="H150" s="226">
        <v>1</v>
      </c>
      <c r="I150" s="227">
        <v>5070</v>
      </c>
      <c r="J150" s="227">
        <f>ROUND(I150*H150,2)</f>
        <v>5070</v>
      </c>
      <c r="K150" s="228"/>
      <c r="L150" s="39"/>
      <c r="M150" s="291" t="s">
        <v>1</v>
      </c>
      <c r="N150" s="292" t="s">
        <v>39</v>
      </c>
      <c r="O150" s="293">
        <v>0</v>
      </c>
      <c r="P150" s="293">
        <f>O150*H150</f>
        <v>0</v>
      </c>
      <c r="Q150" s="293">
        <v>0</v>
      </c>
      <c r="R150" s="293">
        <f>Q150*H150</f>
        <v>0</v>
      </c>
      <c r="S150" s="293">
        <v>0</v>
      </c>
      <c r="T150" s="294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33" t="s">
        <v>2319</v>
      </c>
      <c r="AT150" s="233" t="s">
        <v>280</v>
      </c>
      <c r="AU150" s="233" t="s">
        <v>81</v>
      </c>
      <c r="AY150" s="18" t="s">
        <v>278</v>
      </c>
      <c r="BE150" s="234">
        <f>IF(N150="základní",J150,0)</f>
        <v>5070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8" t="s">
        <v>81</v>
      </c>
      <c r="BK150" s="234">
        <f>ROUND(I150*H150,2)</f>
        <v>5070</v>
      </c>
      <c r="BL150" s="18" t="s">
        <v>2319</v>
      </c>
      <c r="BM150" s="233" t="s">
        <v>6252</v>
      </c>
    </row>
    <row r="151" s="2" customFormat="1" ht="6.96" customHeight="1">
      <c r="A151" s="33"/>
      <c r="B151" s="60"/>
      <c r="C151" s="61"/>
      <c r="D151" s="61"/>
      <c r="E151" s="61"/>
      <c r="F151" s="61"/>
      <c r="G151" s="61"/>
      <c r="H151" s="61"/>
      <c r="I151" s="61"/>
      <c r="J151" s="61"/>
      <c r="K151" s="61"/>
      <c r="L151" s="39"/>
      <c r="M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</row>
  </sheetData>
  <sheetProtection sheet="1" autoFilter="0" formatColumns="0" formatRows="0" objects="1" scenarios="1" spinCount="100000" saltValue="+kfqe2ob5XbpNCY/xgKsZyAkN6vyI9q5nDtZ0TU0gtTbP9XVPBsQ4mzpZhyNS7a2jnt4SoZDvjd33mEHSK+oTA==" hashValue="VHdngoLcR57EOB07XV7bFy/hMdRzbbYdN0IIa4nWSm4AUAqWQF0TtrXAAeXqMmKtD3zUqICtHThSGcVmfmn9vQ==" algorithmName="SHA-512" password="CC35"/>
  <autoFilter ref="C124:K15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83</v>
      </c>
    </row>
    <row r="4" s="1" customFormat="1" ht="24.96" customHeight="1">
      <c r="B4" s="21"/>
      <c r="D4" s="143" t="s">
        <v>230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Cheb - Onkologie a zubní klinika rev.11.02.2025</v>
      </c>
      <c r="F7" s="145"/>
      <c r="G7" s="145"/>
      <c r="H7" s="145"/>
      <c r="L7" s="21"/>
    </row>
    <row r="8">
      <c r="B8" s="21"/>
      <c r="D8" s="145" t="s">
        <v>231</v>
      </c>
      <c r="L8" s="21"/>
    </row>
    <row r="9" s="1" customFormat="1" ht="16.5" customHeight="1">
      <c r="B9" s="21"/>
      <c r="E9" s="146" t="s">
        <v>4862</v>
      </c>
      <c r="F9" s="1"/>
      <c r="G9" s="1"/>
      <c r="H9" s="1"/>
      <c r="L9" s="21"/>
    </row>
    <row r="10" s="1" customFormat="1" ht="12" customHeight="1">
      <c r="B10" s="21"/>
      <c r="D10" s="145" t="s">
        <v>233</v>
      </c>
      <c r="L10" s="21"/>
    </row>
    <row r="11" s="2" customFormat="1" ht="16.5" customHeight="1">
      <c r="A11" s="33"/>
      <c r="B11" s="39"/>
      <c r="C11" s="33"/>
      <c r="D11" s="33"/>
      <c r="E11" s="147" t="s">
        <v>5270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9"/>
      <c r="C12" s="33"/>
      <c r="D12" s="145" t="s">
        <v>3648</v>
      </c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6.5" customHeight="1">
      <c r="A13" s="33"/>
      <c r="B13" s="39"/>
      <c r="C13" s="33"/>
      <c r="D13" s="33"/>
      <c r="E13" s="148" t="s">
        <v>6253</v>
      </c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>
      <c r="A14" s="33"/>
      <c r="B14" s="39"/>
      <c r="C14" s="33"/>
      <c r="D14" s="33"/>
      <c r="E14" s="33"/>
      <c r="F14" s="33"/>
      <c r="G14" s="33"/>
      <c r="H14" s="33"/>
      <c r="I14" s="33"/>
      <c r="J14" s="33"/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9"/>
      <c r="C15" s="33"/>
      <c r="D15" s="145" t="s">
        <v>16</v>
      </c>
      <c r="E15" s="33"/>
      <c r="F15" s="135" t="s">
        <v>1</v>
      </c>
      <c r="G15" s="33"/>
      <c r="H15" s="33"/>
      <c r="I15" s="145" t="s">
        <v>17</v>
      </c>
      <c r="J15" s="135" t="s">
        <v>1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18</v>
      </c>
      <c r="E16" s="33"/>
      <c r="F16" s="135" t="s">
        <v>19</v>
      </c>
      <c r="G16" s="33"/>
      <c r="H16" s="33"/>
      <c r="I16" s="145" t="s">
        <v>20</v>
      </c>
      <c r="J16" s="149" t="str">
        <f>'Rekapitulace stavby'!AN8</f>
        <v>10. 12. 2024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0.8" customHeight="1">
      <c r="A17" s="33"/>
      <c r="B17" s="39"/>
      <c r="C17" s="33"/>
      <c r="D17" s="33"/>
      <c r="E17" s="33"/>
      <c r="F17" s="33"/>
      <c r="G17" s="33"/>
      <c r="H17" s="33"/>
      <c r="I17" s="33"/>
      <c r="J17" s="33"/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9"/>
      <c r="C18" s="33"/>
      <c r="D18" s="145" t="s">
        <v>22</v>
      </c>
      <c r="E18" s="33"/>
      <c r="F18" s="33"/>
      <c r="G18" s="33"/>
      <c r="H18" s="33"/>
      <c r="I18" s="145" t="s">
        <v>23</v>
      </c>
      <c r="J18" s="135" t="s">
        <v>1</v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9"/>
      <c r="C19" s="33"/>
      <c r="D19" s="33"/>
      <c r="E19" s="135" t="s">
        <v>4865</v>
      </c>
      <c r="F19" s="33"/>
      <c r="G19" s="33"/>
      <c r="H19" s="33"/>
      <c r="I19" s="145" t="s">
        <v>25</v>
      </c>
      <c r="J19" s="135" t="s">
        <v>1</v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9"/>
      <c r="C20" s="33"/>
      <c r="D20" s="33"/>
      <c r="E20" s="33"/>
      <c r="F20" s="33"/>
      <c r="G20" s="33"/>
      <c r="H20" s="33"/>
      <c r="I20" s="33"/>
      <c r="J20" s="33"/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9"/>
      <c r="C21" s="33"/>
      <c r="D21" s="145" t="s">
        <v>26</v>
      </c>
      <c r="E21" s="33"/>
      <c r="F21" s="33"/>
      <c r="G21" s="33"/>
      <c r="H21" s="33"/>
      <c r="I21" s="145" t="s">
        <v>23</v>
      </c>
      <c r="J21" s="135" t="str">
        <f>'Rekapitulace stavby'!AN13</f>
        <v/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9"/>
      <c r="C22" s="33"/>
      <c r="D22" s="33"/>
      <c r="E22" s="135" t="str">
        <f>'Rekapitulace stavby'!E14</f>
        <v xml:space="preserve"> </v>
      </c>
      <c r="F22" s="135"/>
      <c r="G22" s="135"/>
      <c r="H22" s="135"/>
      <c r="I22" s="145" t="s">
        <v>25</v>
      </c>
      <c r="J22" s="135" t="str">
        <f>'Rekapitulace stavby'!AN14</f>
        <v/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9"/>
      <c r="C23" s="33"/>
      <c r="D23" s="33"/>
      <c r="E23" s="33"/>
      <c r="F23" s="33"/>
      <c r="G23" s="33"/>
      <c r="H23" s="33"/>
      <c r="I23" s="33"/>
      <c r="J23" s="33"/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9"/>
      <c r="C24" s="33"/>
      <c r="D24" s="145" t="s">
        <v>27</v>
      </c>
      <c r="E24" s="33"/>
      <c r="F24" s="33"/>
      <c r="G24" s="33"/>
      <c r="H24" s="33"/>
      <c r="I24" s="145" t="s">
        <v>23</v>
      </c>
      <c r="J24" s="135" t="s">
        <v>28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8" customHeight="1">
      <c r="A25" s="33"/>
      <c r="B25" s="39"/>
      <c r="C25" s="33"/>
      <c r="D25" s="33"/>
      <c r="E25" s="135" t="s">
        <v>29</v>
      </c>
      <c r="F25" s="33"/>
      <c r="G25" s="33"/>
      <c r="H25" s="33"/>
      <c r="I25" s="145" t="s">
        <v>25</v>
      </c>
      <c r="J25" s="135" t="s">
        <v>1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6.96" customHeight="1">
      <c r="A26" s="33"/>
      <c r="B26" s="39"/>
      <c r="C26" s="33"/>
      <c r="D26" s="33"/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12" customHeight="1">
      <c r="A27" s="33"/>
      <c r="B27" s="39"/>
      <c r="C27" s="33"/>
      <c r="D27" s="145" t="s">
        <v>31</v>
      </c>
      <c r="E27" s="33"/>
      <c r="F27" s="33"/>
      <c r="G27" s="33"/>
      <c r="H27" s="33"/>
      <c r="I27" s="145" t="s">
        <v>23</v>
      </c>
      <c r="J27" s="135" t="str">
        <f>IF('Rekapitulace stavby'!AN19="","",'Rekapitulace stavby'!AN19)</f>
        <v/>
      </c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8" customHeight="1">
      <c r="A28" s="33"/>
      <c r="B28" s="39"/>
      <c r="C28" s="33"/>
      <c r="D28" s="33"/>
      <c r="E28" s="135" t="str">
        <f>IF('Rekapitulace stavby'!E20="","",'Rekapitulace stavby'!E20)</f>
        <v xml:space="preserve"> </v>
      </c>
      <c r="F28" s="33"/>
      <c r="G28" s="33"/>
      <c r="H28" s="33"/>
      <c r="I28" s="145" t="s">
        <v>25</v>
      </c>
      <c r="J28" s="135" t="str">
        <f>IF('Rekapitulace stavby'!AN20="","",'Rekapitulace stavby'!AN20)</f>
        <v/>
      </c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9"/>
      <c r="C29" s="33"/>
      <c r="D29" s="33"/>
      <c r="E29" s="33"/>
      <c r="F29" s="33"/>
      <c r="G29" s="33"/>
      <c r="H29" s="33"/>
      <c r="I29" s="33"/>
      <c r="J29" s="33"/>
      <c r="K29" s="3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2" customHeight="1">
      <c r="A30" s="33"/>
      <c r="B30" s="39"/>
      <c r="C30" s="33"/>
      <c r="D30" s="145" t="s">
        <v>32</v>
      </c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8" customFormat="1" ht="16.5" customHeight="1">
      <c r="A31" s="150"/>
      <c r="B31" s="151"/>
      <c r="C31" s="150"/>
      <c r="D31" s="150"/>
      <c r="E31" s="152" t="s">
        <v>1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3"/>
      <c r="B32" s="39"/>
      <c r="C32" s="33"/>
      <c r="D32" s="33"/>
      <c r="E32" s="33"/>
      <c r="F32" s="33"/>
      <c r="G32" s="33"/>
      <c r="H32" s="33"/>
      <c r="I32" s="33"/>
      <c r="J32" s="33"/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4"/>
      <c r="E33" s="154"/>
      <c r="F33" s="154"/>
      <c r="G33" s="154"/>
      <c r="H33" s="154"/>
      <c r="I33" s="154"/>
      <c r="J33" s="154"/>
      <c r="K33" s="154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25.44" customHeight="1">
      <c r="A34" s="33"/>
      <c r="B34" s="39"/>
      <c r="C34" s="33"/>
      <c r="D34" s="155" t="s">
        <v>34</v>
      </c>
      <c r="E34" s="33"/>
      <c r="F34" s="33"/>
      <c r="G34" s="33"/>
      <c r="H34" s="33"/>
      <c r="I34" s="33"/>
      <c r="J34" s="156">
        <f>ROUND(J125, 2)</f>
        <v>510790.79999999999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6.96" customHeight="1">
      <c r="A35" s="33"/>
      <c r="B35" s="39"/>
      <c r="C35" s="33"/>
      <c r="D35" s="154"/>
      <c r="E35" s="154"/>
      <c r="F35" s="154"/>
      <c r="G35" s="154"/>
      <c r="H35" s="154"/>
      <c r="I35" s="154"/>
      <c r="J35" s="154"/>
      <c r="K35" s="154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33"/>
      <c r="F36" s="157" t="s">
        <v>36</v>
      </c>
      <c r="G36" s="33"/>
      <c r="H36" s="33"/>
      <c r="I36" s="157" t="s">
        <v>35</v>
      </c>
      <c r="J36" s="157" t="s">
        <v>37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14.4" customHeight="1">
      <c r="A37" s="33"/>
      <c r="B37" s="39"/>
      <c r="C37" s="33"/>
      <c r="D37" s="147" t="s">
        <v>38</v>
      </c>
      <c r="E37" s="145" t="s">
        <v>39</v>
      </c>
      <c r="F37" s="158">
        <f>ROUND((SUM(BE125:BE157)),  2)</f>
        <v>510790.79999999999</v>
      </c>
      <c r="G37" s="33"/>
      <c r="H37" s="33"/>
      <c r="I37" s="159">
        <v>0.20999999999999999</v>
      </c>
      <c r="J37" s="158">
        <f>ROUND(((SUM(BE125:BE157))*I37),  2)</f>
        <v>107266.07000000001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39"/>
      <c r="C38" s="33"/>
      <c r="D38" s="33"/>
      <c r="E38" s="145" t="s">
        <v>40</v>
      </c>
      <c r="F38" s="158">
        <f>ROUND((SUM(BF125:BF157)),  2)</f>
        <v>0</v>
      </c>
      <c r="G38" s="33"/>
      <c r="H38" s="33"/>
      <c r="I38" s="159">
        <v>0.12</v>
      </c>
      <c r="J38" s="158">
        <f>ROUND(((SUM(BF125:BF157))*I38),  2)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41</v>
      </c>
      <c r="F39" s="158">
        <f>ROUND((SUM(BG125:BG157)),  2)</f>
        <v>0</v>
      </c>
      <c r="G39" s="33"/>
      <c r="H39" s="33"/>
      <c r="I39" s="159">
        <v>0.20999999999999999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9"/>
      <c r="C40" s="33"/>
      <c r="D40" s="33"/>
      <c r="E40" s="145" t="s">
        <v>42</v>
      </c>
      <c r="F40" s="158">
        <f>ROUND((SUM(BH125:BH157)),  2)</f>
        <v>0</v>
      </c>
      <c r="G40" s="33"/>
      <c r="H40" s="33"/>
      <c r="I40" s="159">
        <v>0.12</v>
      </c>
      <c r="J40" s="158">
        <f>0</f>
        <v>0</v>
      </c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2" customFormat="1" ht="14.4" customHeight="1">
      <c r="A41" s="33"/>
      <c r="B41" s="39"/>
      <c r="C41" s="33"/>
      <c r="D41" s="33"/>
      <c r="E41" s="145" t="s">
        <v>43</v>
      </c>
      <c r="F41" s="158">
        <f>ROUND((SUM(BI125:BI157)),  2)</f>
        <v>0</v>
      </c>
      <c r="G41" s="33"/>
      <c r="H41" s="33"/>
      <c r="I41" s="159">
        <v>0</v>
      </c>
      <c r="J41" s="158">
        <f>0</f>
        <v>0</v>
      </c>
      <c r="K41" s="33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6.96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5.44" customHeight="1">
      <c r="A43" s="33"/>
      <c r="B43" s="39"/>
      <c r="C43" s="160"/>
      <c r="D43" s="161" t="s">
        <v>44</v>
      </c>
      <c r="E43" s="162"/>
      <c r="F43" s="162"/>
      <c r="G43" s="163" t="s">
        <v>45</v>
      </c>
      <c r="H43" s="164" t="s">
        <v>46</v>
      </c>
      <c r="I43" s="162"/>
      <c r="J43" s="165">
        <f>SUM(J34:J41)</f>
        <v>618056.87</v>
      </c>
      <c r="K43" s="166"/>
      <c r="L43" s="57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14.4" customHeight="1">
      <c r="A44" s="33"/>
      <c r="B44" s="39"/>
      <c r="C44" s="33"/>
      <c r="D44" s="33"/>
      <c r="E44" s="33"/>
      <c r="F44" s="33"/>
      <c r="G44" s="33"/>
      <c r="H44" s="33"/>
      <c r="I44" s="33"/>
      <c r="J44" s="33"/>
      <c r="K44" s="33"/>
      <c r="L44" s="57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47</v>
      </c>
      <c r="E50" s="168"/>
      <c r="F50" s="168"/>
      <c r="G50" s="167" t="s">
        <v>48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49</v>
      </c>
      <c r="E61" s="170"/>
      <c r="F61" s="171" t="s">
        <v>50</v>
      </c>
      <c r="G61" s="169" t="s">
        <v>49</v>
      </c>
      <c r="H61" s="170"/>
      <c r="I61" s="170"/>
      <c r="J61" s="172" t="s">
        <v>50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51</v>
      </c>
      <c r="E65" s="173"/>
      <c r="F65" s="173"/>
      <c r="G65" s="167" t="s">
        <v>52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49</v>
      </c>
      <c r="E76" s="170"/>
      <c r="F76" s="171" t="s">
        <v>50</v>
      </c>
      <c r="G76" s="169" t="s">
        <v>49</v>
      </c>
      <c r="H76" s="170"/>
      <c r="I76" s="170"/>
      <c r="J76" s="172" t="s">
        <v>50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hidden="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hidden="1" s="2" customFormat="1" ht="24.96" customHeight="1">
      <c r="A82" s="33"/>
      <c r="B82" s="34"/>
      <c r="C82" s="24" t="s">
        <v>238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hidden="1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hidden="1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hidden="1" s="2" customFormat="1" ht="16.5" customHeight="1">
      <c r="A85" s="33"/>
      <c r="B85" s="34"/>
      <c r="C85" s="35"/>
      <c r="D85" s="35"/>
      <c r="E85" s="178" t="str">
        <f>E7</f>
        <v>Cheb - Onkologie a zubní klinika rev.11.02.2025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hidden="1" s="1" customFormat="1" ht="12" customHeight="1">
      <c r="B86" s="22"/>
      <c r="C86" s="30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78" t="s">
        <v>4862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0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3"/>
      <c r="B89" s="34"/>
      <c r="C89" s="35"/>
      <c r="D89" s="35"/>
      <c r="E89" s="179" t="s">
        <v>5270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hidden="1" s="2" customFormat="1" ht="12" customHeight="1">
      <c r="A90" s="33"/>
      <c r="B90" s="34"/>
      <c r="C90" s="30" t="s">
        <v>3648</v>
      </c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hidden="1" s="2" customFormat="1" ht="16.5" customHeight="1">
      <c r="A91" s="33"/>
      <c r="B91" s="34"/>
      <c r="C91" s="35"/>
      <c r="D91" s="35"/>
      <c r="E91" s="70" t="str">
        <f>E13</f>
        <v>II.1.2.6.12 - Elektronická kontrola vstupu</v>
      </c>
      <c r="F91" s="35"/>
      <c r="G91" s="35"/>
      <c r="H91" s="35"/>
      <c r="I91" s="35"/>
      <c r="J91" s="35"/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hidden="1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hidden="1" s="2" customFormat="1" ht="12" customHeight="1">
      <c r="A93" s="33"/>
      <c r="B93" s="34"/>
      <c r="C93" s="30" t="s">
        <v>18</v>
      </c>
      <c r="D93" s="35"/>
      <c r="E93" s="35"/>
      <c r="F93" s="27" t="str">
        <f>F16</f>
        <v>Cheb</v>
      </c>
      <c r="G93" s="35"/>
      <c r="H93" s="35"/>
      <c r="I93" s="30" t="s">
        <v>20</v>
      </c>
      <c r="J93" s="73" t="str">
        <f>IF(J16="","",J16)</f>
        <v>10. 12. 2024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hidden="1" s="2" customFormat="1" ht="6.96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hidden="1" s="2" customFormat="1" ht="15.15" customHeight="1">
      <c r="A95" s="33"/>
      <c r="B95" s="34"/>
      <c r="C95" s="30" t="s">
        <v>22</v>
      </c>
      <c r="D95" s="35"/>
      <c r="E95" s="35"/>
      <c r="F95" s="27" t="str">
        <f>E19</f>
        <v>Karlovarský kraj</v>
      </c>
      <c r="G95" s="35"/>
      <c r="H95" s="35"/>
      <c r="I95" s="30" t="s">
        <v>27</v>
      </c>
      <c r="J95" s="31" t="str">
        <f>E25</f>
        <v>M Projekt Cheb</v>
      </c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hidden="1" s="2" customFormat="1" ht="15.15" customHeight="1">
      <c r="A96" s="33"/>
      <c r="B96" s="34"/>
      <c r="C96" s="30" t="s">
        <v>26</v>
      </c>
      <c r="D96" s="35"/>
      <c r="E96" s="35"/>
      <c r="F96" s="27" t="str">
        <f>IF(E22="","",E22)</f>
        <v xml:space="preserve"> </v>
      </c>
      <c r="G96" s="35"/>
      <c r="H96" s="35"/>
      <c r="I96" s="30" t="s">
        <v>31</v>
      </c>
      <c r="J96" s="31" t="str">
        <f>E28</f>
        <v xml:space="preserve"> 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hidden="1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hidden="1" s="2" customFormat="1" ht="29.28" customHeight="1">
      <c r="A98" s="33"/>
      <c r="B98" s="34"/>
      <c r="C98" s="180" t="s">
        <v>239</v>
      </c>
      <c r="D98" s="181"/>
      <c r="E98" s="181"/>
      <c r="F98" s="181"/>
      <c r="G98" s="181"/>
      <c r="H98" s="181"/>
      <c r="I98" s="181"/>
      <c r="J98" s="182" t="s">
        <v>240</v>
      </c>
      <c r="K98" s="181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hidden="1" s="2" customFormat="1" ht="10.32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7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hidden="1" s="2" customFormat="1" ht="22.8" customHeight="1">
      <c r="A100" s="33"/>
      <c r="B100" s="34"/>
      <c r="C100" s="183" t="s">
        <v>241</v>
      </c>
      <c r="D100" s="35"/>
      <c r="E100" s="35"/>
      <c r="F100" s="35"/>
      <c r="G100" s="35"/>
      <c r="H100" s="35"/>
      <c r="I100" s="35"/>
      <c r="J100" s="104">
        <f>J125</f>
        <v>510790.79999999993</v>
      </c>
      <c r="K100" s="35"/>
      <c r="L100" s="57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242</v>
      </c>
    </row>
    <row r="101" hidden="1" s="9" customFormat="1" ht="24.96" customHeight="1">
      <c r="A101" s="9"/>
      <c r="B101" s="184"/>
      <c r="C101" s="185"/>
      <c r="D101" s="186" t="s">
        <v>4183</v>
      </c>
      <c r="E101" s="187"/>
      <c r="F101" s="187"/>
      <c r="G101" s="187"/>
      <c r="H101" s="187"/>
      <c r="I101" s="187"/>
      <c r="J101" s="188">
        <f>J126</f>
        <v>510790.79999999993</v>
      </c>
      <c r="K101" s="185"/>
      <c r="L101" s="18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7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hidden="1" s="2" customFormat="1" ht="6.96" customHeight="1">
      <c r="A103" s="33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7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hidden="1"/>
    <row r="105" hidden="1"/>
    <row r="106" hidden="1"/>
    <row r="107" s="2" customFormat="1" ht="6.96" customHeight="1">
      <c r="A107" s="33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24.96" customHeight="1">
      <c r="A108" s="33"/>
      <c r="B108" s="34"/>
      <c r="C108" s="24" t="s">
        <v>263</v>
      </c>
      <c r="D108" s="35"/>
      <c r="E108" s="35"/>
      <c r="F108" s="35"/>
      <c r="G108" s="35"/>
      <c r="H108" s="35"/>
      <c r="I108" s="35"/>
      <c r="J108" s="35"/>
      <c r="K108" s="35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6.96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12" customHeight="1">
      <c r="A110" s="33"/>
      <c r="B110" s="34"/>
      <c r="C110" s="30" t="s">
        <v>14</v>
      </c>
      <c r="D110" s="35"/>
      <c r="E110" s="35"/>
      <c r="F110" s="35"/>
      <c r="G110" s="35"/>
      <c r="H110" s="35"/>
      <c r="I110" s="35"/>
      <c r="J110" s="35"/>
      <c r="K110" s="35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16.5" customHeight="1">
      <c r="A111" s="33"/>
      <c r="B111" s="34"/>
      <c r="C111" s="35"/>
      <c r="D111" s="35"/>
      <c r="E111" s="178" t="str">
        <f>E7</f>
        <v>Cheb - Onkologie a zubní klinika rev.11.02.2025</v>
      </c>
      <c r="F111" s="30"/>
      <c r="G111" s="30"/>
      <c r="H111" s="30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1" customFormat="1" ht="12" customHeight="1">
      <c r="B112" s="22"/>
      <c r="C112" s="30" t="s">
        <v>231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78" t="s">
        <v>4862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0" t="s">
        <v>233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3"/>
      <c r="B115" s="34"/>
      <c r="C115" s="35"/>
      <c r="D115" s="35"/>
      <c r="E115" s="179" t="s">
        <v>5270</v>
      </c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2" customHeight="1">
      <c r="A116" s="33"/>
      <c r="B116" s="34"/>
      <c r="C116" s="30" t="s">
        <v>3648</v>
      </c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6.5" customHeight="1">
      <c r="A117" s="33"/>
      <c r="B117" s="34"/>
      <c r="C117" s="35"/>
      <c r="D117" s="35"/>
      <c r="E117" s="70" t="str">
        <f>E13</f>
        <v>II.1.2.6.12 - Elektronická kontrola vstupu</v>
      </c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6.96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2" customHeight="1">
      <c r="A119" s="33"/>
      <c r="B119" s="34"/>
      <c r="C119" s="30" t="s">
        <v>18</v>
      </c>
      <c r="D119" s="35"/>
      <c r="E119" s="35"/>
      <c r="F119" s="27" t="str">
        <f>F16</f>
        <v>Cheb</v>
      </c>
      <c r="G119" s="35"/>
      <c r="H119" s="35"/>
      <c r="I119" s="30" t="s">
        <v>20</v>
      </c>
      <c r="J119" s="73" t="str">
        <f>IF(J16="","",J16)</f>
        <v>10. 12. 2024</v>
      </c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6.96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5.15" customHeight="1">
      <c r="A121" s="33"/>
      <c r="B121" s="34"/>
      <c r="C121" s="30" t="s">
        <v>22</v>
      </c>
      <c r="D121" s="35"/>
      <c r="E121" s="35"/>
      <c r="F121" s="27" t="str">
        <f>E19</f>
        <v>Karlovarský kraj</v>
      </c>
      <c r="G121" s="35"/>
      <c r="H121" s="35"/>
      <c r="I121" s="30" t="s">
        <v>27</v>
      </c>
      <c r="J121" s="31" t="str">
        <f>E25</f>
        <v>M Projekt Cheb</v>
      </c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5.15" customHeight="1">
      <c r="A122" s="33"/>
      <c r="B122" s="34"/>
      <c r="C122" s="30" t="s">
        <v>26</v>
      </c>
      <c r="D122" s="35"/>
      <c r="E122" s="35"/>
      <c r="F122" s="27" t="str">
        <f>IF(E22="","",E22)</f>
        <v xml:space="preserve"> </v>
      </c>
      <c r="G122" s="35"/>
      <c r="H122" s="35"/>
      <c r="I122" s="30" t="s">
        <v>31</v>
      </c>
      <c r="J122" s="31" t="str">
        <f>E28</f>
        <v xml:space="preserve"> </v>
      </c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0.32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11" customFormat="1" ht="29.28" customHeight="1">
      <c r="A124" s="195"/>
      <c r="B124" s="196"/>
      <c r="C124" s="197" t="s">
        <v>264</v>
      </c>
      <c r="D124" s="198" t="s">
        <v>59</v>
      </c>
      <c r="E124" s="198" t="s">
        <v>55</v>
      </c>
      <c r="F124" s="198" t="s">
        <v>56</v>
      </c>
      <c r="G124" s="198" t="s">
        <v>265</v>
      </c>
      <c r="H124" s="198" t="s">
        <v>266</v>
      </c>
      <c r="I124" s="198" t="s">
        <v>267</v>
      </c>
      <c r="J124" s="199" t="s">
        <v>240</v>
      </c>
      <c r="K124" s="200" t="s">
        <v>268</v>
      </c>
      <c r="L124" s="201"/>
      <c r="M124" s="94" t="s">
        <v>1</v>
      </c>
      <c r="N124" s="95" t="s">
        <v>38</v>
      </c>
      <c r="O124" s="95" t="s">
        <v>269</v>
      </c>
      <c r="P124" s="95" t="s">
        <v>270</v>
      </c>
      <c r="Q124" s="95" t="s">
        <v>271</v>
      </c>
      <c r="R124" s="95" t="s">
        <v>272</v>
      </c>
      <c r="S124" s="95" t="s">
        <v>273</v>
      </c>
      <c r="T124" s="96" t="s">
        <v>274</v>
      </c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</row>
    <row r="125" s="2" customFormat="1" ht="22.8" customHeight="1">
      <c r="A125" s="33"/>
      <c r="B125" s="34"/>
      <c r="C125" s="101" t="s">
        <v>275</v>
      </c>
      <c r="D125" s="35"/>
      <c r="E125" s="35"/>
      <c r="F125" s="35"/>
      <c r="G125" s="35"/>
      <c r="H125" s="35"/>
      <c r="I125" s="35"/>
      <c r="J125" s="202">
        <f>BK125</f>
        <v>510790.79999999993</v>
      </c>
      <c r="K125" s="35"/>
      <c r="L125" s="39"/>
      <c r="M125" s="97"/>
      <c r="N125" s="203"/>
      <c r="O125" s="98"/>
      <c r="P125" s="204">
        <f>P126</f>
        <v>0</v>
      </c>
      <c r="Q125" s="98"/>
      <c r="R125" s="204">
        <f>R126</f>
        <v>0</v>
      </c>
      <c r="S125" s="98"/>
      <c r="T125" s="205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73</v>
      </c>
      <c r="AU125" s="18" t="s">
        <v>242</v>
      </c>
      <c r="BK125" s="206">
        <f>BK126</f>
        <v>510790.79999999993</v>
      </c>
    </row>
    <row r="126" s="12" customFormat="1" ht="25.92" customHeight="1">
      <c r="A126" s="12"/>
      <c r="B126" s="207"/>
      <c r="C126" s="208"/>
      <c r="D126" s="209" t="s">
        <v>73</v>
      </c>
      <c r="E126" s="210" t="s">
        <v>81</v>
      </c>
      <c r="F126" s="210" t="s">
        <v>140</v>
      </c>
      <c r="G126" s="208"/>
      <c r="H126" s="208"/>
      <c r="I126" s="208"/>
      <c r="J126" s="211">
        <f>BK126</f>
        <v>510790.79999999993</v>
      </c>
      <c r="K126" s="208"/>
      <c r="L126" s="212"/>
      <c r="M126" s="213"/>
      <c r="N126" s="214"/>
      <c r="O126" s="214"/>
      <c r="P126" s="215">
        <f>SUM(P127:P157)</f>
        <v>0</v>
      </c>
      <c r="Q126" s="214"/>
      <c r="R126" s="215">
        <f>SUM(R127:R157)</f>
        <v>0</v>
      </c>
      <c r="S126" s="214"/>
      <c r="T126" s="216">
        <f>SUM(T127:T157)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7" t="s">
        <v>116</v>
      </c>
      <c r="AT126" s="218" t="s">
        <v>73</v>
      </c>
      <c r="AU126" s="218" t="s">
        <v>74</v>
      </c>
      <c r="AY126" s="217" t="s">
        <v>278</v>
      </c>
      <c r="BK126" s="219">
        <f>SUM(BK127:BK157)</f>
        <v>510790.79999999993</v>
      </c>
    </row>
    <row r="127" s="2" customFormat="1" ht="24.15" customHeight="1">
      <c r="A127" s="33"/>
      <c r="B127" s="34"/>
      <c r="C127" s="222" t="s">
        <v>81</v>
      </c>
      <c r="D127" s="222" t="s">
        <v>280</v>
      </c>
      <c r="E127" s="223" t="s">
        <v>4190</v>
      </c>
      <c r="F127" s="224" t="s">
        <v>4191</v>
      </c>
      <c r="G127" s="225" t="s">
        <v>1673</v>
      </c>
      <c r="H127" s="226">
        <v>12</v>
      </c>
      <c r="I127" s="227">
        <v>7600.8000000000002</v>
      </c>
      <c r="J127" s="227">
        <f>ROUND(I127*H127,2)</f>
        <v>91209.600000000006</v>
      </c>
      <c r="K127" s="228"/>
      <c r="L127" s="39"/>
      <c r="M127" s="229" t="s">
        <v>1</v>
      </c>
      <c r="N127" s="230" t="s">
        <v>39</v>
      </c>
      <c r="O127" s="231">
        <v>0</v>
      </c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33" t="s">
        <v>2319</v>
      </c>
      <c r="AT127" s="233" t="s">
        <v>280</v>
      </c>
      <c r="AU127" s="233" t="s">
        <v>81</v>
      </c>
      <c r="AY127" s="18" t="s">
        <v>278</v>
      </c>
      <c r="BE127" s="234">
        <f>IF(N127="základní",J127,0)</f>
        <v>91209.600000000006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8" t="s">
        <v>81</v>
      </c>
      <c r="BK127" s="234">
        <f>ROUND(I127*H127,2)</f>
        <v>91209.600000000006</v>
      </c>
      <c r="BL127" s="18" t="s">
        <v>2319</v>
      </c>
      <c r="BM127" s="233" t="s">
        <v>6254</v>
      </c>
    </row>
    <row r="128" s="2" customFormat="1" ht="24.15" customHeight="1">
      <c r="A128" s="33"/>
      <c r="B128" s="34"/>
      <c r="C128" s="222" t="s">
        <v>83</v>
      </c>
      <c r="D128" s="222" t="s">
        <v>280</v>
      </c>
      <c r="E128" s="223" t="s">
        <v>4193</v>
      </c>
      <c r="F128" s="224" t="s">
        <v>4194</v>
      </c>
      <c r="G128" s="225" t="s">
        <v>3654</v>
      </c>
      <c r="H128" s="226">
        <v>14</v>
      </c>
      <c r="I128" s="227">
        <v>515</v>
      </c>
      <c r="J128" s="227">
        <f>ROUND(I128*H128,2)</f>
        <v>7210</v>
      </c>
      <c r="K128" s="228"/>
      <c r="L128" s="39"/>
      <c r="M128" s="229" t="s">
        <v>1</v>
      </c>
      <c r="N128" s="230" t="s">
        <v>39</v>
      </c>
      <c r="O128" s="231">
        <v>0</v>
      </c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33" t="s">
        <v>2319</v>
      </c>
      <c r="AT128" s="233" t="s">
        <v>280</v>
      </c>
      <c r="AU128" s="233" t="s">
        <v>81</v>
      </c>
      <c r="AY128" s="18" t="s">
        <v>278</v>
      </c>
      <c r="BE128" s="234">
        <f>IF(N128="základní",J128,0)</f>
        <v>7210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8" t="s">
        <v>81</v>
      </c>
      <c r="BK128" s="234">
        <f>ROUND(I128*H128,2)</f>
        <v>7210</v>
      </c>
      <c r="BL128" s="18" t="s">
        <v>2319</v>
      </c>
      <c r="BM128" s="233" t="s">
        <v>6255</v>
      </c>
    </row>
    <row r="129" s="2" customFormat="1" ht="44.25" customHeight="1">
      <c r="A129" s="33"/>
      <c r="B129" s="34"/>
      <c r="C129" s="222" t="s">
        <v>91</v>
      </c>
      <c r="D129" s="222" t="s">
        <v>280</v>
      </c>
      <c r="E129" s="223" t="s">
        <v>4196</v>
      </c>
      <c r="F129" s="224" t="s">
        <v>4197</v>
      </c>
      <c r="G129" s="225" t="s">
        <v>1673</v>
      </c>
      <c r="H129" s="226">
        <v>4</v>
      </c>
      <c r="I129" s="227">
        <v>20437.5</v>
      </c>
      <c r="J129" s="227">
        <f>ROUND(I129*H129,2)</f>
        <v>81750</v>
      </c>
      <c r="K129" s="228"/>
      <c r="L129" s="39"/>
      <c r="M129" s="229" t="s">
        <v>1</v>
      </c>
      <c r="N129" s="230" t="s">
        <v>39</v>
      </c>
      <c r="O129" s="231">
        <v>0</v>
      </c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33" t="s">
        <v>2319</v>
      </c>
      <c r="AT129" s="233" t="s">
        <v>280</v>
      </c>
      <c r="AU129" s="233" t="s">
        <v>81</v>
      </c>
      <c r="AY129" s="18" t="s">
        <v>278</v>
      </c>
      <c r="BE129" s="234">
        <f>IF(N129="základní",J129,0)</f>
        <v>81750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8" t="s">
        <v>81</v>
      </c>
      <c r="BK129" s="234">
        <f>ROUND(I129*H129,2)</f>
        <v>81750</v>
      </c>
      <c r="BL129" s="18" t="s">
        <v>2319</v>
      </c>
      <c r="BM129" s="233" t="s">
        <v>6256</v>
      </c>
    </row>
    <row r="130" s="2" customFormat="1" ht="44.25" customHeight="1">
      <c r="A130" s="33"/>
      <c r="B130" s="34"/>
      <c r="C130" s="222" t="s">
        <v>116</v>
      </c>
      <c r="D130" s="222" t="s">
        <v>280</v>
      </c>
      <c r="E130" s="223" t="s">
        <v>4199</v>
      </c>
      <c r="F130" s="224" t="s">
        <v>4200</v>
      </c>
      <c r="G130" s="225" t="s">
        <v>1673</v>
      </c>
      <c r="H130" s="226">
        <v>3</v>
      </c>
      <c r="I130" s="227">
        <v>8010.6999999999998</v>
      </c>
      <c r="J130" s="227">
        <f>ROUND(I130*H130,2)</f>
        <v>24032.099999999999</v>
      </c>
      <c r="K130" s="228"/>
      <c r="L130" s="39"/>
      <c r="M130" s="229" t="s">
        <v>1</v>
      </c>
      <c r="N130" s="230" t="s">
        <v>39</v>
      </c>
      <c r="O130" s="231">
        <v>0</v>
      </c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33" t="s">
        <v>2319</v>
      </c>
      <c r="AT130" s="233" t="s">
        <v>280</v>
      </c>
      <c r="AU130" s="233" t="s">
        <v>81</v>
      </c>
      <c r="AY130" s="18" t="s">
        <v>278</v>
      </c>
      <c r="BE130" s="234">
        <f>IF(N130="základní",J130,0)</f>
        <v>24032.099999999999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8" t="s">
        <v>81</v>
      </c>
      <c r="BK130" s="234">
        <f>ROUND(I130*H130,2)</f>
        <v>24032.099999999999</v>
      </c>
      <c r="BL130" s="18" t="s">
        <v>2319</v>
      </c>
      <c r="BM130" s="233" t="s">
        <v>6257</v>
      </c>
    </row>
    <row r="131" s="2" customFormat="1" ht="37.8" customHeight="1">
      <c r="A131" s="33"/>
      <c r="B131" s="34"/>
      <c r="C131" s="222" t="s">
        <v>298</v>
      </c>
      <c r="D131" s="222" t="s">
        <v>280</v>
      </c>
      <c r="E131" s="223" t="s">
        <v>4208</v>
      </c>
      <c r="F131" s="224" t="s">
        <v>4209</v>
      </c>
      <c r="G131" s="225" t="s">
        <v>1673</v>
      </c>
      <c r="H131" s="226">
        <v>5</v>
      </c>
      <c r="I131" s="227">
        <v>5501.1000000000004</v>
      </c>
      <c r="J131" s="227">
        <f>ROUND(I131*H131,2)</f>
        <v>27505.5</v>
      </c>
      <c r="K131" s="228"/>
      <c r="L131" s="39"/>
      <c r="M131" s="229" t="s">
        <v>1</v>
      </c>
      <c r="N131" s="230" t="s">
        <v>39</v>
      </c>
      <c r="O131" s="231">
        <v>0</v>
      </c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33" t="s">
        <v>2319</v>
      </c>
      <c r="AT131" s="233" t="s">
        <v>280</v>
      </c>
      <c r="AU131" s="233" t="s">
        <v>81</v>
      </c>
      <c r="AY131" s="18" t="s">
        <v>278</v>
      </c>
      <c r="BE131" s="234">
        <f>IF(N131="základní",J131,0)</f>
        <v>27505.5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81</v>
      </c>
      <c r="BK131" s="234">
        <f>ROUND(I131*H131,2)</f>
        <v>27505.5</v>
      </c>
      <c r="BL131" s="18" t="s">
        <v>2319</v>
      </c>
      <c r="BM131" s="233" t="s">
        <v>6258</v>
      </c>
    </row>
    <row r="132" s="2" customFormat="1" ht="33" customHeight="1">
      <c r="A132" s="33"/>
      <c r="B132" s="34"/>
      <c r="C132" s="222" t="s">
        <v>304</v>
      </c>
      <c r="D132" s="222" t="s">
        <v>280</v>
      </c>
      <c r="E132" s="223" t="s">
        <v>4211</v>
      </c>
      <c r="F132" s="224" t="s">
        <v>4212</v>
      </c>
      <c r="G132" s="225" t="s">
        <v>1673</v>
      </c>
      <c r="H132" s="226">
        <v>5</v>
      </c>
      <c r="I132" s="227">
        <v>5235.1999999999998</v>
      </c>
      <c r="J132" s="227">
        <f>ROUND(I132*H132,2)</f>
        <v>26176</v>
      </c>
      <c r="K132" s="228"/>
      <c r="L132" s="39"/>
      <c r="M132" s="229" t="s">
        <v>1</v>
      </c>
      <c r="N132" s="230" t="s">
        <v>39</v>
      </c>
      <c r="O132" s="231">
        <v>0</v>
      </c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33" t="s">
        <v>2319</v>
      </c>
      <c r="AT132" s="233" t="s">
        <v>280</v>
      </c>
      <c r="AU132" s="233" t="s">
        <v>81</v>
      </c>
      <c r="AY132" s="18" t="s">
        <v>278</v>
      </c>
      <c r="BE132" s="234">
        <f>IF(N132="základní",J132,0)</f>
        <v>26176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8" t="s">
        <v>81</v>
      </c>
      <c r="BK132" s="234">
        <f>ROUND(I132*H132,2)</f>
        <v>26176</v>
      </c>
      <c r="BL132" s="18" t="s">
        <v>2319</v>
      </c>
      <c r="BM132" s="233" t="s">
        <v>6259</v>
      </c>
    </row>
    <row r="133" s="2" customFormat="1" ht="24.15" customHeight="1">
      <c r="A133" s="33"/>
      <c r="B133" s="34"/>
      <c r="C133" s="222" t="s">
        <v>310</v>
      </c>
      <c r="D133" s="222" t="s">
        <v>280</v>
      </c>
      <c r="E133" s="223" t="s">
        <v>4214</v>
      </c>
      <c r="F133" s="224" t="s">
        <v>4215</v>
      </c>
      <c r="G133" s="225" t="s">
        <v>1673</v>
      </c>
      <c r="H133" s="226">
        <v>20</v>
      </c>
      <c r="I133" s="227">
        <v>2118.9000000000001</v>
      </c>
      <c r="J133" s="227">
        <f>ROUND(I133*H133,2)</f>
        <v>42378</v>
      </c>
      <c r="K133" s="228"/>
      <c r="L133" s="39"/>
      <c r="M133" s="229" t="s">
        <v>1</v>
      </c>
      <c r="N133" s="230" t="s">
        <v>39</v>
      </c>
      <c r="O133" s="231">
        <v>0</v>
      </c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33" t="s">
        <v>2319</v>
      </c>
      <c r="AT133" s="233" t="s">
        <v>280</v>
      </c>
      <c r="AU133" s="233" t="s">
        <v>81</v>
      </c>
      <c r="AY133" s="18" t="s">
        <v>278</v>
      </c>
      <c r="BE133" s="234">
        <f>IF(N133="základní",J133,0)</f>
        <v>42378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8" t="s">
        <v>81</v>
      </c>
      <c r="BK133" s="234">
        <f>ROUND(I133*H133,2)</f>
        <v>42378</v>
      </c>
      <c r="BL133" s="18" t="s">
        <v>2319</v>
      </c>
      <c r="BM133" s="233" t="s">
        <v>6260</v>
      </c>
    </row>
    <row r="134" s="2" customFormat="1" ht="33" customHeight="1">
      <c r="A134" s="33"/>
      <c r="B134" s="34"/>
      <c r="C134" s="222" t="s">
        <v>315</v>
      </c>
      <c r="D134" s="222" t="s">
        <v>280</v>
      </c>
      <c r="E134" s="223" t="s">
        <v>4217</v>
      </c>
      <c r="F134" s="224" t="s">
        <v>4218</v>
      </c>
      <c r="G134" s="225" t="s">
        <v>3654</v>
      </c>
      <c r="H134" s="226">
        <v>38</v>
      </c>
      <c r="I134" s="227">
        <v>515</v>
      </c>
      <c r="J134" s="227">
        <f>ROUND(I134*H134,2)</f>
        <v>19570</v>
      </c>
      <c r="K134" s="228"/>
      <c r="L134" s="39"/>
      <c r="M134" s="229" t="s">
        <v>1</v>
      </c>
      <c r="N134" s="230" t="s">
        <v>39</v>
      </c>
      <c r="O134" s="231">
        <v>0</v>
      </c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33" t="s">
        <v>2319</v>
      </c>
      <c r="AT134" s="233" t="s">
        <v>280</v>
      </c>
      <c r="AU134" s="233" t="s">
        <v>81</v>
      </c>
      <c r="AY134" s="18" t="s">
        <v>278</v>
      </c>
      <c r="BE134" s="234">
        <f>IF(N134="základní",J134,0)</f>
        <v>19570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8" t="s">
        <v>81</v>
      </c>
      <c r="BK134" s="234">
        <f>ROUND(I134*H134,2)</f>
        <v>19570</v>
      </c>
      <c r="BL134" s="18" t="s">
        <v>2319</v>
      </c>
      <c r="BM134" s="233" t="s">
        <v>6261</v>
      </c>
    </row>
    <row r="135" s="2" customFormat="1" ht="24.15" customHeight="1">
      <c r="A135" s="33"/>
      <c r="B135" s="34"/>
      <c r="C135" s="222" t="s">
        <v>308</v>
      </c>
      <c r="D135" s="222" t="s">
        <v>280</v>
      </c>
      <c r="E135" s="223" t="s">
        <v>4220</v>
      </c>
      <c r="F135" s="224" t="s">
        <v>4221</v>
      </c>
      <c r="G135" s="225" t="s">
        <v>407</v>
      </c>
      <c r="H135" s="226">
        <v>720</v>
      </c>
      <c r="I135" s="227">
        <v>44.5</v>
      </c>
      <c r="J135" s="227">
        <f>ROUND(I135*H135,2)</f>
        <v>32040</v>
      </c>
      <c r="K135" s="228"/>
      <c r="L135" s="39"/>
      <c r="M135" s="229" t="s">
        <v>1</v>
      </c>
      <c r="N135" s="230" t="s">
        <v>39</v>
      </c>
      <c r="O135" s="231">
        <v>0</v>
      </c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33" t="s">
        <v>2319</v>
      </c>
      <c r="AT135" s="233" t="s">
        <v>280</v>
      </c>
      <c r="AU135" s="233" t="s">
        <v>81</v>
      </c>
      <c r="AY135" s="18" t="s">
        <v>278</v>
      </c>
      <c r="BE135" s="234">
        <f>IF(N135="základní",J135,0)</f>
        <v>32040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8" t="s">
        <v>81</v>
      </c>
      <c r="BK135" s="234">
        <f>ROUND(I135*H135,2)</f>
        <v>32040</v>
      </c>
      <c r="BL135" s="18" t="s">
        <v>2319</v>
      </c>
      <c r="BM135" s="233" t="s">
        <v>6262</v>
      </c>
    </row>
    <row r="136" s="2" customFormat="1" ht="16.5" customHeight="1">
      <c r="A136" s="33"/>
      <c r="B136" s="34"/>
      <c r="C136" s="222" t="s">
        <v>325</v>
      </c>
      <c r="D136" s="222" t="s">
        <v>280</v>
      </c>
      <c r="E136" s="223" t="s">
        <v>4223</v>
      </c>
      <c r="F136" s="224" t="s">
        <v>4224</v>
      </c>
      <c r="G136" s="225" t="s">
        <v>407</v>
      </c>
      <c r="H136" s="226">
        <v>80</v>
      </c>
      <c r="I136" s="227">
        <v>63.100000000000001</v>
      </c>
      <c r="J136" s="227">
        <f>ROUND(I136*H136,2)</f>
        <v>5048</v>
      </c>
      <c r="K136" s="228"/>
      <c r="L136" s="39"/>
      <c r="M136" s="229" t="s">
        <v>1</v>
      </c>
      <c r="N136" s="230" t="s">
        <v>39</v>
      </c>
      <c r="O136" s="231">
        <v>0</v>
      </c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33" t="s">
        <v>2319</v>
      </c>
      <c r="AT136" s="233" t="s">
        <v>280</v>
      </c>
      <c r="AU136" s="233" t="s">
        <v>81</v>
      </c>
      <c r="AY136" s="18" t="s">
        <v>278</v>
      </c>
      <c r="BE136" s="234">
        <f>IF(N136="základní",J136,0)</f>
        <v>5048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8" t="s">
        <v>81</v>
      </c>
      <c r="BK136" s="234">
        <f>ROUND(I136*H136,2)</f>
        <v>5048</v>
      </c>
      <c r="BL136" s="18" t="s">
        <v>2319</v>
      </c>
      <c r="BM136" s="233" t="s">
        <v>6263</v>
      </c>
    </row>
    <row r="137" s="2" customFormat="1" ht="33" customHeight="1">
      <c r="A137" s="33"/>
      <c r="B137" s="34"/>
      <c r="C137" s="222" t="s">
        <v>372</v>
      </c>
      <c r="D137" s="222" t="s">
        <v>280</v>
      </c>
      <c r="E137" s="223" t="s">
        <v>4226</v>
      </c>
      <c r="F137" s="224" t="s">
        <v>4227</v>
      </c>
      <c r="G137" s="225" t="s">
        <v>407</v>
      </c>
      <c r="H137" s="226">
        <v>100</v>
      </c>
      <c r="I137" s="227">
        <v>51.399999999999999</v>
      </c>
      <c r="J137" s="227">
        <f>ROUND(I137*H137,2)</f>
        <v>5140</v>
      </c>
      <c r="K137" s="228"/>
      <c r="L137" s="39"/>
      <c r="M137" s="229" t="s">
        <v>1</v>
      </c>
      <c r="N137" s="230" t="s">
        <v>39</v>
      </c>
      <c r="O137" s="231">
        <v>0</v>
      </c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33" t="s">
        <v>2319</v>
      </c>
      <c r="AT137" s="233" t="s">
        <v>280</v>
      </c>
      <c r="AU137" s="233" t="s">
        <v>81</v>
      </c>
      <c r="AY137" s="18" t="s">
        <v>278</v>
      </c>
      <c r="BE137" s="234">
        <f>IF(N137="základní",J137,0)</f>
        <v>5140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8" t="s">
        <v>81</v>
      </c>
      <c r="BK137" s="234">
        <f>ROUND(I137*H137,2)</f>
        <v>5140</v>
      </c>
      <c r="BL137" s="18" t="s">
        <v>2319</v>
      </c>
      <c r="BM137" s="233" t="s">
        <v>6264</v>
      </c>
    </row>
    <row r="138" s="2" customFormat="1" ht="24.15" customHeight="1">
      <c r="A138" s="33"/>
      <c r="B138" s="34"/>
      <c r="C138" s="222" t="s">
        <v>8</v>
      </c>
      <c r="D138" s="222" t="s">
        <v>280</v>
      </c>
      <c r="E138" s="223" t="s">
        <v>3713</v>
      </c>
      <c r="F138" s="224" t="s">
        <v>3714</v>
      </c>
      <c r="G138" s="225" t="s">
        <v>407</v>
      </c>
      <c r="H138" s="226">
        <v>110</v>
      </c>
      <c r="I138" s="227">
        <v>64.799999999999997</v>
      </c>
      <c r="J138" s="227">
        <f>ROUND(I138*H138,2)</f>
        <v>7128</v>
      </c>
      <c r="K138" s="228"/>
      <c r="L138" s="39"/>
      <c r="M138" s="229" t="s">
        <v>1</v>
      </c>
      <c r="N138" s="230" t="s">
        <v>39</v>
      </c>
      <c r="O138" s="231">
        <v>0</v>
      </c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33" t="s">
        <v>2319</v>
      </c>
      <c r="AT138" s="233" t="s">
        <v>280</v>
      </c>
      <c r="AU138" s="233" t="s">
        <v>81</v>
      </c>
      <c r="AY138" s="18" t="s">
        <v>278</v>
      </c>
      <c r="BE138" s="234">
        <f>IF(N138="základní",J138,0)</f>
        <v>7128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8" t="s">
        <v>81</v>
      </c>
      <c r="BK138" s="234">
        <f>ROUND(I138*H138,2)</f>
        <v>7128</v>
      </c>
      <c r="BL138" s="18" t="s">
        <v>2319</v>
      </c>
      <c r="BM138" s="233" t="s">
        <v>6265</v>
      </c>
    </row>
    <row r="139" s="2" customFormat="1" ht="16.5" customHeight="1">
      <c r="A139" s="33"/>
      <c r="B139" s="34"/>
      <c r="C139" s="222" t="s">
        <v>404</v>
      </c>
      <c r="D139" s="222" t="s">
        <v>280</v>
      </c>
      <c r="E139" s="223" t="s">
        <v>6266</v>
      </c>
      <c r="F139" s="224" t="s">
        <v>4015</v>
      </c>
      <c r="G139" s="225" t="s">
        <v>1418</v>
      </c>
      <c r="H139" s="226">
        <v>1</v>
      </c>
      <c r="I139" s="227">
        <v>5000</v>
      </c>
      <c r="J139" s="227">
        <f>ROUND(I139*H139,2)</f>
        <v>5000</v>
      </c>
      <c r="K139" s="228"/>
      <c r="L139" s="39"/>
      <c r="M139" s="229" t="s">
        <v>1</v>
      </c>
      <c r="N139" s="230" t="s">
        <v>39</v>
      </c>
      <c r="O139" s="231">
        <v>0</v>
      </c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33" t="s">
        <v>2319</v>
      </c>
      <c r="AT139" s="233" t="s">
        <v>280</v>
      </c>
      <c r="AU139" s="233" t="s">
        <v>81</v>
      </c>
      <c r="AY139" s="18" t="s">
        <v>278</v>
      </c>
      <c r="BE139" s="234">
        <f>IF(N139="základní",J139,0)</f>
        <v>5000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8" t="s">
        <v>81</v>
      </c>
      <c r="BK139" s="234">
        <f>ROUND(I139*H139,2)</f>
        <v>5000</v>
      </c>
      <c r="BL139" s="18" t="s">
        <v>2319</v>
      </c>
      <c r="BM139" s="233" t="s">
        <v>6267</v>
      </c>
    </row>
    <row r="140" s="2" customFormat="1" ht="16.5" customHeight="1">
      <c r="A140" s="33"/>
      <c r="B140" s="34"/>
      <c r="C140" s="222" t="s">
        <v>410</v>
      </c>
      <c r="D140" s="222" t="s">
        <v>280</v>
      </c>
      <c r="E140" s="223" t="s">
        <v>3728</v>
      </c>
      <c r="F140" s="224" t="s">
        <v>3729</v>
      </c>
      <c r="G140" s="225" t="s">
        <v>1673</v>
      </c>
      <c r="H140" s="226">
        <v>20</v>
      </c>
      <c r="I140" s="227">
        <v>90.099999999999994</v>
      </c>
      <c r="J140" s="227">
        <f>ROUND(I140*H140,2)</f>
        <v>1802</v>
      </c>
      <c r="K140" s="228"/>
      <c r="L140" s="39"/>
      <c r="M140" s="229" t="s">
        <v>1</v>
      </c>
      <c r="N140" s="230" t="s">
        <v>39</v>
      </c>
      <c r="O140" s="231">
        <v>0</v>
      </c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33" t="s">
        <v>2319</v>
      </c>
      <c r="AT140" s="233" t="s">
        <v>280</v>
      </c>
      <c r="AU140" s="233" t="s">
        <v>81</v>
      </c>
      <c r="AY140" s="18" t="s">
        <v>278</v>
      </c>
      <c r="BE140" s="234">
        <f>IF(N140="základní",J140,0)</f>
        <v>1802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8" t="s">
        <v>81</v>
      </c>
      <c r="BK140" s="234">
        <f>ROUND(I140*H140,2)</f>
        <v>1802</v>
      </c>
      <c r="BL140" s="18" t="s">
        <v>2319</v>
      </c>
      <c r="BM140" s="233" t="s">
        <v>6268</v>
      </c>
    </row>
    <row r="141" s="2" customFormat="1" ht="16.5" customHeight="1">
      <c r="A141" s="33"/>
      <c r="B141" s="34"/>
      <c r="C141" s="222" t="s">
        <v>415</v>
      </c>
      <c r="D141" s="222" t="s">
        <v>280</v>
      </c>
      <c r="E141" s="223" t="s">
        <v>3731</v>
      </c>
      <c r="F141" s="224" t="s">
        <v>3732</v>
      </c>
      <c r="G141" s="225" t="s">
        <v>1673</v>
      </c>
      <c r="H141" s="226">
        <v>15</v>
      </c>
      <c r="I141" s="227">
        <v>106.59999999999999</v>
      </c>
      <c r="J141" s="227">
        <f>ROUND(I141*H141,2)</f>
        <v>1599</v>
      </c>
      <c r="K141" s="228"/>
      <c r="L141" s="39"/>
      <c r="M141" s="229" t="s">
        <v>1</v>
      </c>
      <c r="N141" s="230" t="s">
        <v>39</v>
      </c>
      <c r="O141" s="231">
        <v>0</v>
      </c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33" t="s">
        <v>2319</v>
      </c>
      <c r="AT141" s="233" t="s">
        <v>280</v>
      </c>
      <c r="AU141" s="233" t="s">
        <v>81</v>
      </c>
      <c r="AY141" s="18" t="s">
        <v>278</v>
      </c>
      <c r="BE141" s="234">
        <f>IF(N141="základní",J141,0)</f>
        <v>1599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8" t="s">
        <v>81</v>
      </c>
      <c r="BK141" s="234">
        <f>ROUND(I141*H141,2)</f>
        <v>1599</v>
      </c>
      <c r="BL141" s="18" t="s">
        <v>2319</v>
      </c>
      <c r="BM141" s="233" t="s">
        <v>6269</v>
      </c>
    </row>
    <row r="142" s="2" customFormat="1" ht="37.8" customHeight="1">
      <c r="A142" s="33"/>
      <c r="B142" s="34"/>
      <c r="C142" s="222" t="s">
        <v>602</v>
      </c>
      <c r="D142" s="222" t="s">
        <v>280</v>
      </c>
      <c r="E142" s="223" t="s">
        <v>3740</v>
      </c>
      <c r="F142" s="224" t="s">
        <v>3741</v>
      </c>
      <c r="G142" s="225" t="s">
        <v>407</v>
      </c>
      <c r="H142" s="226">
        <v>60</v>
      </c>
      <c r="I142" s="227">
        <v>71.099999999999994</v>
      </c>
      <c r="J142" s="227">
        <f>ROUND(I142*H142,2)</f>
        <v>4266</v>
      </c>
      <c r="K142" s="228"/>
      <c r="L142" s="39"/>
      <c r="M142" s="229" t="s">
        <v>1</v>
      </c>
      <c r="N142" s="230" t="s">
        <v>39</v>
      </c>
      <c r="O142" s="231">
        <v>0</v>
      </c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33" t="s">
        <v>2319</v>
      </c>
      <c r="AT142" s="233" t="s">
        <v>280</v>
      </c>
      <c r="AU142" s="233" t="s">
        <v>81</v>
      </c>
      <c r="AY142" s="18" t="s">
        <v>278</v>
      </c>
      <c r="BE142" s="234">
        <f>IF(N142="základní",J142,0)</f>
        <v>4266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8" t="s">
        <v>81</v>
      </c>
      <c r="BK142" s="234">
        <f>ROUND(I142*H142,2)</f>
        <v>4266</v>
      </c>
      <c r="BL142" s="18" t="s">
        <v>2319</v>
      </c>
      <c r="BM142" s="233" t="s">
        <v>6270</v>
      </c>
    </row>
    <row r="143" s="2" customFormat="1" ht="37.8" customHeight="1">
      <c r="A143" s="33"/>
      <c r="B143" s="34"/>
      <c r="C143" s="222" t="s">
        <v>607</v>
      </c>
      <c r="D143" s="222" t="s">
        <v>280</v>
      </c>
      <c r="E143" s="223" t="s">
        <v>3743</v>
      </c>
      <c r="F143" s="224" t="s">
        <v>3744</v>
      </c>
      <c r="G143" s="225" t="s">
        <v>407</v>
      </c>
      <c r="H143" s="226">
        <v>30</v>
      </c>
      <c r="I143" s="227">
        <v>82.5</v>
      </c>
      <c r="J143" s="227">
        <f>ROUND(I143*H143,2)</f>
        <v>2475</v>
      </c>
      <c r="K143" s="228"/>
      <c r="L143" s="39"/>
      <c r="M143" s="229" t="s">
        <v>1</v>
      </c>
      <c r="N143" s="230" t="s">
        <v>39</v>
      </c>
      <c r="O143" s="231">
        <v>0</v>
      </c>
      <c r="P143" s="231">
        <f>O143*H143</f>
        <v>0</v>
      </c>
      <c r="Q143" s="231">
        <v>0</v>
      </c>
      <c r="R143" s="231">
        <f>Q143*H143</f>
        <v>0</v>
      </c>
      <c r="S143" s="231">
        <v>0</v>
      </c>
      <c r="T143" s="23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33" t="s">
        <v>2319</v>
      </c>
      <c r="AT143" s="233" t="s">
        <v>280</v>
      </c>
      <c r="AU143" s="233" t="s">
        <v>81</v>
      </c>
      <c r="AY143" s="18" t="s">
        <v>278</v>
      </c>
      <c r="BE143" s="234">
        <f>IF(N143="základní",J143,0)</f>
        <v>2475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8" t="s">
        <v>81</v>
      </c>
      <c r="BK143" s="234">
        <f>ROUND(I143*H143,2)</f>
        <v>2475</v>
      </c>
      <c r="BL143" s="18" t="s">
        <v>2319</v>
      </c>
      <c r="BM143" s="233" t="s">
        <v>6271</v>
      </c>
    </row>
    <row r="144" s="2" customFormat="1" ht="24.15" customHeight="1">
      <c r="A144" s="33"/>
      <c r="B144" s="34"/>
      <c r="C144" s="222" t="s">
        <v>611</v>
      </c>
      <c r="D144" s="222" t="s">
        <v>280</v>
      </c>
      <c r="E144" s="223" t="s">
        <v>3746</v>
      </c>
      <c r="F144" s="224" t="s">
        <v>3747</v>
      </c>
      <c r="G144" s="225" t="s">
        <v>1673</v>
      </c>
      <c r="H144" s="226">
        <v>450</v>
      </c>
      <c r="I144" s="227">
        <v>18.800000000000001</v>
      </c>
      <c r="J144" s="227">
        <f>ROUND(I144*H144,2)</f>
        <v>8460</v>
      </c>
      <c r="K144" s="228"/>
      <c r="L144" s="39"/>
      <c r="M144" s="229" t="s">
        <v>1</v>
      </c>
      <c r="N144" s="230" t="s">
        <v>39</v>
      </c>
      <c r="O144" s="231">
        <v>0</v>
      </c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33" t="s">
        <v>2319</v>
      </c>
      <c r="AT144" s="233" t="s">
        <v>280</v>
      </c>
      <c r="AU144" s="233" t="s">
        <v>81</v>
      </c>
      <c r="AY144" s="18" t="s">
        <v>278</v>
      </c>
      <c r="BE144" s="234">
        <f>IF(N144="základní",J144,0)</f>
        <v>8460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8" t="s">
        <v>81</v>
      </c>
      <c r="BK144" s="234">
        <f>ROUND(I144*H144,2)</f>
        <v>8460</v>
      </c>
      <c r="BL144" s="18" t="s">
        <v>2319</v>
      </c>
      <c r="BM144" s="233" t="s">
        <v>6272</v>
      </c>
    </row>
    <row r="145" s="2" customFormat="1" ht="24.15" customHeight="1">
      <c r="A145" s="33"/>
      <c r="B145" s="34"/>
      <c r="C145" s="222" t="s">
        <v>616</v>
      </c>
      <c r="D145" s="222" t="s">
        <v>280</v>
      </c>
      <c r="E145" s="223" t="s">
        <v>3749</v>
      </c>
      <c r="F145" s="224" t="s">
        <v>3750</v>
      </c>
      <c r="G145" s="225" t="s">
        <v>1673</v>
      </c>
      <c r="H145" s="226">
        <v>450</v>
      </c>
      <c r="I145" s="227">
        <v>14.199999999999999</v>
      </c>
      <c r="J145" s="227">
        <f>ROUND(I145*H145,2)</f>
        <v>6390</v>
      </c>
      <c r="K145" s="228"/>
      <c r="L145" s="39"/>
      <c r="M145" s="229" t="s">
        <v>1</v>
      </c>
      <c r="N145" s="230" t="s">
        <v>39</v>
      </c>
      <c r="O145" s="231">
        <v>0</v>
      </c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33" t="s">
        <v>2319</v>
      </c>
      <c r="AT145" s="233" t="s">
        <v>280</v>
      </c>
      <c r="AU145" s="233" t="s">
        <v>81</v>
      </c>
      <c r="AY145" s="18" t="s">
        <v>278</v>
      </c>
      <c r="BE145" s="234">
        <f>IF(N145="základní",J145,0)</f>
        <v>6390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8" t="s">
        <v>81</v>
      </c>
      <c r="BK145" s="234">
        <f>ROUND(I145*H145,2)</f>
        <v>6390</v>
      </c>
      <c r="BL145" s="18" t="s">
        <v>2319</v>
      </c>
      <c r="BM145" s="233" t="s">
        <v>6273</v>
      </c>
    </row>
    <row r="146" s="2" customFormat="1" ht="16.5" customHeight="1">
      <c r="A146" s="33"/>
      <c r="B146" s="34"/>
      <c r="C146" s="222" t="s">
        <v>621</v>
      </c>
      <c r="D146" s="222" t="s">
        <v>280</v>
      </c>
      <c r="E146" s="223" t="s">
        <v>3752</v>
      </c>
      <c r="F146" s="224" t="s">
        <v>3753</v>
      </c>
      <c r="G146" s="225" t="s">
        <v>1673</v>
      </c>
      <c r="H146" s="226">
        <v>600</v>
      </c>
      <c r="I146" s="227">
        <v>8.1999999999999993</v>
      </c>
      <c r="J146" s="227">
        <f>ROUND(I146*H146,2)</f>
        <v>4920</v>
      </c>
      <c r="K146" s="228"/>
      <c r="L146" s="39"/>
      <c r="M146" s="229" t="s">
        <v>1</v>
      </c>
      <c r="N146" s="230" t="s">
        <v>39</v>
      </c>
      <c r="O146" s="231">
        <v>0</v>
      </c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33" t="s">
        <v>2319</v>
      </c>
      <c r="AT146" s="233" t="s">
        <v>280</v>
      </c>
      <c r="AU146" s="233" t="s">
        <v>81</v>
      </c>
      <c r="AY146" s="18" t="s">
        <v>278</v>
      </c>
      <c r="BE146" s="234">
        <f>IF(N146="základní",J146,0)</f>
        <v>4920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8" t="s">
        <v>81</v>
      </c>
      <c r="BK146" s="234">
        <f>ROUND(I146*H146,2)</f>
        <v>4920</v>
      </c>
      <c r="BL146" s="18" t="s">
        <v>2319</v>
      </c>
      <c r="BM146" s="233" t="s">
        <v>6274</v>
      </c>
    </row>
    <row r="147" s="2" customFormat="1" ht="16.5" customHeight="1">
      <c r="A147" s="33"/>
      <c r="B147" s="34"/>
      <c r="C147" s="222" t="s">
        <v>7</v>
      </c>
      <c r="D147" s="222" t="s">
        <v>280</v>
      </c>
      <c r="E147" s="223" t="s">
        <v>3755</v>
      </c>
      <c r="F147" s="224" t="s">
        <v>3756</v>
      </c>
      <c r="G147" s="225" t="s">
        <v>1673</v>
      </c>
      <c r="H147" s="226">
        <v>100</v>
      </c>
      <c r="I147" s="227">
        <v>9.6999999999999993</v>
      </c>
      <c r="J147" s="227">
        <f>ROUND(I147*H147,2)</f>
        <v>970</v>
      </c>
      <c r="K147" s="228"/>
      <c r="L147" s="39"/>
      <c r="M147" s="229" t="s">
        <v>1</v>
      </c>
      <c r="N147" s="230" t="s">
        <v>39</v>
      </c>
      <c r="O147" s="231">
        <v>0</v>
      </c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33" t="s">
        <v>2319</v>
      </c>
      <c r="AT147" s="233" t="s">
        <v>280</v>
      </c>
      <c r="AU147" s="233" t="s">
        <v>81</v>
      </c>
      <c r="AY147" s="18" t="s">
        <v>278</v>
      </c>
      <c r="BE147" s="234">
        <f>IF(N147="základní",J147,0)</f>
        <v>970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8" t="s">
        <v>81</v>
      </c>
      <c r="BK147" s="234">
        <f>ROUND(I147*H147,2)</f>
        <v>970</v>
      </c>
      <c r="BL147" s="18" t="s">
        <v>2319</v>
      </c>
      <c r="BM147" s="233" t="s">
        <v>6275</v>
      </c>
    </row>
    <row r="148" s="2" customFormat="1" ht="44.25" customHeight="1">
      <c r="A148" s="33"/>
      <c r="B148" s="34"/>
      <c r="C148" s="222" t="s">
        <v>630</v>
      </c>
      <c r="D148" s="222" t="s">
        <v>280</v>
      </c>
      <c r="E148" s="223" t="s">
        <v>4238</v>
      </c>
      <c r="F148" s="224" t="s">
        <v>4239</v>
      </c>
      <c r="G148" s="225" t="s">
        <v>3654</v>
      </c>
      <c r="H148" s="226">
        <v>12</v>
      </c>
      <c r="I148" s="227">
        <v>850</v>
      </c>
      <c r="J148" s="227">
        <f>ROUND(I148*H148,2)</f>
        <v>10200</v>
      </c>
      <c r="K148" s="228"/>
      <c r="L148" s="39"/>
      <c r="M148" s="229" t="s">
        <v>1</v>
      </c>
      <c r="N148" s="230" t="s">
        <v>39</v>
      </c>
      <c r="O148" s="231">
        <v>0</v>
      </c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33" t="s">
        <v>2319</v>
      </c>
      <c r="AT148" s="233" t="s">
        <v>280</v>
      </c>
      <c r="AU148" s="233" t="s">
        <v>81</v>
      </c>
      <c r="AY148" s="18" t="s">
        <v>278</v>
      </c>
      <c r="BE148" s="234">
        <f>IF(N148="základní",J148,0)</f>
        <v>10200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8" t="s">
        <v>81</v>
      </c>
      <c r="BK148" s="234">
        <f>ROUND(I148*H148,2)</f>
        <v>10200</v>
      </c>
      <c r="BL148" s="18" t="s">
        <v>2319</v>
      </c>
      <c r="BM148" s="233" t="s">
        <v>6276</v>
      </c>
    </row>
    <row r="149" s="2" customFormat="1" ht="24.15" customHeight="1">
      <c r="A149" s="33"/>
      <c r="B149" s="34"/>
      <c r="C149" s="222" t="s">
        <v>635</v>
      </c>
      <c r="D149" s="222" t="s">
        <v>280</v>
      </c>
      <c r="E149" s="223" t="s">
        <v>4241</v>
      </c>
      <c r="F149" s="224" t="s">
        <v>4242</v>
      </c>
      <c r="G149" s="225" t="s">
        <v>1673</v>
      </c>
      <c r="H149" s="226">
        <v>12</v>
      </c>
      <c r="I149" s="227">
        <v>1485</v>
      </c>
      <c r="J149" s="227">
        <f>ROUND(I149*H149,2)</f>
        <v>17820</v>
      </c>
      <c r="K149" s="228"/>
      <c r="L149" s="39"/>
      <c r="M149" s="229" t="s">
        <v>1</v>
      </c>
      <c r="N149" s="230" t="s">
        <v>39</v>
      </c>
      <c r="O149" s="231">
        <v>0</v>
      </c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33" t="s">
        <v>2319</v>
      </c>
      <c r="AT149" s="233" t="s">
        <v>280</v>
      </c>
      <c r="AU149" s="233" t="s">
        <v>81</v>
      </c>
      <c r="AY149" s="18" t="s">
        <v>278</v>
      </c>
      <c r="BE149" s="234">
        <f>IF(N149="základní",J149,0)</f>
        <v>17820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8" t="s">
        <v>81</v>
      </c>
      <c r="BK149" s="234">
        <f>ROUND(I149*H149,2)</f>
        <v>17820</v>
      </c>
      <c r="BL149" s="18" t="s">
        <v>2319</v>
      </c>
      <c r="BM149" s="233" t="s">
        <v>6277</v>
      </c>
    </row>
    <row r="150" s="2" customFormat="1" ht="24.15" customHeight="1">
      <c r="A150" s="33"/>
      <c r="B150" s="34"/>
      <c r="C150" s="222" t="s">
        <v>640</v>
      </c>
      <c r="D150" s="222" t="s">
        <v>280</v>
      </c>
      <c r="E150" s="223" t="s">
        <v>4244</v>
      </c>
      <c r="F150" s="224" t="s">
        <v>4245</v>
      </c>
      <c r="G150" s="225" t="s">
        <v>1673</v>
      </c>
      <c r="H150" s="226">
        <v>7</v>
      </c>
      <c r="I150" s="227">
        <v>1485</v>
      </c>
      <c r="J150" s="227">
        <f>ROUND(I150*H150,2)</f>
        <v>10395</v>
      </c>
      <c r="K150" s="228"/>
      <c r="L150" s="39"/>
      <c r="M150" s="229" t="s">
        <v>1</v>
      </c>
      <c r="N150" s="230" t="s">
        <v>39</v>
      </c>
      <c r="O150" s="231">
        <v>0</v>
      </c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33" t="s">
        <v>2319</v>
      </c>
      <c r="AT150" s="233" t="s">
        <v>280</v>
      </c>
      <c r="AU150" s="233" t="s">
        <v>81</v>
      </c>
      <c r="AY150" s="18" t="s">
        <v>278</v>
      </c>
      <c r="BE150" s="234">
        <f>IF(N150="základní",J150,0)</f>
        <v>10395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8" t="s">
        <v>81</v>
      </c>
      <c r="BK150" s="234">
        <f>ROUND(I150*H150,2)</f>
        <v>10395</v>
      </c>
      <c r="BL150" s="18" t="s">
        <v>2319</v>
      </c>
      <c r="BM150" s="233" t="s">
        <v>6278</v>
      </c>
    </row>
    <row r="151" s="2" customFormat="1" ht="24.15" customHeight="1">
      <c r="A151" s="33"/>
      <c r="B151" s="34"/>
      <c r="C151" s="222" t="s">
        <v>650</v>
      </c>
      <c r="D151" s="222" t="s">
        <v>280</v>
      </c>
      <c r="E151" s="223" t="s">
        <v>4247</v>
      </c>
      <c r="F151" s="224" t="s">
        <v>3893</v>
      </c>
      <c r="G151" s="225" t="s">
        <v>1418</v>
      </c>
      <c r="H151" s="226">
        <v>1</v>
      </c>
      <c r="I151" s="227">
        <v>10500</v>
      </c>
      <c r="J151" s="227">
        <f>ROUND(I151*H151,2)</f>
        <v>10500</v>
      </c>
      <c r="K151" s="228"/>
      <c r="L151" s="39"/>
      <c r="M151" s="229" t="s">
        <v>1</v>
      </c>
      <c r="N151" s="230" t="s">
        <v>39</v>
      </c>
      <c r="O151" s="231">
        <v>0</v>
      </c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33" t="s">
        <v>2319</v>
      </c>
      <c r="AT151" s="233" t="s">
        <v>280</v>
      </c>
      <c r="AU151" s="233" t="s">
        <v>81</v>
      </c>
      <c r="AY151" s="18" t="s">
        <v>278</v>
      </c>
      <c r="BE151" s="234">
        <f>IF(N151="základní",J151,0)</f>
        <v>10500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8" t="s">
        <v>81</v>
      </c>
      <c r="BK151" s="234">
        <f>ROUND(I151*H151,2)</f>
        <v>10500</v>
      </c>
      <c r="BL151" s="18" t="s">
        <v>2319</v>
      </c>
      <c r="BM151" s="233" t="s">
        <v>6279</v>
      </c>
    </row>
    <row r="152" s="2" customFormat="1" ht="16.5" customHeight="1">
      <c r="A152" s="33"/>
      <c r="B152" s="34"/>
      <c r="C152" s="222" t="s">
        <v>666</v>
      </c>
      <c r="D152" s="222" t="s">
        <v>280</v>
      </c>
      <c r="E152" s="223" t="s">
        <v>3776</v>
      </c>
      <c r="F152" s="224" t="s">
        <v>3777</v>
      </c>
      <c r="G152" s="225" t="s">
        <v>3778</v>
      </c>
      <c r="H152" s="226">
        <v>6</v>
      </c>
      <c r="I152" s="227">
        <v>455</v>
      </c>
      <c r="J152" s="227">
        <f>ROUND(I152*H152,2)</f>
        <v>2730</v>
      </c>
      <c r="K152" s="228"/>
      <c r="L152" s="39"/>
      <c r="M152" s="229" t="s">
        <v>1</v>
      </c>
      <c r="N152" s="230" t="s">
        <v>39</v>
      </c>
      <c r="O152" s="231">
        <v>0</v>
      </c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33" t="s">
        <v>2319</v>
      </c>
      <c r="AT152" s="233" t="s">
        <v>280</v>
      </c>
      <c r="AU152" s="233" t="s">
        <v>81</v>
      </c>
      <c r="AY152" s="18" t="s">
        <v>278</v>
      </c>
      <c r="BE152" s="234">
        <f>IF(N152="základní",J152,0)</f>
        <v>2730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8" t="s">
        <v>81</v>
      </c>
      <c r="BK152" s="234">
        <f>ROUND(I152*H152,2)</f>
        <v>2730</v>
      </c>
      <c r="BL152" s="18" t="s">
        <v>2319</v>
      </c>
      <c r="BM152" s="233" t="s">
        <v>6280</v>
      </c>
    </row>
    <row r="153" s="2" customFormat="1" ht="24.15" customHeight="1">
      <c r="A153" s="33"/>
      <c r="B153" s="34"/>
      <c r="C153" s="222" t="s">
        <v>672</v>
      </c>
      <c r="D153" s="222" t="s">
        <v>280</v>
      </c>
      <c r="E153" s="223" t="s">
        <v>3780</v>
      </c>
      <c r="F153" s="224" t="s">
        <v>3781</v>
      </c>
      <c r="G153" s="225" t="s">
        <v>283</v>
      </c>
      <c r="H153" s="226">
        <v>390</v>
      </c>
      <c r="I153" s="227">
        <v>48.899999999999999</v>
      </c>
      <c r="J153" s="227">
        <f>ROUND(I153*H153,2)</f>
        <v>19071</v>
      </c>
      <c r="K153" s="228"/>
      <c r="L153" s="39"/>
      <c r="M153" s="229" t="s">
        <v>1</v>
      </c>
      <c r="N153" s="230" t="s">
        <v>39</v>
      </c>
      <c r="O153" s="231">
        <v>0</v>
      </c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33" t="s">
        <v>2319</v>
      </c>
      <c r="AT153" s="233" t="s">
        <v>280</v>
      </c>
      <c r="AU153" s="233" t="s">
        <v>81</v>
      </c>
      <c r="AY153" s="18" t="s">
        <v>278</v>
      </c>
      <c r="BE153" s="234">
        <f>IF(N153="základní",J153,0)</f>
        <v>19071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8" t="s">
        <v>81</v>
      </c>
      <c r="BK153" s="234">
        <f>ROUND(I153*H153,2)</f>
        <v>19071</v>
      </c>
      <c r="BL153" s="18" t="s">
        <v>2319</v>
      </c>
      <c r="BM153" s="233" t="s">
        <v>6281</v>
      </c>
    </row>
    <row r="154" s="2" customFormat="1" ht="37.8" customHeight="1">
      <c r="A154" s="33"/>
      <c r="B154" s="34"/>
      <c r="C154" s="222" t="s">
        <v>679</v>
      </c>
      <c r="D154" s="222" t="s">
        <v>280</v>
      </c>
      <c r="E154" s="223" t="s">
        <v>3783</v>
      </c>
      <c r="F154" s="224" t="s">
        <v>3784</v>
      </c>
      <c r="G154" s="225" t="s">
        <v>283</v>
      </c>
      <c r="H154" s="226">
        <v>2340</v>
      </c>
      <c r="I154" s="227">
        <v>1.6399999999999999</v>
      </c>
      <c r="J154" s="227">
        <f>ROUND(I154*H154,2)</f>
        <v>3837.5999999999999</v>
      </c>
      <c r="K154" s="228"/>
      <c r="L154" s="39"/>
      <c r="M154" s="229" t="s">
        <v>1</v>
      </c>
      <c r="N154" s="230" t="s">
        <v>39</v>
      </c>
      <c r="O154" s="231">
        <v>0</v>
      </c>
      <c r="P154" s="231">
        <f>O154*H154</f>
        <v>0</v>
      </c>
      <c r="Q154" s="231">
        <v>0</v>
      </c>
      <c r="R154" s="231">
        <f>Q154*H154</f>
        <v>0</v>
      </c>
      <c r="S154" s="231">
        <v>0</v>
      </c>
      <c r="T154" s="23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33" t="s">
        <v>2319</v>
      </c>
      <c r="AT154" s="233" t="s">
        <v>280</v>
      </c>
      <c r="AU154" s="233" t="s">
        <v>81</v>
      </c>
      <c r="AY154" s="18" t="s">
        <v>278</v>
      </c>
      <c r="BE154" s="234">
        <f>IF(N154="základní",J154,0)</f>
        <v>3837.5999999999999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8" t="s">
        <v>81</v>
      </c>
      <c r="BK154" s="234">
        <f>ROUND(I154*H154,2)</f>
        <v>3837.5999999999999</v>
      </c>
      <c r="BL154" s="18" t="s">
        <v>2319</v>
      </c>
      <c r="BM154" s="233" t="s">
        <v>6282</v>
      </c>
    </row>
    <row r="155" s="2" customFormat="1" ht="33" customHeight="1">
      <c r="A155" s="33"/>
      <c r="B155" s="34"/>
      <c r="C155" s="222" t="s">
        <v>685</v>
      </c>
      <c r="D155" s="222" t="s">
        <v>280</v>
      </c>
      <c r="E155" s="223" t="s">
        <v>3786</v>
      </c>
      <c r="F155" s="224" t="s">
        <v>3787</v>
      </c>
      <c r="G155" s="225" t="s">
        <v>283</v>
      </c>
      <c r="H155" s="226">
        <v>390</v>
      </c>
      <c r="I155" s="227">
        <v>37.399999999999999</v>
      </c>
      <c r="J155" s="227">
        <f>ROUND(I155*H155,2)</f>
        <v>14586</v>
      </c>
      <c r="K155" s="228"/>
      <c r="L155" s="39"/>
      <c r="M155" s="229" t="s">
        <v>1</v>
      </c>
      <c r="N155" s="230" t="s">
        <v>39</v>
      </c>
      <c r="O155" s="231">
        <v>0</v>
      </c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33" t="s">
        <v>2319</v>
      </c>
      <c r="AT155" s="233" t="s">
        <v>280</v>
      </c>
      <c r="AU155" s="233" t="s">
        <v>81</v>
      </c>
      <c r="AY155" s="18" t="s">
        <v>278</v>
      </c>
      <c r="BE155" s="234">
        <f>IF(N155="základní",J155,0)</f>
        <v>14586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8" t="s">
        <v>81</v>
      </c>
      <c r="BK155" s="234">
        <f>ROUND(I155*H155,2)</f>
        <v>14586</v>
      </c>
      <c r="BL155" s="18" t="s">
        <v>2319</v>
      </c>
      <c r="BM155" s="233" t="s">
        <v>6283</v>
      </c>
    </row>
    <row r="156" s="2" customFormat="1" ht="24.15" customHeight="1">
      <c r="A156" s="33"/>
      <c r="B156" s="34"/>
      <c r="C156" s="222" t="s">
        <v>691</v>
      </c>
      <c r="D156" s="222" t="s">
        <v>280</v>
      </c>
      <c r="E156" s="223" t="s">
        <v>3789</v>
      </c>
      <c r="F156" s="224" t="s">
        <v>3790</v>
      </c>
      <c r="G156" s="225" t="s">
        <v>301</v>
      </c>
      <c r="H156" s="226">
        <v>0.90000000000000002</v>
      </c>
      <c r="I156" s="227">
        <v>5830</v>
      </c>
      <c r="J156" s="227">
        <f>ROUND(I156*H156,2)</f>
        <v>5247</v>
      </c>
      <c r="K156" s="228"/>
      <c r="L156" s="39"/>
      <c r="M156" s="229" t="s">
        <v>1</v>
      </c>
      <c r="N156" s="230" t="s">
        <v>39</v>
      </c>
      <c r="O156" s="231">
        <v>0</v>
      </c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33" t="s">
        <v>2319</v>
      </c>
      <c r="AT156" s="233" t="s">
        <v>280</v>
      </c>
      <c r="AU156" s="233" t="s">
        <v>81</v>
      </c>
      <c r="AY156" s="18" t="s">
        <v>278</v>
      </c>
      <c r="BE156" s="234">
        <f>IF(N156="základní",J156,0)</f>
        <v>5247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8" t="s">
        <v>81</v>
      </c>
      <c r="BK156" s="234">
        <f>ROUND(I156*H156,2)</f>
        <v>5247</v>
      </c>
      <c r="BL156" s="18" t="s">
        <v>2319</v>
      </c>
      <c r="BM156" s="233" t="s">
        <v>6284</v>
      </c>
    </row>
    <row r="157" s="2" customFormat="1" ht="24.15" customHeight="1">
      <c r="A157" s="33"/>
      <c r="B157" s="34"/>
      <c r="C157" s="222" t="s">
        <v>697</v>
      </c>
      <c r="D157" s="222" t="s">
        <v>280</v>
      </c>
      <c r="E157" s="223" t="s">
        <v>4254</v>
      </c>
      <c r="F157" s="224" t="s">
        <v>3793</v>
      </c>
      <c r="G157" s="225" t="s">
        <v>1418</v>
      </c>
      <c r="H157" s="226">
        <v>1</v>
      </c>
      <c r="I157" s="227">
        <v>11335</v>
      </c>
      <c r="J157" s="227">
        <f>ROUND(I157*H157,2)</f>
        <v>11335</v>
      </c>
      <c r="K157" s="228"/>
      <c r="L157" s="39"/>
      <c r="M157" s="291" t="s">
        <v>1</v>
      </c>
      <c r="N157" s="292" t="s">
        <v>39</v>
      </c>
      <c r="O157" s="293">
        <v>0</v>
      </c>
      <c r="P157" s="293">
        <f>O157*H157</f>
        <v>0</v>
      </c>
      <c r="Q157" s="293">
        <v>0</v>
      </c>
      <c r="R157" s="293">
        <f>Q157*H157</f>
        <v>0</v>
      </c>
      <c r="S157" s="293">
        <v>0</v>
      </c>
      <c r="T157" s="294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33" t="s">
        <v>2319</v>
      </c>
      <c r="AT157" s="233" t="s">
        <v>280</v>
      </c>
      <c r="AU157" s="233" t="s">
        <v>81</v>
      </c>
      <c r="AY157" s="18" t="s">
        <v>278</v>
      </c>
      <c r="BE157" s="234">
        <f>IF(N157="základní",J157,0)</f>
        <v>11335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8" t="s">
        <v>81</v>
      </c>
      <c r="BK157" s="234">
        <f>ROUND(I157*H157,2)</f>
        <v>11335</v>
      </c>
      <c r="BL157" s="18" t="s">
        <v>2319</v>
      </c>
      <c r="BM157" s="233" t="s">
        <v>6285</v>
      </c>
    </row>
    <row r="158" s="2" customFormat="1" ht="6.96" customHeight="1">
      <c r="A158" s="33"/>
      <c r="B158" s="60"/>
      <c r="C158" s="61"/>
      <c r="D158" s="61"/>
      <c r="E158" s="61"/>
      <c r="F158" s="61"/>
      <c r="G158" s="61"/>
      <c r="H158" s="61"/>
      <c r="I158" s="61"/>
      <c r="J158" s="61"/>
      <c r="K158" s="61"/>
      <c r="L158" s="39"/>
      <c r="M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</row>
  </sheetData>
  <sheetProtection sheet="1" autoFilter="0" formatColumns="0" formatRows="0" objects="1" scenarios="1" spinCount="100000" saltValue="wZikf9LnLMu8U7fnVRrJ2PGg6k7DFLbfISRr1/iLxtfy+mhaUyE3sdqVkZS6FyIOhZa0w4MW7MvvEsqjSfZEeQ==" hashValue="84mx0Bs+ZzLJ0TxNrsK2xfJQceczt/DDekbkq/kqX3m0Fl6GZZTk1dl20YB+2K7Y0qfa+XStlqz10TGgjG25JQ==" algorithmName="SHA-512" password="CC35"/>
  <autoFilter ref="C124:K15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83</v>
      </c>
    </row>
    <row r="4" s="1" customFormat="1" ht="24.96" customHeight="1">
      <c r="B4" s="21"/>
      <c r="D4" s="143" t="s">
        <v>230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Cheb - Onkologie a zubní klinika rev.11.02.2025</v>
      </c>
      <c r="F7" s="145"/>
      <c r="G7" s="145"/>
      <c r="H7" s="145"/>
      <c r="L7" s="21"/>
    </row>
    <row r="8">
      <c r="B8" s="21"/>
      <c r="D8" s="145" t="s">
        <v>231</v>
      </c>
      <c r="L8" s="21"/>
    </row>
    <row r="9" s="1" customFormat="1" ht="16.5" customHeight="1">
      <c r="B9" s="21"/>
      <c r="E9" s="146" t="s">
        <v>4862</v>
      </c>
      <c r="F9" s="1"/>
      <c r="G9" s="1"/>
      <c r="H9" s="1"/>
      <c r="L9" s="21"/>
    </row>
    <row r="10" s="1" customFormat="1" ht="12" customHeight="1">
      <c r="B10" s="21"/>
      <c r="D10" s="145" t="s">
        <v>233</v>
      </c>
      <c r="L10" s="21"/>
    </row>
    <row r="11" s="2" customFormat="1" ht="16.5" customHeight="1">
      <c r="A11" s="33"/>
      <c r="B11" s="39"/>
      <c r="C11" s="33"/>
      <c r="D11" s="33"/>
      <c r="E11" s="147" t="s">
        <v>5270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9"/>
      <c r="C12" s="33"/>
      <c r="D12" s="145" t="s">
        <v>3648</v>
      </c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6.5" customHeight="1">
      <c r="A13" s="33"/>
      <c r="B13" s="39"/>
      <c r="C13" s="33"/>
      <c r="D13" s="33"/>
      <c r="E13" s="148" t="s">
        <v>6286</v>
      </c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>
      <c r="A14" s="33"/>
      <c r="B14" s="39"/>
      <c r="C14" s="33"/>
      <c r="D14" s="33"/>
      <c r="E14" s="33"/>
      <c r="F14" s="33"/>
      <c r="G14" s="33"/>
      <c r="H14" s="33"/>
      <c r="I14" s="33"/>
      <c r="J14" s="33"/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9"/>
      <c r="C15" s="33"/>
      <c r="D15" s="145" t="s">
        <v>16</v>
      </c>
      <c r="E15" s="33"/>
      <c r="F15" s="135" t="s">
        <v>1</v>
      </c>
      <c r="G15" s="33"/>
      <c r="H15" s="33"/>
      <c r="I15" s="145" t="s">
        <v>17</v>
      </c>
      <c r="J15" s="135" t="s">
        <v>1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18</v>
      </c>
      <c r="E16" s="33"/>
      <c r="F16" s="135" t="s">
        <v>19</v>
      </c>
      <c r="G16" s="33"/>
      <c r="H16" s="33"/>
      <c r="I16" s="145" t="s">
        <v>20</v>
      </c>
      <c r="J16" s="149" t="str">
        <f>'Rekapitulace stavby'!AN8</f>
        <v>10. 12. 2024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0.8" customHeight="1">
      <c r="A17" s="33"/>
      <c r="B17" s="39"/>
      <c r="C17" s="33"/>
      <c r="D17" s="33"/>
      <c r="E17" s="33"/>
      <c r="F17" s="33"/>
      <c r="G17" s="33"/>
      <c r="H17" s="33"/>
      <c r="I17" s="33"/>
      <c r="J17" s="33"/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9"/>
      <c r="C18" s="33"/>
      <c r="D18" s="145" t="s">
        <v>22</v>
      </c>
      <c r="E18" s="33"/>
      <c r="F18" s="33"/>
      <c r="G18" s="33"/>
      <c r="H18" s="33"/>
      <c r="I18" s="145" t="s">
        <v>23</v>
      </c>
      <c r="J18" s="135" t="s">
        <v>1</v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9"/>
      <c r="C19" s="33"/>
      <c r="D19" s="33"/>
      <c r="E19" s="135" t="s">
        <v>4865</v>
      </c>
      <c r="F19" s="33"/>
      <c r="G19" s="33"/>
      <c r="H19" s="33"/>
      <c r="I19" s="145" t="s">
        <v>25</v>
      </c>
      <c r="J19" s="135" t="s">
        <v>1</v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9"/>
      <c r="C20" s="33"/>
      <c r="D20" s="33"/>
      <c r="E20" s="33"/>
      <c r="F20" s="33"/>
      <c r="G20" s="33"/>
      <c r="H20" s="33"/>
      <c r="I20" s="33"/>
      <c r="J20" s="33"/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9"/>
      <c r="C21" s="33"/>
      <c r="D21" s="145" t="s">
        <v>26</v>
      </c>
      <c r="E21" s="33"/>
      <c r="F21" s="33"/>
      <c r="G21" s="33"/>
      <c r="H21" s="33"/>
      <c r="I21" s="145" t="s">
        <v>23</v>
      </c>
      <c r="J21" s="135" t="str">
        <f>'Rekapitulace stavby'!AN13</f>
        <v/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9"/>
      <c r="C22" s="33"/>
      <c r="D22" s="33"/>
      <c r="E22" s="135" t="str">
        <f>'Rekapitulace stavby'!E14</f>
        <v xml:space="preserve"> </v>
      </c>
      <c r="F22" s="135"/>
      <c r="G22" s="135"/>
      <c r="H22" s="135"/>
      <c r="I22" s="145" t="s">
        <v>25</v>
      </c>
      <c r="J22" s="135" t="str">
        <f>'Rekapitulace stavby'!AN14</f>
        <v/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9"/>
      <c r="C23" s="33"/>
      <c r="D23" s="33"/>
      <c r="E23" s="33"/>
      <c r="F23" s="33"/>
      <c r="G23" s="33"/>
      <c r="H23" s="33"/>
      <c r="I23" s="33"/>
      <c r="J23" s="33"/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9"/>
      <c r="C24" s="33"/>
      <c r="D24" s="145" t="s">
        <v>27</v>
      </c>
      <c r="E24" s="33"/>
      <c r="F24" s="33"/>
      <c r="G24" s="33"/>
      <c r="H24" s="33"/>
      <c r="I24" s="145" t="s">
        <v>23</v>
      </c>
      <c r="J24" s="135" t="s">
        <v>28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8" customHeight="1">
      <c r="A25" s="33"/>
      <c r="B25" s="39"/>
      <c r="C25" s="33"/>
      <c r="D25" s="33"/>
      <c r="E25" s="135" t="s">
        <v>29</v>
      </c>
      <c r="F25" s="33"/>
      <c r="G25" s="33"/>
      <c r="H25" s="33"/>
      <c r="I25" s="145" t="s">
        <v>25</v>
      </c>
      <c r="J25" s="135" t="s">
        <v>1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6.96" customHeight="1">
      <c r="A26" s="33"/>
      <c r="B26" s="39"/>
      <c r="C26" s="33"/>
      <c r="D26" s="33"/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12" customHeight="1">
      <c r="A27" s="33"/>
      <c r="B27" s="39"/>
      <c r="C27" s="33"/>
      <c r="D27" s="145" t="s">
        <v>31</v>
      </c>
      <c r="E27" s="33"/>
      <c r="F27" s="33"/>
      <c r="G27" s="33"/>
      <c r="H27" s="33"/>
      <c r="I27" s="145" t="s">
        <v>23</v>
      </c>
      <c r="J27" s="135" t="str">
        <f>IF('Rekapitulace stavby'!AN19="","",'Rekapitulace stavby'!AN19)</f>
        <v/>
      </c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8" customHeight="1">
      <c r="A28" s="33"/>
      <c r="B28" s="39"/>
      <c r="C28" s="33"/>
      <c r="D28" s="33"/>
      <c r="E28" s="135" t="str">
        <f>IF('Rekapitulace stavby'!E20="","",'Rekapitulace stavby'!E20)</f>
        <v xml:space="preserve"> </v>
      </c>
      <c r="F28" s="33"/>
      <c r="G28" s="33"/>
      <c r="H28" s="33"/>
      <c r="I28" s="145" t="s">
        <v>25</v>
      </c>
      <c r="J28" s="135" t="str">
        <f>IF('Rekapitulace stavby'!AN20="","",'Rekapitulace stavby'!AN20)</f>
        <v/>
      </c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9"/>
      <c r="C29" s="33"/>
      <c r="D29" s="33"/>
      <c r="E29" s="33"/>
      <c r="F29" s="33"/>
      <c r="G29" s="33"/>
      <c r="H29" s="33"/>
      <c r="I29" s="33"/>
      <c r="J29" s="33"/>
      <c r="K29" s="3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2" customHeight="1">
      <c r="A30" s="33"/>
      <c r="B30" s="39"/>
      <c r="C30" s="33"/>
      <c r="D30" s="145" t="s">
        <v>32</v>
      </c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8" customFormat="1" ht="16.5" customHeight="1">
      <c r="A31" s="150"/>
      <c r="B31" s="151"/>
      <c r="C31" s="150"/>
      <c r="D31" s="150"/>
      <c r="E31" s="152" t="s">
        <v>1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3"/>
      <c r="B32" s="39"/>
      <c r="C32" s="33"/>
      <c r="D32" s="33"/>
      <c r="E32" s="33"/>
      <c r="F32" s="33"/>
      <c r="G32" s="33"/>
      <c r="H32" s="33"/>
      <c r="I32" s="33"/>
      <c r="J32" s="33"/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4"/>
      <c r="E33" s="154"/>
      <c r="F33" s="154"/>
      <c r="G33" s="154"/>
      <c r="H33" s="154"/>
      <c r="I33" s="154"/>
      <c r="J33" s="154"/>
      <c r="K33" s="154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25.44" customHeight="1">
      <c r="A34" s="33"/>
      <c r="B34" s="39"/>
      <c r="C34" s="33"/>
      <c r="D34" s="155" t="s">
        <v>34</v>
      </c>
      <c r="E34" s="33"/>
      <c r="F34" s="33"/>
      <c r="G34" s="33"/>
      <c r="H34" s="33"/>
      <c r="I34" s="33"/>
      <c r="J34" s="156">
        <f>ROUND(J125, 2)</f>
        <v>108700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6.96" customHeight="1">
      <c r="A35" s="33"/>
      <c r="B35" s="39"/>
      <c r="C35" s="33"/>
      <c r="D35" s="154"/>
      <c r="E35" s="154"/>
      <c r="F35" s="154"/>
      <c r="G35" s="154"/>
      <c r="H35" s="154"/>
      <c r="I35" s="154"/>
      <c r="J35" s="154"/>
      <c r="K35" s="154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33"/>
      <c r="F36" s="157" t="s">
        <v>36</v>
      </c>
      <c r="G36" s="33"/>
      <c r="H36" s="33"/>
      <c r="I36" s="157" t="s">
        <v>35</v>
      </c>
      <c r="J36" s="157" t="s">
        <v>37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14.4" customHeight="1">
      <c r="A37" s="33"/>
      <c r="B37" s="39"/>
      <c r="C37" s="33"/>
      <c r="D37" s="147" t="s">
        <v>38</v>
      </c>
      <c r="E37" s="145" t="s">
        <v>39</v>
      </c>
      <c r="F37" s="158">
        <f>ROUND((SUM(BE125:BE134)),  2)</f>
        <v>108700</v>
      </c>
      <c r="G37" s="33"/>
      <c r="H37" s="33"/>
      <c r="I37" s="159">
        <v>0.20999999999999999</v>
      </c>
      <c r="J37" s="158">
        <f>ROUND(((SUM(BE125:BE134))*I37),  2)</f>
        <v>22827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39"/>
      <c r="C38" s="33"/>
      <c r="D38" s="33"/>
      <c r="E38" s="145" t="s">
        <v>40</v>
      </c>
      <c r="F38" s="158">
        <f>ROUND((SUM(BF125:BF134)),  2)</f>
        <v>0</v>
      </c>
      <c r="G38" s="33"/>
      <c r="H38" s="33"/>
      <c r="I38" s="159">
        <v>0.12</v>
      </c>
      <c r="J38" s="158">
        <f>ROUND(((SUM(BF125:BF134))*I38),  2)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41</v>
      </c>
      <c r="F39" s="158">
        <f>ROUND((SUM(BG125:BG134)),  2)</f>
        <v>0</v>
      </c>
      <c r="G39" s="33"/>
      <c r="H39" s="33"/>
      <c r="I39" s="159">
        <v>0.20999999999999999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9"/>
      <c r="C40" s="33"/>
      <c r="D40" s="33"/>
      <c r="E40" s="145" t="s">
        <v>42</v>
      </c>
      <c r="F40" s="158">
        <f>ROUND((SUM(BH125:BH134)),  2)</f>
        <v>0</v>
      </c>
      <c r="G40" s="33"/>
      <c r="H40" s="33"/>
      <c r="I40" s="159">
        <v>0.12</v>
      </c>
      <c r="J40" s="158">
        <f>0</f>
        <v>0</v>
      </c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2" customFormat="1" ht="14.4" customHeight="1">
      <c r="A41" s="33"/>
      <c r="B41" s="39"/>
      <c r="C41" s="33"/>
      <c r="D41" s="33"/>
      <c r="E41" s="145" t="s">
        <v>43</v>
      </c>
      <c r="F41" s="158">
        <f>ROUND((SUM(BI125:BI134)),  2)</f>
        <v>0</v>
      </c>
      <c r="G41" s="33"/>
      <c r="H41" s="33"/>
      <c r="I41" s="159">
        <v>0</v>
      </c>
      <c r="J41" s="158">
        <f>0</f>
        <v>0</v>
      </c>
      <c r="K41" s="33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6.96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5.44" customHeight="1">
      <c r="A43" s="33"/>
      <c r="B43" s="39"/>
      <c r="C43" s="160"/>
      <c r="D43" s="161" t="s">
        <v>44</v>
      </c>
      <c r="E43" s="162"/>
      <c r="F43" s="162"/>
      <c r="G43" s="163" t="s">
        <v>45</v>
      </c>
      <c r="H43" s="164" t="s">
        <v>46</v>
      </c>
      <c r="I43" s="162"/>
      <c r="J43" s="165">
        <f>SUM(J34:J41)</f>
        <v>131527</v>
      </c>
      <c r="K43" s="166"/>
      <c r="L43" s="57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14.4" customHeight="1">
      <c r="A44" s="33"/>
      <c r="B44" s="39"/>
      <c r="C44" s="33"/>
      <c r="D44" s="33"/>
      <c r="E44" s="33"/>
      <c r="F44" s="33"/>
      <c r="G44" s="33"/>
      <c r="H44" s="33"/>
      <c r="I44" s="33"/>
      <c r="J44" s="33"/>
      <c r="K44" s="33"/>
      <c r="L44" s="57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47</v>
      </c>
      <c r="E50" s="168"/>
      <c r="F50" s="168"/>
      <c r="G50" s="167" t="s">
        <v>48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49</v>
      </c>
      <c r="E61" s="170"/>
      <c r="F61" s="171" t="s">
        <v>50</v>
      </c>
      <c r="G61" s="169" t="s">
        <v>49</v>
      </c>
      <c r="H61" s="170"/>
      <c r="I61" s="170"/>
      <c r="J61" s="172" t="s">
        <v>50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51</v>
      </c>
      <c r="E65" s="173"/>
      <c r="F65" s="173"/>
      <c r="G65" s="167" t="s">
        <v>52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49</v>
      </c>
      <c r="E76" s="170"/>
      <c r="F76" s="171" t="s">
        <v>50</v>
      </c>
      <c r="G76" s="169" t="s">
        <v>49</v>
      </c>
      <c r="H76" s="170"/>
      <c r="I76" s="170"/>
      <c r="J76" s="172" t="s">
        <v>50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hidden="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hidden="1" s="2" customFormat="1" ht="24.96" customHeight="1">
      <c r="A82" s="33"/>
      <c r="B82" s="34"/>
      <c r="C82" s="24" t="s">
        <v>238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hidden="1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hidden="1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hidden="1" s="2" customFormat="1" ht="16.5" customHeight="1">
      <c r="A85" s="33"/>
      <c r="B85" s="34"/>
      <c r="C85" s="35"/>
      <c r="D85" s="35"/>
      <c r="E85" s="178" t="str">
        <f>E7</f>
        <v>Cheb - Onkologie a zubní klinika rev.11.02.2025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hidden="1" s="1" customFormat="1" ht="12" customHeight="1">
      <c r="B86" s="22"/>
      <c r="C86" s="30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78" t="s">
        <v>4862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0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3"/>
      <c r="B89" s="34"/>
      <c r="C89" s="35"/>
      <c r="D89" s="35"/>
      <c r="E89" s="179" t="s">
        <v>5270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hidden="1" s="2" customFormat="1" ht="12" customHeight="1">
      <c r="A90" s="33"/>
      <c r="B90" s="34"/>
      <c r="C90" s="30" t="s">
        <v>3648</v>
      </c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hidden="1" s="2" customFormat="1" ht="16.5" customHeight="1">
      <c r="A91" s="33"/>
      <c r="B91" s="34"/>
      <c r="C91" s="35"/>
      <c r="D91" s="35"/>
      <c r="E91" s="70" t="str">
        <f>E13</f>
        <v xml:space="preserve">II.1.2.6.14 - Grafická nadstavba </v>
      </c>
      <c r="F91" s="35"/>
      <c r="G91" s="35"/>
      <c r="H91" s="35"/>
      <c r="I91" s="35"/>
      <c r="J91" s="35"/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hidden="1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hidden="1" s="2" customFormat="1" ht="12" customHeight="1">
      <c r="A93" s="33"/>
      <c r="B93" s="34"/>
      <c r="C93" s="30" t="s">
        <v>18</v>
      </c>
      <c r="D93" s="35"/>
      <c r="E93" s="35"/>
      <c r="F93" s="27" t="str">
        <f>F16</f>
        <v>Cheb</v>
      </c>
      <c r="G93" s="35"/>
      <c r="H93" s="35"/>
      <c r="I93" s="30" t="s">
        <v>20</v>
      </c>
      <c r="J93" s="73" t="str">
        <f>IF(J16="","",J16)</f>
        <v>10. 12. 2024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hidden="1" s="2" customFormat="1" ht="6.96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hidden="1" s="2" customFormat="1" ht="15.15" customHeight="1">
      <c r="A95" s="33"/>
      <c r="B95" s="34"/>
      <c r="C95" s="30" t="s">
        <v>22</v>
      </c>
      <c r="D95" s="35"/>
      <c r="E95" s="35"/>
      <c r="F95" s="27" t="str">
        <f>E19</f>
        <v>Karlovarský kraj</v>
      </c>
      <c r="G95" s="35"/>
      <c r="H95" s="35"/>
      <c r="I95" s="30" t="s">
        <v>27</v>
      </c>
      <c r="J95" s="31" t="str">
        <f>E25</f>
        <v>M Projekt Cheb</v>
      </c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hidden="1" s="2" customFormat="1" ht="15.15" customHeight="1">
      <c r="A96" s="33"/>
      <c r="B96" s="34"/>
      <c r="C96" s="30" t="s">
        <v>26</v>
      </c>
      <c r="D96" s="35"/>
      <c r="E96" s="35"/>
      <c r="F96" s="27" t="str">
        <f>IF(E22="","",E22)</f>
        <v xml:space="preserve"> </v>
      </c>
      <c r="G96" s="35"/>
      <c r="H96" s="35"/>
      <c r="I96" s="30" t="s">
        <v>31</v>
      </c>
      <c r="J96" s="31" t="str">
        <f>E28</f>
        <v xml:space="preserve"> 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hidden="1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hidden="1" s="2" customFormat="1" ht="29.28" customHeight="1">
      <c r="A98" s="33"/>
      <c r="B98" s="34"/>
      <c r="C98" s="180" t="s">
        <v>239</v>
      </c>
      <c r="D98" s="181"/>
      <c r="E98" s="181"/>
      <c r="F98" s="181"/>
      <c r="G98" s="181"/>
      <c r="H98" s="181"/>
      <c r="I98" s="181"/>
      <c r="J98" s="182" t="s">
        <v>240</v>
      </c>
      <c r="K98" s="181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hidden="1" s="2" customFormat="1" ht="10.32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7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hidden="1" s="2" customFormat="1" ht="22.8" customHeight="1">
      <c r="A100" s="33"/>
      <c r="B100" s="34"/>
      <c r="C100" s="183" t="s">
        <v>241</v>
      </c>
      <c r="D100" s="35"/>
      <c r="E100" s="35"/>
      <c r="F100" s="35"/>
      <c r="G100" s="35"/>
      <c r="H100" s="35"/>
      <c r="I100" s="35"/>
      <c r="J100" s="104">
        <f>J125</f>
        <v>108700</v>
      </c>
      <c r="K100" s="35"/>
      <c r="L100" s="57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242</v>
      </c>
    </row>
    <row r="101" hidden="1" s="9" customFormat="1" ht="24.96" customHeight="1">
      <c r="A101" s="9"/>
      <c r="B101" s="184"/>
      <c r="C101" s="185"/>
      <c r="D101" s="186" t="s">
        <v>4257</v>
      </c>
      <c r="E101" s="187"/>
      <c r="F101" s="187"/>
      <c r="G101" s="187"/>
      <c r="H101" s="187"/>
      <c r="I101" s="187"/>
      <c r="J101" s="188">
        <f>J126</f>
        <v>108700</v>
      </c>
      <c r="K101" s="185"/>
      <c r="L101" s="18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7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hidden="1" s="2" customFormat="1" ht="6.96" customHeight="1">
      <c r="A103" s="33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7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hidden="1"/>
    <row r="105" hidden="1"/>
    <row r="106" hidden="1"/>
    <row r="107" s="2" customFormat="1" ht="6.96" customHeight="1">
      <c r="A107" s="33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24.96" customHeight="1">
      <c r="A108" s="33"/>
      <c r="B108" s="34"/>
      <c r="C108" s="24" t="s">
        <v>263</v>
      </c>
      <c r="D108" s="35"/>
      <c r="E108" s="35"/>
      <c r="F108" s="35"/>
      <c r="G108" s="35"/>
      <c r="H108" s="35"/>
      <c r="I108" s="35"/>
      <c r="J108" s="35"/>
      <c r="K108" s="35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6.96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12" customHeight="1">
      <c r="A110" s="33"/>
      <c r="B110" s="34"/>
      <c r="C110" s="30" t="s">
        <v>14</v>
      </c>
      <c r="D110" s="35"/>
      <c r="E110" s="35"/>
      <c r="F110" s="35"/>
      <c r="G110" s="35"/>
      <c r="H110" s="35"/>
      <c r="I110" s="35"/>
      <c r="J110" s="35"/>
      <c r="K110" s="35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16.5" customHeight="1">
      <c r="A111" s="33"/>
      <c r="B111" s="34"/>
      <c r="C111" s="35"/>
      <c r="D111" s="35"/>
      <c r="E111" s="178" t="str">
        <f>E7</f>
        <v>Cheb - Onkologie a zubní klinika rev.11.02.2025</v>
      </c>
      <c r="F111" s="30"/>
      <c r="G111" s="30"/>
      <c r="H111" s="30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1" customFormat="1" ht="12" customHeight="1">
      <c r="B112" s="22"/>
      <c r="C112" s="30" t="s">
        <v>231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78" t="s">
        <v>4862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0" t="s">
        <v>233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3"/>
      <c r="B115" s="34"/>
      <c r="C115" s="35"/>
      <c r="D115" s="35"/>
      <c r="E115" s="179" t="s">
        <v>5270</v>
      </c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2" customHeight="1">
      <c r="A116" s="33"/>
      <c r="B116" s="34"/>
      <c r="C116" s="30" t="s">
        <v>3648</v>
      </c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6.5" customHeight="1">
      <c r="A117" s="33"/>
      <c r="B117" s="34"/>
      <c r="C117" s="35"/>
      <c r="D117" s="35"/>
      <c r="E117" s="70" t="str">
        <f>E13</f>
        <v xml:space="preserve">II.1.2.6.14 - Grafická nadstavba </v>
      </c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6.96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2" customHeight="1">
      <c r="A119" s="33"/>
      <c r="B119" s="34"/>
      <c r="C119" s="30" t="s">
        <v>18</v>
      </c>
      <c r="D119" s="35"/>
      <c r="E119" s="35"/>
      <c r="F119" s="27" t="str">
        <f>F16</f>
        <v>Cheb</v>
      </c>
      <c r="G119" s="35"/>
      <c r="H119" s="35"/>
      <c r="I119" s="30" t="s">
        <v>20</v>
      </c>
      <c r="J119" s="73" t="str">
        <f>IF(J16="","",J16)</f>
        <v>10. 12. 2024</v>
      </c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6.96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5.15" customHeight="1">
      <c r="A121" s="33"/>
      <c r="B121" s="34"/>
      <c r="C121" s="30" t="s">
        <v>22</v>
      </c>
      <c r="D121" s="35"/>
      <c r="E121" s="35"/>
      <c r="F121" s="27" t="str">
        <f>E19</f>
        <v>Karlovarský kraj</v>
      </c>
      <c r="G121" s="35"/>
      <c r="H121" s="35"/>
      <c r="I121" s="30" t="s">
        <v>27</v>
      </c>
      <c r="J121" s="31" t="str">
        <f>E25</f>
        <v>M Projekt Cheb</v>
      </c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5.15" customHeight="1">
      <c r="A122" s="33"/>
      <c r="B122" s="34"/>
      <c r="C122" s="30" t="s">
        <v>26</v>
      </c>
      <c r="D122" s="35"/>
      <c r="E122" s="35"/>
      <c r="F122" s="27" t="str">
        <f>IF(E22="","",E22)</f>
        <v xml:space="preserve"> </v>
      </c>
      <c r="G122" s="35"/>
      <c r="H122" s="35"/>
      <c r="I122" s="30" t="s">
        <v>31</v>
      </c>
      <c r="J122" s="31" t="str">
        <f>E28</f>
        <v xml:space="preserve"> </v>
      </c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0.32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11" customFormat="1" ht="29.28" customHeight="1">
      <c r="A124" s="195"/>
      <c r="B124" s="196"/>
      <c r="C124" s="197" t="s">
        <v>264</v>
      </c>
      <c r="D124" s="198" t="s">
        <v>59</v>
      </c>
      <c r="E124" s="198" t="s">
        <v>55</v>
      </c>
      <c r="F124" s="198" t="s">
        <v>56</v>
      </c>
      <c r="G124" s="198" t="s">
        <v>265</v>
      </c>
      <c r="H124" s="198" t="s">
        <v>266</v>
      </c>
      <c r="I124" s="198" t="s">
        <v>267</v>
      </c>
      <c r="J124" s="199" t="s">
        <v>240</v>
      </c>
      <c r="K124" s="200" t="s">
        <v>268</v>
      </c>
      <c r="L124" s="201"/>
      <c r="M124" s="94" t="s">
        <v>1</v>
      </c>
      <c r="N124" s="95" t="s">
        <v>38</v>
      </c>
      <c r="O124" s="95" t="s">
        <v>269</v>
      </c>
      <c r="P124" s="95" t="s">
        <v>270</v>
      </c>
      <c r="Q124" s="95" t="s">
        <v>271</v>
      </c>
      <c r="R124" s="95" t="s">
        <v>272</v>
      </c>
      <c r="S124" s="95" t="s">
        <v>273</v>
      </c>
      <c r="T124" s="96" t="s">
        <v>274</v>
      </c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</row>
    <row r="125" s="2" customFormat="1" ht="22.8" customHeight="1">
      <c r="A125" s="33"/>
      <c r="B125" s="34"/>
      <c r="C125" s="101" t="s">
        <v>275</v>
      </c>
      <c r="D125" s="35"/>
      <c r="E125" s="35"/>
      <c r="F125" s="35"/>
      <c r="G125" s="35"/>
      <c r="H125" s="35"/>
      <c r="I125" s="35"/>
      <c r="J125" s="202">
        <f>BK125</f>
        <v>108700</v>
      </c>
      <c r="K125" s="35"/>
      <c r="L125" s="39"/>
      <c r="M125" s="97"/>
      <c r="N125" s="203"/>
      <c r="O125" s="98"/>
      <c r="P125" s="204">
        <f>P126</f>
        <v>0</v>
      </c>
      <c r="Q125" s="98"/>
      <c r="R125" s="204">
        <f>R126</f>
        <v>0</v>
      </c>
      <c r="S125" s="98"/>
      <c r="T125" s="205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73</v>
      </c>
      <c r="AU125" s="18" t="s">
        <v>242</v>
      </c>
      <c r="BK125" s="206">
        <f>BK126</f>
        <v>108700</v>
      </c>
    </row>
    <row r="126" s="12" customFormat="1" ht="25.92" customHeight="1">
      <c r="A126" s="12"/>
      <c r="B126" s="207"/>
      <c r="C126" s="208"/>
      <c r="D126" s="209" t="s">
        <v>73</v>
      </c>
      <c r="E126" s="210" t="s">
        <v>81</v>
      </c>
      <c r="F126" s="210" t="s">
        <v>143</v>
      </c>
      <c r="G126" s="208"/>
      <c r="H126" s="208"/>
      <c r="I126" s="208"/>
      <c r="J126" s="211">
        <f>BK126</f>
        <v>108700</v>
      </c>
      <c r="K126" s="208"/>
      <c r="L126" s="212"/>
      <c r="M126" s="213"/>
      <c r="N126" s="214"/>
      <c r="O126" s="214"/>
      <c r="P126" s="215">
        <f>SUM(P127:P134)</f>
        <v>0</v>
      </c>
      <c r="Q126" s="214"/>
      <c r="R126" s="215">
        <f>SUM(R127:R134)</f>
        <v>0</v>
      </c>
      <c r="S126" s="214"/>
      <c r="T126" s="216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7" t="s">
        <v>116</v>
      </c>
      <c r="AT126" s="218" t="s">
        <v>73</v>
      </c>
      <c r="AU126" s="218" t="s">
        <v>74</v>
      </c>
      <c r="AY126" s="217" t="s">
        <v>278</v>
      </c>
      <c r="BK126" s="219">
        <f>SUM(BK127:BK134)</f>
        <v>108700</v>
      </c>
    </row>
    <row r="127" s="2" customFormat="1" ht="37.8" customHeight="1">
      <c r="A127" s="33"/>
      <c r="B127" s="34"/>
      <c r="C127" s="222" t="s">
        <v>81</v>
      </c>
      <c r="D127" s="222" t="s">
        <v>280</v>
      </c>
      <c r="E127" s="223" t="s">
        <v>4258</v>
      </c>
      <c r="F127" s="224" t="s">
        <v>4259</v>
      </c>
      <c r="G127" s="225" t="s">
        <v>3654</v>
      </c>
      <c r="H127" s="226">
        <v>22</v>
      </c>
      <c r="I127" s="227">
        <v>1120</v>
      </c>
      <c r="J127" s="227">
        <f>ROUND(I127*H127,2)</f>
        <v>24640</v>
      </c>
      <c r="K127" s="228"/>
      <c r="L127" s="39"/>
      <c r="M127" s="229" t="s">
        <v>1</v>
      </c>
      <c r="N127" s="230" t="s">
        <v>39</v>
      </c>
      <c r="O127" s="231">
        <v>0</v>
      </c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33" t="s">
        <v>2319</v>
      </c>
      <c r="AT127" s="233" t="s">
        <v>280</v>
      </c>
      <c r="AU127" s="233" t="s">
        <v>81</v>
      </c>
      <c r="AY127" s="18" t="s">
        <v>278</v>
      </c>
      <c r="BE127" s="234">
        <f>IF(N127="základní",J127,0)</f>
        <v>24640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8" t="s">
        <v>81</v>
      </c>
      <c r="BK127" s="234">
        <f>ROUND(I127*H127,2)</f>
        <v>24640</v>
      </c>
      <c r="BL127" s="18" t="s">
        <v>2319</v>
      </c>
      <c r="BM127" s="233" t="s">
        <v>6287</v>
      </c>
    </row>
    <row r="128" s="2" customFormat="1" ht="24.15" customHeight="1">
      <c r="A128" s="33"/>
      <c r="B128" s="34"/>
      <c r="C128" s="222" t="s">
        <v>83</v>
      </c>
      <c r="D128" s="222" t="s">
        <v>280</v>
      </c>
      <c r="E128" s="223" t="s">
        <v>4261</v>
      </c>
      <c r="F128" s="224" t="s">
        <v>4262</v>
      </c>
      <c r="G128" s="225" t="s">
        <v>3654</v>
      </c>
      <c r="H128" s="226">
        <v>10</v>
      </c>
      <c r="I128" s="227">
        <v>725</v>
      </c>
      <c r="J128" s="227">
        <f>ROUND(I128*H128,2)</f>
        <v>7250</v>
      </c>
      <c r="K128" s="228"/>
      <c r="L128" s="39"/>
      <c r="M128" s="229" t="s">
        <v>1</v>
      </c>
      <c r="N128" s="230" t="s">
        <v>39</v>
      </c>
      <c r="O128" s="231">
        <v>0</v>
      </c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33" t="s">
        <v>2319</v>
      </c>
      <c r="AT128" s="233" t="s">
        <v>280</v>
      </c>
      <c r="AU128" s="233" t="s">
        <v>81</v>
      </c>
      <c r="AY128" s="18" t="s">
        <v>278</v>
      </c>
      <c r="BE128" s="234">
        <f>IF(N128="základní",J128,0)</f>
        <v>7250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8" t="s">
        <v>81</v>
      </c>
      <c r="BK128" s="234">
        <f>ROUND(I128*H128,2)</f>
        <v>7250</v>
      </c>
      <c r="BL128" s="18" t="s">
        <v>2319</v>
      </c>
      <c r="BM128" s="233" t="s">
        <v>6288</v>
      </c>
    </row>
    <row r="129" s="2" customFormat="1" ht="16.5" customHeight="1">
      <c r="A129" s="33"/>
      <c r="B129" s="34"/>
      <c r="C129" s="222" t="s">
        <v>91</v>
      </c>
      <c r="D129" s="222" t="s">
        <v>280</v>
      </c>
      <c r="E129" s="223" t="s">
        <v>4264</v>
      </c>
      <c r="F129" s="224" t="s">
        <v>4265</v>
      </c>
      <c r="G129" s="225" t="s">
        <v>3654</v>
      </c>
      <c r="H129" s="226">
        <v>32</v>
      </c>
      <c r="I129" s="227">
        <v>725</v>
      </c>
      <c r="J129" s="227">
        <f>ROUND(I129*H129,2)</f>
        <v>23200</v>
      </c>
      <c r="K129" s="228"/>
      <c r="L129" s="39"/>
      <c r="M129" s="229" t="s">
        <v>1</v>
      </c>
      <c r="N129" s="230" t="s">
        <v>39</v>
      </c>
      <c r="O129" s="231">
        <v>0</v>
      </c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33" t="s">
        <v>2319</v>
      </c>
      <c r="AT129" s="233" t="s">
        <v>280</v>
      </c>
      <c r="AU129" s="233" t="s">
        <v>81</v>
      </c>
      <c r="AY129" s="18" t="s">
        <v>278</v>
      </c>
      <c r="BE129" s="234">
        <f>IF(N129="základní",J129,0)</f>
        <v>23200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8" t="s">
        <v>81</v>
      </c>
      <c r="BK129" s="234">
        <f>ROUND(I129*H129,2)</f>
        <v>23200</v>
      </c>
      <c r="BL129" s="18" t="s">
        <v>2319</v>
      </c>
      <c r="BM129" s="233" t="s">
        <v>6289</v>
      </c>
    </row>
    <row r="130" s="2" customFormat="1" ht="21.75" customHeight="1">
      <c r="A130" s="33"/>
      <c r="B130" s="34"/>
      <c r="C130" s="222" t="s">
        <v>116</v>
      </c>
      <c r="D130" s="222" t="s">
        <v>280</v>
      </c>
      <c r="E130" s="223" t="s">
        <v>4267</v>
      </c>
      <c r="F130" s="224" t="s">
        <v>4268</v>
      </c>
      <c r="G130" s="225" t="s">
        <v>3654</v>
      </c>
      <c r="H130" s="226">
        <v>22</v>
      </c>
      <c r="I130" s="227">
        <v>725</v>
      </c>
      <c r="J130" s="227">
        <f>ROUND(I130*H130,2)</f>
        <v>15950</v>
      </c>
      <c r="K130" s="228"/>
      <c r="L130" s="39"/>
      <c r="M130" s="229" t="s">
        <v>1</v>
      </c>
      <c r="N130" s="230" t="s">
        <v>39</v>
      </c>
      <c r="O130" s="231">
        <v>0</v>
      </c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33" t="s">
        <v>2319</v>
      </c>
      <c r="AT130" s="233" t="s">
        <v>280</v>
      </c>
      <c r="AU130" s="233" t="s">
        <v>81</v>
      </c>
      <c r="AY130" s="18" t="s">
        <v>278</v>
      </c>
      <c r="BE130" s="234">
        <f>IF(N130="základní",J130,0)</f>
        <v>15950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8" t="s">
        <v>81</v>
      </c>
      <c r="BK130" s="234">
        <f>ROUND(I130*H130,2)</f>
        <v>15950</v>
      </c>
      <c r="BL130" s="18" t="s">
        <v>2319</v>
      </c>
      <c r="BM130" s="233" t="s">
        <v>6290</v>
      </c>
    </row>
    <row r="131" s="2" customFormat="1" ht="21.75" customHeight="1">
      <c r="A131" s="33"/>
      <c r="B131" s="34"/>
      <c r="C131" s="222" t="s">
        <v>298</v>
      </c>
      <c r="D131" s="222" t="s">
        <v>280</v>
      </c>
      <c r="E131" s="223" t="s">
        <v>4270</v>
      </c>
      <c r="F131" s="224" t="s">
        <v>4271</v>
      </c>
      <c r="G131" s="225" t="s">
        <v>3654</v>
      </c>
      <c r="H131" s="226">
        <v>10</v>
      </c>
      <c r="I131" s="227">
        <v>725</v>
      </c>
      <c r="J131" s="227">
        <f>ROUND(I131*H131,2)</f>
        <v>7250</v>
      </c>
      <c r="K131" s="228"/>
      <c r="L131" s="39"/>
      <c r="M131" s="229" t="s">
        <v>1</v>
      </c>
      <c r="N131" s="230" t="s">
        <v>39</v>
      </c>
      <c r="O131" s="231">
        <v>0</v>
      </c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33" t="s">
        <v>2319</v>
      </c>
      <c r="AT131" s="233" t="s">
        <v>280</v>
      </c>
      <c r="AU131" s="233" t="s">
        <v>81</v>
      </c>
      <c r="AY131" s="18" t="s">
        <v>278</v>
      </c>
      <c r="BE131" s="234">
        <f>IF(N131="základní",J131,0)</f>
        <v>7250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81</v>
      </c>
      <c r="BK131" s="234">
        <f>ROUND(I131*H131,2)</f>
        <v>7250</v>
      </c>
      <c r="BL131" s="18" t="s">
        <v>2319</v>
      </c>
      <c r="BM131" s="233" t="s">
        <v>6291</v>
      </c>
    </row>
    <row r="132" s="2" customFormat="1" ht="16.5" customHeight="1">
      <c r="A132" s="33"/>
      <c r="B132" s="34"/>
      <c r="C132" s="222" t="s">
        <v>304</v>
      </c>
      <c r="D132" s="222" t="s">
        <v>280</v>
      </c>
      <c r="E132" s="223" t="s">
        <v>6292</v>
      </c>
      <c r="F132" s="224" t="s">
        <v>6293</v>
      </c>
      <c r="G132" s="225" t="s">
        <v>1673</v>
      </c>
      <c r="H132" s="226">
        <v>128</v>
      </c>
      <c r="I132" s="227">
        <v>82.5</v>
      </c>
      <c r="J132" s="227">
        <f>ROUND(I132*H132,2)</f>
        <v>10560</v>
      </c>
      <c r="K132" s="228"/>
      <c r="L132" s="39"/>
      <c r="M132" s="229" t="s">
        <v>1</v>
      </c>
      <c r="N132" s="230" t="s">
        <v>39</v>
      </c>
      <c r="O132" s="231">
        <v>0</v>
      </c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33" t="s">
        <v>2319</v>
      </c>
      <c r="AT132" s="233" t="s">
        <v>280</v>
      </c>
      <c r="AU132" s="233" t="s">
        <v>81</v>
      </c>
      <c r="AY132" s="18" t="s">
        <v>278</v>
      </c>
      <c r="BE132" s="234">
        <f>IF(N132="základní",J132,0)</f>
        <v>10560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8" t="s">
        <v>81</v>
      </c>
      <c r="BK132" s="234">
        <f>ROUND(I132*H132,2)</f>
        <v>10560</v>
      </c>
      <c r="BL132" s="18" t="s">
        <v>2319</v>
      </c>
      <c r="BM132" s="233" t="s">
        <v>6294</v>
      </c>
    </row>
    <row r="133" s="2" customFormat="1" ht="24.15" customHeight="1">
      <c r="A133" s="33"/>
      <c r="B133" s="34"/>
      <c r="C133" s="222" t="s">
        <v>310</v>
      </c>
      <c r="D133" s="222" t="s">
        <v>280</v>
      </c>
      <c r="E133" s="223" t="s">
        <v>4276</v>
      </c>
      <c r="F133" s="224" t="s">
        <v>4277</v>
      </c>
      <c r="G133" s="225" t="s">
        <v>3654</v>
      </c>
      <c r="H133" s="226">
        <v>18</v>
      </c>
      <c r="I133" s="227">
        <v>725</v>
      </c>
      <c r="J133" s="227">
        <f>ROUND(I133*H133,2)</f>
        <v>13050</v>
      </c>
      <c r="K133" s="228"/>
      <c r="L133" s="39"/>
      <c r="M133" s="229" t="s">
        <v>1</v>
      </c>
      <c r="N133" s="230" t="s">
        <v>39</v>
      </c>
      <c r="O133" s="231">
        <v>0</v>
      </c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33" t="s">
        <v>2319</v>
      </c>
      <c r="AT133" s="233" t="s">
        <v>280</v>
      </c>
      <c r="AU133" s="233" t="s">
        <v>81</v>
      </c>
      <c r="AY133" s="18" t="s">
        <v>278</v>
      </c>
      <c r="BE133" s="234">
        <f>IF(N133="základní",J133,0)</f>
        <v>13050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8" t="s">
        <v>81</v>
      </c>
      <c r="BK133" s="234">
        <f>ROUND(I133*H133,2)</f>
        <v>13050</v>
      </c>
      <c r="BL133" s="18" t="s">
        <v>2319</v>
      </c>
      <c r="BM133" s="233" t="s">
        <v>6295</v>
      </c>
    </row>
    <row r="134" s="2" customFormat="1" ht="24.15" customHeight="1">
      <c r="A134" s="33"/>
      <c r="B134" s="34"/>
      <c r="C134" s="222" t="s">
        <v>315</v>
      </c>
      <c r="D134" s="222" t="s">
        <v>280</v>
      </c>
      <c r="E134" s="223" t="s">
        <v>4279</v>
      </c>
      <c r="F134" s="224" t="s">
        <v>4280</v>
      </c>
      <c r="G134" s="225" t="s">
        <v>3654</v>
      </c>
      <c r="H134" s="226">
        <v>8</v>
      </c>
      <c r="I134" s="227">
        <v>850</v>
      </c>
      <c r="J134" s="227">
        <f>ROUND(I134*H134,2)</f>
        <v>6800</v>
      </c>
      <c r="K134" s="228"/>
      <c r="L134" s="39"/>
      <c r="M134" s="291" t="s">
        <v>1</v>
      </c>
      <c r="N134" s="292" t="s">
        <v>39</v>
      </c>
      <c r="O134" s="293">
        <v>0</v>
      </c>
      <c r="P134" s="293">
        <f>O134*H134</f>
        <v>0</v>
      </c>
      <c r="Q134" s="293">
        <v>0</v>
      </c>
      <c r="R134" s="293">
        <f>Q134*H134</f>
        <v>0</v>
      </c>
      <c r="S134" s="293">
        <v>0</v>
      </c>
      <c r="T134" s="294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33" t="s">
        <v>2319</v>
      </c>
      <c r="AT134" s="233" t="s">
        <v>280</v>
      </c>
      <c r="AU134" s="233" t="s">
        <v>81</v>
      </c>
      <c r="AY134" s="18" t="s">
        <v>278</v>
      </c>
      <c r="BE134" s="234">
        <f>IF(N134="základní",J134,0)</f>
        <v>6800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8" t="s">
        <v>81</v>
      </c>
      <c r="BK134" s="234">
        <f>ROUND(I134*H134,2)</f>
        <v>6800</v>
      </c>
      <c r="BL134" s="18" t="s">
        <v>2319</v>
      </c>
      <c r="BM134" s="233" t="s">
        <v>6296</v>
      </c>
    </row>
    <row r="135" s="2" customFormat="1" ht="6.96" customHeight="1">
      <c r="A135" s="33"/>
      <c r="B135" s="60"/>
      <c r="C135" s="61"/>
      <c r="D135" s="61"/>
      <c r="E135" s="61"/>
      <c r="F135" s="61"/>
      <c r="G135" s="61"/>
      <c r="H135" s="61"/>
      <c r="I135" s="61"/>
      <c r="J135" s="61"/>
      <c r="K135" s="61"/>
      <c r="L135" s="39"/>
      <c r="M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</sheetData>
  <sheetProtection sheet="1" autoFilter="0" formatColumns="0" formatRows="0" objects="1" scenarios="1" spinCount="100000" saltValue="Eer0Pq9rxFGmex8L70oJutksk8ipUYIFnb8ZpiJ91w91qa/icKsxXgMTcRZu++Bs2RfVUaSaCHyv73pY8eKVNg==" hashValue="LgPkt3ZPJ5R7g31zQqd/6M1U5HZBd+3Kz2/OPRUv4eoptGz3vFVJm7bmvr/Cuv1hWDNHEtMApLNLP4AkP5cgXQ==" algorithmName="SHA-512" password="CC35"/>
  <autoFilter ref="C124:K13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83</v>
      </c>
    </row>
    <row r="4" s="1" customFormat="1" ht="24.96" customHeight="1">
      <c r="B4" s="21"/>
      <c r="D4" s="143" t="s">
        <v>230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Cheb - Onkologie a zubní klinika rev.11.02.2025</v>
      </c>
      <c r="F7" s="145"/>
      <c r="G7" s="145"/>
      <c r="H7" s="145"/>
      <c r="L7" s="21"/>
    </row>
    <row r="8">
      <c r="B8" s="21"/>
      <c r="D8" s="145" t="s">
        <v>231</v>
      </c>
      <c r="L8" s="21"/>
    </row>
    <row r="9" s="1" customFormat="1" ht="16.5" customHeight="1">
      <c r="B9" s="21"/>
      <c r="E9" s="146" t="s">
        <v>4862</v>
      </c>
      <c r="F9" s="1"/>
      <c r="G9" s="1"/>
      <c r="H9" s="1"/>
      <c r="L9" s="21"/>
    </row>
    <row r="10" s="1" customFormat="1" ht="12" customHeight="1">
      <c r="B10" s="21"/>
      <c r="D10" s="145" t="s">
        <v>233</v>
      </c>
      <c r="L10" s="21"/>
    </row>
    <row r="11" s="2" customFormat="1" ht="16.5" customHeight="1">
      <c r="A11" s="33"/>
      <c r="B11" s="39"/>
      <c r="C11" s="33"/>
      <c r="D11" s="33"/>
      <c r="E11" s="147" t="s">
        <v>5270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9"/>
      <c r="C12" s="33"/>
      <c r="D12" s="145" t="s">
        <v>3648</v>
      </c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6.5" customHeight="1">
      <c r="A13" s="33"/>
      <c r="B13" s="39"/>
      <c r="C13" s="33"/>
      <c r="D13" s="33"/>
      <c r="E13" s="148" t="s">
        <v>6297</v>
      </c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>
      <c r="A14" s="33"/>
      <c r="B14" s="39"/>
      <c r="C14" s="33"/>
      <c r="D14" s="33"/>
      <c r="E14" s="33"/>
      <c r="F14" s="33"/>
      <c r="G14" s="33"/>
      <c r="H14" s="33"/>
      <c r="I14" s="33"/>
      <c r="J14" s="33"/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9"/>
      <c r="C15" s="33"/>
      <c r="D15" s="145" t="s">
        <v>16</v>
      </c>
      <c r="E15" s="33"/>
      <c r="F15" s="135" t="s">
        <v>1</v>
      </c>
      <c r="G15" s="33"/>
      <c r="H15" s="33"/>
      <c r="I15" s="145" t="s">
        <v>17</v>
      </c>
      <c r="J15" s="135" t="s">
        <v>1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18</v>
      </c>
      <c r="E16" s="33"/>
      <c r="F16" s="135" t="s">
        <v>19</v>
      </c>
      <c r="G16" s="33"/>
      <c r="H16" s="33"/>
      <c r="I16" s="145" t="s">
        <v>20</v>
      </c>
      <c r="J16" s="149" t="str">
        <f>'Rekapitulace stavby'!AN8</f>
        <v>10. 12. 2024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0.8" customHeight="1">
      <c r="A17" s="33"/>
      <c r="B17" s="39"/>
      <c r="C17" s="33"/>
      <c r="D17" s="33"/>
      <c r="E17" s="33"/>
      <c r="F17" s="33"/>
      <c r="G17" s="33"/>
      <c r="H17" s="33"/>
      <c r="I17" s="33"/>
      <c r="J17" s="33"/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9"/>
      <c r="C18" s="33"/>
      <c r="D18" s="145" t="s">
        <v>22</v>
      </c>
      <c r="E18" s="33"/>
      <c r="F18" s="33"/>
      <c r="G18" s="33"/>
      <c r="H18" s="33"/>
      <c r="I18" s="145" t="s">
        <v>23</v>
      </c>
      <c r="J18" s="135" t="s">
        <v>1</v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9"/>
      <c r="C19" s="33"/>
      <c r="D19" s="33"/>
      <c r="E19" s="135" t="s">
        <v>4865</v>
      </c>
      <c r="F19" s="33"/>
      <c r="G19" s="33"/>
      <c r="H19" s="33"/>
      <c r="I19" s="145" t="s">
        <v>25</v>
      </c>
      <c r="J19" s="135" t="s">
        <v>1</v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9"/>
      <c r="C20" s="33"/>
      <c r="D20" s="33"/>
      <c r="E20" s="33"/>
      <c r="F20" s="33"/>
      <c r="G20" s="33"/>
      <c r="H20" s="33"/>
      <c r="I20" s="33"/>
      <c r="J20" s="33"/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9"/>
      <c r="C21" s="33"/>
      <c r="D21" s="145" t="s">
        <v>26</v>
      </c>
      <c r="E21" s="33"/>
      <c r="F21" s="33"/>
      <c r="G21" s="33"/>
      <c r="H21" s="33"/>
      <c r="I21" s="145" t="s">
        <v>23</v>
      </c>
      <c r="J21" s="135" t="str">
        <f>'Rekapitulace stavby'!AN13</f>
        <v/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9"/>
      <c r="C22" s="33"/>
      <c r="D22" s="33"/>
      <c r="E22" s="135" t="str">
        <f>'Rekapitulace stavby'!E14</f>
        <v xml:space="preserve"> </v>
      </c>
      <c r="F22" s="135"/>
      <c r="G22" s="135"/>
      <c r="H22" s="135"/>
      <c r="I22" s="145" t="s">
        <v>25</v>
      </c>
      <c r="J22" s="135" t="str">
        <f>'Rekapitulace stavby'!AN14</f>
        <v/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9"/>
      <c r="C23" s="33"/>
      <c r="D23" s="33"/>
      <c r="E23" s="33"/>
      <c r="F23" s="33"/>
      <c r="G23" s="33"/>
      <c r="H23" s="33"/>
      <c r="I23" s="33"/>
      <c r="J23" s="33"/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9"/>
      <c r="C24" s="33"/>
      <c r="D24" s="145" t="s">
        <v>27</v>
      </c>
      <c r="E24" s="33"/>
      <c r="F24" s="33"/>
      <c r="G24" s="33"/>
      <c r="H24" s="33"/>
      <c r="I24" s="145" t="s">
        <v>23</v>
      </c>
      <c r="J24" s="135" t="s">
        <v>28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8" customHeight="1">
      <c r="A25" s="33"/>
      <c r="B25" s="39"/>
      <c r="C25" s="33"/>
      <c r="D25" s="33"/>
      <c r="E25" s="135" t="s">
        <v>29</v>
      </c>
      <c r="F25" s="33"/>
      <c r="G25" s="33"/>
      <c r="H25" s="33"/>
      <c r="I25" s="145" t="s">
        <v>25</v>
      </c>
      <c r="J25" s="135" t="s">
        <v>1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6.96" customHeight="1">
      <c r="A26" s="33"/>
      <c r="B26" s="39"/>
      <c r="C26" s="33"/>
      <c r="D26" s="33"/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12" customHeight="1">
      <c r="A27" s="33"/>
      <c r="B27" s="39"/>
      <c r="C27" s="33"/>
      <c r="D27" s="145" t="s">
        <v>31</v>
      </c>
      <c r="E27" s="33"/>
      <c r="F27" s="33"/>
      <c r="G27" s="33"/>
      <c r="H27" s="33"/>
      <c r="I27" s="145" t="s">
        <v>23</v>
      </c>
      <c r="J27" s="135" t="str">
        <f>IF('Rekapitulace stavby'!AN19="","",'Rekapitulace stavby'!AN19)</f>
        <v/>
      </c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8" customHeight="1">
      <c r="A28" s="33"/>
      <c r="B28" s="39"/>
      <c r="C28" s="33"/>
      <c r="D28" s="33"/>
      <c r="E28" s="135" t="str">
        <f>IF('Rekapitulace stavby'!E20="","",'Rekapitulace stavby'!E20)</f>
        <v xml:space="preserve"> </v>
      </c>
      <c r="F28" s="33"/>
      <c r="G28" s="33"/>
      <c r="H28" s="33"/>
      <c r="I28" s="145" t="s">
        <v>25</v>
      </c>
      <c r="J28" s="135" t="str">
        <f>IF('Rekapitulace stavby'!AN20="","",'Rekapitulace stavby'!AN20)</f>
        <v/>
      </c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9"/>
      <c r="C29" s="33"/>
      <c r="D29" s="33"/>
      <c r="E29" s="33"/>
      <c r="F29" s="33"/>
      <c r="G29" s="33"/>
      <c r="H29" s="33"/>
      <c r="I29" s="33"/>
      <c r="J29" s="33"/>
      <c r="K29" s="3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2" customHeight="1">
      <c r="A30" s="33"/>
      <c r="B30" s="39"/>
      <c r="C30" s="33"/>
      <c r="D30" s="145" t="s">
        <v>32</v>
      </c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8" customFormat="1" ht="16.5" customHeight="1">
      <c r="A31" s="150"/>
      <c r="B31" s="151"/>
      <c r="C31" s="150"/>
      <c r="D31" s="150"/>
      <c r="E31" s="152" t="s">
        <v>1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3"/>
      <c r="B32" s="39"/>
      <c r="C32" s="33"/>
      <c r="D32" s="33"/>
      <c r="E32" s="33"/>
      <c r="F32" s="33"/>
      <c r="G32" s="33"/>
      <c r="H32" s="33"/>
      <c r="I32" s="33"/>
      <c r="J32" s="33"/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4"/>
      <c r="E33" s="154"/>
      <c r="F33" s="154"/>
      <c r="G33" s="154"/>
      <c r="H33" s="154"/>
      <c r="I33" s="154"/>
      <c r="J33" s="154"/>
      <c r="K33" s="154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25.44" customHeight="1">
      <c r="A34" s="33"/>
      <c r="B34" s="39"/>
      <c r="C34" s="33"/>
      <c r="D34" s="155" t="s">
        <v>34</v>
      </c>
      <c r="E34" s="33"/>
      <c r="F34" s="33"/>
      <c r="G34" s="33"/>
      <c r="H34" s="33"/>
      <c r="I34" s="33"/>
      <c r="J34" s="156">
        <f>ROUND(J125, 2)</f>
        <v>1565877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6.96" customHeight="1">
      <c r="A35" s="33"/>
      <c r="B35" s="39"/>
      <c r="C35" s="33"/>
      <c r="D35" s="154"/>
      <c r="E35" s="154"/>
      <c r="F35" s="154"/>
      <c r="G35" s="154"/>
      <c r="H35" s="154"/>
      <c r="I35" s="154"/>
      <c r="J35" s="154"/>
      <c r="K35" s="154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33"/>
      <c r="F36" s="157" t="s">
        <v>36</v>
      </c>
      <c r="G36" s="33"/>
      <c r="H36" s="33"/>
      <c r="I36" s="157" t="s">
        <v>35</v>
      </c>
      <c r="J36" s="157" t="s">
        <v>37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14.4" customHeight="1">
      <c r="A37" s="33"/>
      <c r="B37" s="39"/>
      <c r="C37" s="33"/>
      <c r="D37" s="147" t="s">
        <v>38</v>
      </c>
      <c r="E37" s="145" t="s">
        <v>39</v>
      </c>
      <c r="F37" s="158">
        <f>ROUND((SUM(BE125:BE182)),  2)</f>
        <v>1565877</v>
      </c>
      <c r="G37" s="33"/>
      <c r="H37" s="33"/>
      <c r="I37" s="159">
        <v>0.20999999999999999</v>
      </c>
      <c r="J37" s="158">
        <f>ROUND(((SUM(BE125:BE182))*I37),  2)</f>
        <v>328834.16999999998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39"/>
      <c r="C38" s="33"/>
      <c r="D38" s="33"/>
      <c r="E38" s="145" t="s">
        <v>40</v>
      </c>
      <c r="F38" s="158">
        <f>ROUND((SUM(BF125:BF182)),  2)</f>
        <v>0</v>
      </c>
      <c r="G38" s="33"/>
      <c r="H38" s="33"/>
      <c r="I38" s="159">
        <v>0.12</v>
      </c>
      <c r="J38" s="158">
        <f>ROUND(((SUM(BF125:BF182))*I38),  2)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41</v>
      </c>
      <c r="F39" s="158">
        <f>ROUND((SUM(BG125:BG182)),  2)</f>
        <v>0</v>
      </c>
      <c r="G39" s="33"/>
      <c r="H39" s="33"/>
      <c r="I39" s="159">
        <v>0.20999999999999999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9"/>
      <c r="C40" s="33"/>
      <c r="D40" s="33"/>
      <c r="E40" s="145" t="s">
        <v>42</v>
      </c>
      <c r="F40" s="158">
        <f>ROUND((SUM(BH125:BH182)),  2)</f>
        <v>0</v>
      </c>
      <c r="G40" s="33"/>
      <c r="H40" s="33"/>
      <c r="I40" s="159">
        <v>0.12</v>
      </c>
      <c r="J40" s="158">
        <f>0</f>
        <v>0</v>
      </c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2" customFormat="1" ht="14.4" customHeight="1">
      <c r="A41" s="33"/>
      <c r="B41" s="39"/>
      <c r="C41" s="33"/>
      <c r="D41" s="33"/>
      <c r="E41" s="145" t="s">
        <v>43</v>
      </c>
      <c r="F41" s="158">
        <f>ROUND((SUM(BI125:BI182)),  2)</f>
        <v>0</v>
      </c>
      <c r="G41" s="33"/>
      <c r="H41" s="33"/>
      <c r="I41" s="159">
        <v>0</v>
      </c>
      <c r="J41" s="158">
        <f>0</f>
        <v>0</v>
      </c>
      <c r="K41" s="33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6.96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5.44" customHeight="1">
      <c r="A43" s="33"/>
      <c r="B43" s="39"/>
      <c r="C43" s="160"/>
      <c r="D43" s="161" t="s">
        <v>44</v>
      </c>
      <c r="E43" s="162"/>
      <c r="F43" s="162"/>
      <c r="G43" s="163" t="s">
        <v>45</v>
      </c>
      <c r="H43" s="164" t="s">
        <v>46</v>
      </c>
      <c r="I43" s="162"/>
      <c r="J43" s="165">
        <f>SUM(J34:J41)</f>
        <v>1894711.1699999999</v>
      </c>
      <c r="K43" s="166"/>
      <c r="L43" s="57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14.4" customHeight="1">
      <c r="A44" s="33"/>
      <c r="B44" s="39"/>
      <c r="C44" s="33"/>
      <c r="D44" s="33"/>
      <c r="E44" s="33"/>
      <c r="F44" s="33"/>
      <c r="G44" s="33"/>
      <c r="H44" s="33"/>
      <c r="I44" s="33"/>
      <c r="J44" s="33"/>
      <c r="K44" s="33"/>
      <c r="L44" s="57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47</v>
      </c>
      <c r="E50" s="168"/>
      <c r="F50" s="168"/>
      <c r="G50" s="167" t="s">
        <v>48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49</v>
      </c>
      <c r="E61" s="170"/>
      <c r="F61" s="171" t="s">
        <v>50</v>
      </c>
      <c r="G61" s="169" t="s">
        <v>49</v>
      </c>
      <c r="H61" s="170"/>
      <c r="I61" s="170"/>
      <c r="J61" s="172" t="s">
        <v>50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51</v>
      </c>
      <c r="E65" s="173"/>
      <c r="F65" s="173"/>
      <c r="G65" s="167" t="s">
        <v>52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49</v>
      </c>
      <c r="E76" s="170"/>
      <c r="F76" s="171" t="s">
        <v>50</v>
      </c>
      <c r="G76" s="169" t="s">
        <v>49</v>
      </c>
      <c r="H76" s="170"/>
      <c r="I76" s="170"/>
      <c r="J76" s="172" t="s">
        <v>50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hidden="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hidden="1" s="2" customFormat="1" ht="24.96" customHeight="1">
      <c r="A82" s="33"/>
      <c r="B82" s="34"/>
      <c r="C82" s="24" t="s">
        <v>238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hidden="1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hidden="1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hidden="1" s="2" customFormat="1" ht="16.5" customHeight="1">
      <c r="A85" s="33"/>
      <c r="B85" s="34"/>
      <c r="C85" s="35"/>
      <c r="D85" s="35"/>
      <c r="E85" s="178" t="str">
        <f>E7</f>
        <v>Cheb - Onkologie a zubní klinika rev.11.02.2025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hidden="1" s="1" customFormat="1" ht="12" customHeight="1">
      <c r="B86" s="22"/>
      <c r="C86" s="30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78" t="s">
        <v>4862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0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3"/>
      <c r="B89" s="34"/>
      <c r="C89" s="35"/>
      <c r="D89" s="35"/>
      <c r="E89" s="179" t="s">
        <v>5270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hidden="1" s="2" customFormat="1" ht="12" customHeight="1">
      <c r="A90" s="33"/>
      <c r="B90" s="34"/>
      <c r="C90" s="30" t="s">
        <v>3648</v>
      </c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hidden="1" s="2" customFormat="1" ht="16.5" customHeight="1">
      <c r="A91" s="33"/>
      <c r="B91" s="34"/>
      <c r="C91" s="35"/>
      <c r="D91" s="35"/>
      <c r="E91" s="70" t="str">
        <f>E13</f>
        <v>II.1.2.7.9 - Elektrická požární signalizace</v>
      </c>
      <c r="F91" s="35"/>
      <c r="G91" s="35"/>
      <c r="H91" s="35"/>
      <c r="I91" s="35"/>
      <c r="J91" s="35"/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hidden="1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hidden="1" s="2" customFormat="1" ht="12" customHeight="1">
      <c r="A93" s="33"/>
      <c r="B93" s="34"/>
      <c r="C93" s="30" t="s">
        <v>18</v>
      </c>
      <c r="D93" s="35"/>
      <c r="E93" s="35"/>
      <c r="F93" s="27" t="str">
        <f>F16</f>
        <v>Cheb</v>
      </c>
      <c r="G93" s="35"/>
      <c r="H93" s="35"/>
      <c r="I93" s="30" t="s">
        <v>20</v>
      </c>
      <c r="J93" s="73" t="str">
        <f>IF(J16="","",J16)</f>
        <v>10. 12. 2024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hidden="1" s="2" customFormat="1" ht="6.96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hidden="1" s="2" customFormat="1" ht="15.15" customHeight="1">
      <c r="A95" s="33"/>
      <c r="B95" s="34"/>
      <c r="C95" s="30" t="s">
        <v>22</v>
      </c>
      <c r="D95" s="35"/>
      <c r="E95" s="35"/>
      <c r="F95" s="27" t="str">
        <f>E19</f>
        <v>Karlovarský kraj</v>
      </c>
      <c r="G95" s="35"/>
      <c r="H95" s="35"/>
      <c r="I95" s="30" t="s">
        <v>27</v>
      </c>
      <c r="J95" s="31" t="str">
        <f>E25</f>
        <v>M Projekt Cheb</v>
      </c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hidden="1" s="2" customFormat="1" ht="15.15" customHeight="1">
      <c r="A96" s="33"/>
      <c r="B96" s="34"/>
      <c r="C96" s="30" t="s">
        <v>26</v>
      </c>
      <c r="D96" s="35"/>
      <c r="E96" s="35"/>
      <c r="F96" s="27" t="str">
        <f>IF(E22="","",E22)</f>
        <v xml:space="preserve"> </v>
      </c>
      <c r="G96" s="35"/>
      <c r="H96" s="35"/>
      <c r="I96" s="30" t="s">
        <v>31</v>
      </c>
      <c r="J96" s="31" t="str">
        <f>E28</f>
        <v xml:space="preserve"> 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hidden="1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hidden="1" s="2" customFormat="1" ht="29.28" customHeight="1">
      <c r="A98" s="33"/>
      <c r="B98" s="34"/>
      <c r="C98" s="180" t="s">
        <v>239</v>
      </c>
      <c r="D98" s="181"/>
      <c r="E98" s="181"/>
      <c r="F98" s="181"/>
      <c r="G98" s="181"/>
      <c r="H98" s="181"/>
      <c r="I98" s="181"/>
      <c r="J98" s="182" t="s">
        <v>240</v>
      </c>
      <c r="K98" s="181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hidden="1" s="2" customFormat="1" ht="10.32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7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hidden="1" s="2" customFormat="1" ht="22.8" customHeight="1">
      <c r="A100" s="33"/>
      <c r="B100" s="34"/>
      <c r="C100" s="183" t="s">
        <v>241</v>
      </c>
      <c r="D100" s="35"/>
      <c r="E100" s="35"/>
      <c r="F100" s="35"/>
      <c r="G100" s="35"/>
      <c r="H100" s="35"/>
      <c r="I100" s="35"/>
      <c r="J100" s="104">
        <f>J125</f>
        <v>1565877</v>
      </c>
      <c r="K100" s="35"/>
      <c r="L100" s="57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242</v>
      </c>
    </row>
    <row r="101" hidden="1" s="9" customFormat="1" ht="24.96" customHeight="1">
      <c r="A101" s="9"/>
      <c r="B101" s="184"/>
      <c r="C101" s="185"/>
      <c r="D101" s="186" t="s">
        <v>4283</v>
      </c>
      <c r="E101" s="187"/>
      <c r="F101" s="187"/>
      <c r="G101" s="187"/>
      <c r="H101" s="187"/>
      <c r="I101" s="187"/>
      <c r="J101" s="188">
        <f>J126</f>
        <v>1565877</v>
      </c>
      <c r="K101" s="185"/>
      <c r="L101" s="18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7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hidden="1" s="2" customFormat="1" ht="6.96" customHeight="1">
      <c r="A103" s="33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7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hidden="1"/>
    <row r="105" hidden="1"/>
    <row r="106" hidden="1"/>
    <row r="107" s="2" customFormat="1" ht="6.96" customHeight="1">
      <c r="A107" s="33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24.96" customHeight="1">
      <c r="A108" s="33"/>
      <c r="B108" s="34"/>
      <c r="C108" s="24" t="s">
        <v>263</v>
      </c>
      <c r="D108" s="35"/>
      <c r="E108" s="35"/>
      <c r="F108" s="35"/>
      <c r="G108" s="35"/>
      <c r="H108" s="35"/>
      <c r="I108" s="35"/>
      <c r="J108" s="35"/>
      <c r="K108" s="35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6.96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12" customHeight="1">
      <c r="A110" s="33"/>
      <c r="B110" s="34"/>
      <c r="C110" s="30" t="s">
        <v>14</v>
      </c>
      <c r="D110" s="35"/>
      <c r="E110" s="35"/>
      <c r="F110" s="35"/>
      <c r="G110" s="35"/>
      <c r="H110" s="35"/>
      <c r="I110" s="35"/>
      <c r="J110" s="35"/>
      <c r="K110" s="35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16.5" customHeight="1">
      <c r="A111" s="33"/>
      <c r="B111" s="34"/>
      <c r="C111" s="35"/>
      <c r="D111" s="35"/>
      <c r="E111" s="178" t="str">
        <f>E7</f>
        <v>Cheb - Onkologie a zubní klinika rev.11.02.2025</v>
      </c>
      <c r="F111" s="30"/>
      <c r="G111" s="30"/>
      <c r="H111" s="30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1" customFormat="1" ht="12" customHeight="1">
      <c r="B112" s="22"/>
      <c r="C112" s="30" t="s">
        <v>231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78" t="s">
        <v>4862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0" t="s">
        <v>233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3"/>
      <c r="B115" s="34"/>
      <c r="C115" s="35"/>
      <c r="D115" s="35"/>
      <c r="E115" s="179" t="s">
        <v>5270</v>
      </c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2" customHeight="1">
      <c r="A116" s="33"/>
      <c r="B116" s="34"/>
      <c r="C116" s="30" t="s">
        <v>3648</v>
      </c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6.5" customHeight="1">
      <c r="A117" s="33"/>
      <c r="B117" s="34"/>
      <c r="C117" s="35"/>
      <c r="D117" s="35"/>
      <c r="E117" s="70" t="str">
        <f>E13</f>
        <v>II.1.2.7.9 - Elektrická požární signalizace</v>
      </c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6.96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2" customHeight="1">
      <c r="A119" s="33"/>
      <c r="B119" s="34"/>
      <c r="C119" s="30" t="s">
        <v>18</v>
      </c>
      <c r="D119" s="35"/>
      <c r="E119" s="35"/>
      <c r="F119" s="27" t="str">
        <f>F16</f>
        <v>Cheb</v>
      </c>
      <c r="G119" s="35"/>
      <c r="H119" s="35"/>
      <c r="I119" s="30" t="s">
        <v>20</v>
      </c>
      <c r="J119" s="73" t="str">
        <f>IF(J16="","",J16)</f>
        <v>10. 12. 2024</v>
      </c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6.96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5.15" customHeight="1">
      <c r="A121" s="33"/>
      <c r="B121" s="34"/>
      <c r="C121" s="30" t="s">
        <v>22</v>
      </c>
      <c r="D121" s="35"/>
      <c r="E121" s="35"/>
      <c r="F121" s="27" t="str">
        <f>E19</f>
        <v>Karlovarský kraj</v>
      </c>
      <c r="G121" s="35"/>
      <c r="H121" s="35"/>
      <c r="I121" s="30" t="s">
        <v>27</v>
      </c>
      <c r="J121" s="31" t="str">
        <f>E25</f>
        <v>M Projekt Cheb</v>
      </c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5.15" customHeight="1">
      <c r="A122" s="33"/>
      <c r="B122" s="34"/>
      <c r="C122" s="30" t="s">
        <v>26</v>
      </c>
      <c r="D122" s="35"/>
      <c r="E122" s="35"/>
      <c r="F122" s="27" t="str">
        <f>IF(E22="","",E22)</f>
        <v xml:space="preserve"> </v>
      </c>
      <c r="G122" s="35"/>
      <c r="H122" s="35"/>
      <c r="I122" s="30" t="s">
        <v>31</v>
      </c>
      <c r="J122" s="31" t="str">
        <f>E28</f>
        <v xml:space="preserve"> </v>
      </c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0.32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11" customFormat="1" ht="29.28" customHeight="1">
      <c r="A124" s="195"/>
      <c r="B124" s="196"/>
      <c r="C124" s="197" t="s">
        <v>264</v>
      </c>
      <c r="D124" s="198" t="s">
        <v>59</v>
      </c>
      <c r="E124" s="198" t="s">
        <v>55</v>
      </c>
      <c r="F124" s="198" t="s">
        <v>56</v>
      </c>
      <c r="G124" s="198" t="s">
        <v>265</v>
      </c>
      <c r="H124" s="198" t="s">
        <v>266</v>
      </c>
      <c r="I124" s="198" t="s">
        <v>267</v>
      </c>
      <c r="J124" s="199" t="s">
        <v>240</v>
      </c>
      <c r="K124" s="200" t="s">
        <v>268</v>
      </c>
      <c r="L124" s="201"/>
      <c r="M124" s="94" t="s">
        <v>1</v>
      </c>
      <c r="N124" s="95" t="s">
        <v>38</v>
      </c>
      <c r="O124" s="95" t="s">
        <v>269</v>
      </c>
      <c r="P124" s="95" t="s">
        <v>270</v>
      </c>
      <c r="Q124" s="95" t="s">
        <v>271</v>
      </c>
      <c r="R124" s="95" t="s">
        <v>272</v>
      </c>
      <c r="S124" s="95" t="s">
        <v>273</v>
      </c>
      <c r="T124" s="96" t="s">
        <v>274</v>
      </c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</row>
    <row r="125" s="2" customFormat="1" ht="22.8" customHeight="1">
      <c r="A125" s="33"/>
      <c r="B125" s="34"/>
      <c r="C125" s="101" t="s">
        <v>275</v>
      </c>
      <c r="D125" s="35"/>
      <c r="E125" s="35"/>
      <c r="F125" s="35"/>
      <c r="G125" s="35"/>
      <c r="H125" s="35"/>
      <c r="I125" s="35"/>
      <c r="J125" s="202">
        <f>BK125</f>
        <v>1565877</v>
      </c>
      <c r="K125" s="35"/>
      <c r="L125" s="39"/>
      <c r="M125" s="97"/>
      <c r="N125" s="203"/>
      <c r="O125" s="98"/>
      <c r="P125" s="204">
        <f>P126</f>
        <v>0</v>
      </c>
      <c r="Q125" s="98"/>
      <c r="R125" s="204">
        <f>R126</f>
        <v>0</v>
      </c>
      <c r="S125" s="98"/>
      <c r="T125" s="205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73</v>
      </c>
      <c r="AU125" s="18" t="s">
        <v>242</v>
      </c>
      <c r="BK125" s="206">
        <f>BK126</f>
        <v>1565877</v>
      </c>
    </row>
    <row r="126" s="12" customFormat="1" ht="25.92" customHeight="1">
      <c r="A126" s="12"/>
      <c r="B126" s="207"/>
      <c r="C126" s="208"/>
      <c r="D126" s="209" t="s">
        <v>73</v>
      </c>
      <c r="E126" s="210" t="s">
        <v>81</v>
      </c>
      <c r="F126" s="210" t="s">
        <v>149</v>
      </c>
      <c r="G126" s="208"/>
      <c r="H126" s="208"/>
      <c r="I126" s="208"/>
      <c r="J126" s="211">
        <f>BK126</f>
        <v>1565877</v>
      </c>
      <c r="K126" s="208"/>
      <c r="L126" s="212"/>
      <c r="M126" s="213"/>
      <c r="N126" s="214"/>
      <c r="O126" s="214"/>
      <c r="P126" s="215">
        <f>SUM(P127:P182)</f>
        <v>0</v>
      </c>
      <c r="Q126" s="214"/>
      <c r="R126" s="215">
        <f>SUM(R127:R182)</f>
        <v>0</v>
      </c>
      <c r="S126" s="214"/>
      <c r="T126" s="216">
        <f>SUM(T127:T182)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7" t="s">
        <v>116</v>
      </c>
      <c r="AT126" s="218" t="s">
        <v>73</v>
      </c>
      <c r="AU126" s="218" t="s">
        <v>74</v>
      </c>
      <c r="AY126" s="217" t="s">
        <v>278</v>
      </c>
      <c r="BK126" s="219">
        <f>SUM(BK127:BK182)</f>
        <v>1565877</v>
      </c>
    </row>
    <row r="127" s="2" customFormat="1" ht="49.05" customHeight="1">
      <c r="A127" s="33"/>
      <c r="B127" s="34"/>
      <c r="C127" s="222" t="s">
        <v>81</v>
      </c>
      <c r="D127" s="222" t="s">
        <v>280</v>
      </c>
      <c r="E127" s="223" t="s">
        <v>4290</v>
      </c>
      <c r="F127" s="224" t="s">
        <v>4291</v>
      </c>
      <c r="G127" s="225" t="s">
        <v>1673</v>
      </c>
      <c r="H127" s="226">
        <v>16</v>
      </c>
      <c r="I127" s="227">
        <v>1746.5</v>
      </c>
      <c r="J127" s="227">
        <f>ROUND(I127*H127,2)</f>
        <v>27944</v>
      </c>
      <c r="K127" s="228"/>
      <c r="L127" s="39"/>
      <c r="M127" s="229" t="s">
        <v>1</v>
      </c>
      <c r="N127" s="230" t="s">
        <v>39</v>
      </c>
      <c r="O127" s="231">
        <v>0</v>
      </c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33" t="s">
        <v>2319</v>
      </c>
      <c r="AT127" s="233" t="s">
        <v>280</v>
      </c>
      <c r="AU127" s="233" t="s">
        <v>81</v>
      </c>
      <c r="AY127" s="18" t="s">
        <v>278</v>
      </c>
      <c r="BE127" s="234">
        <f>IF(N127="základní",J127,0)</f>
        <v>27944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8" t="s">
        <v>81</v>
      </c>
      <c r="BK127" s="234">
        <f>ROUND(I127*H127,2)</f>
        <v>27944</v>
      </c>
      <c r="BL127" s="18" t="s">
        <v>2319</v>
      </c>
      <c r="BM127" s="233" t="s">
        <v>6298</v>
      </c>
    </row>
    <row r="128" s="2" customFormat="1" ht="49.05" customHeight="1">
      <c r="A128" s="33"/>
      <c r="B128" s="34"/>
      <c r="C128" s="222" t="s">
        <v>83</v>
      </c>
      <c r="D128" s="222" t="s">
        <v>280</v>
      </c>
      <c r="E128" s="223" t="s">
        <v>4293</v>
      </c>
      <c r="F128" s="224" t="s">
        <v>4294</v>
      </c>
      <c r="G128" s="225" t="s">
        <v>1673</v>
      </c>
      <c r="H128" s="226">
        <v>16</v>
      </c>
      <c r="I128" s="227">
        <v>896</v>
      </c>
      <c r="J128" s="227">
        <f>ROUND(I128*H128,2)</f>
        <v>14336</v>
      </c>
      <c r="K128" s="228"/>
      <c r="L128" s="39"/>
      <c r="M128" s="229" t="s">
        <v>1</v>
      </c>
      <c r="N128" s="230" t="s">
        <v>39</v>
      </c>
      <c r="O128" s="231">
        <v>0</v>
      </c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33" t="s">
        <v>2319</v>
      </c>
      <c r="AT128" s="233" t="s">
        <v>280</v>
      </c>
      <c r="AU128" s="233" t="s">
        <v>81</v>
      </c>
      <c r="AY128" s="18" t="s">
        <v>278</v>
      </c>
      <c r="BE128" s="234">
        <f>IF(N128="základní",J128,0)</f>
        <v>14336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8" t="s">
        <v>81</v>
      </c>
      <c r="BK128" s="234">
        <f>ROUND(I128*H128,2)</f>
        <v>14336</v>
      </c>
      <c r="BL128" s="18" t="s">
        <v>2319</v>
      </c>
      <c r="BM128" s="233" t="s">
        <v>6299</v>
      </c>
    </row>
    <row r="129" s="2" customFormat="1" ht="76.35" customHeight="1">
      <c r="A129" s="33"/>
      <c r="B129" s="34"/>
      <c r="C129" s="222" t="s">
        <v>91</v>
      </c>
      <c r="D129" s="222" t="s">
        <v>280</v>
      </c>
      <c r="E129" s="223" t="s">
        <v>4296</v>
      </c>
      <c r="F129" s="224" t="s">
        <v>4297</v>
      </c>
      <c r="G129" s="225" t="s">
        <v>1673</v>
      </c>
      <c r="H129" s="226">
        <v>106</v>
      </c>
      <c r="I129" s="227">
        <v>1976.5</v>
      </c>
      <c r="J129" s="227">
        <f>ROUND(I129*H129,2)</f>
        <v>209509</v>
      </c>
      <c r="K129" s="228"/>
      <c r="L129" s="39"/>
      <c r="M129" s="229" t="s">
        <v>1</v>
      </c>
      <c r="N129" s="230" t="s">
        <v>39</v>
      </c>
      <c r="O129" s="231">
        <v>0</v>
      </c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33" t="s">
        <v>2319</v>
      </c>
      <c r="AT129" s="233" t="s">
        <v>280</v>
      </c>
      <c r="AU129" s="233" t="s">
        <v>81</v>
      </c>
      <c r="AY129" s="18" t="s">
        <v>278</v>
      </c>
      <c r="BE129" s="234">
        <f>IF(N129="základní",J129,0)</f>
        <v>209509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8" t="s">
        <v>81</v>
      </c>
      <c r="BK129" s="234">
        <f>ROUND(I129*H129,2)</f>
        <v>209509</v>
      </c>
      <c r="BL129" s="18" t="s">
        <v>2319</v>
      </c>
      <c r="BM129" s="233" t="s">
        <v>6300</v>
      </c>
    </row>
    <row r="130" s="2" customFormat="1" ht="62.7" customHeight="1">
      <c r="A130" s="33"/>
      <c r="B130" s="34"/>
      <c r="C130" s="222" t="s">
        <v>116</v>
      </c>
      <c r="D130" s="222" t="s">
        <v>280</v>
      </c>
      <c r="E130" s="223" t="s">
        <v>6301</v>
      </c>
      <c r="F130" s="224" t="s">
        <v>6302</v>
      </c>
      <c r="G130" s="225" t="s">
        <v>1673</v>
      </c>
      <c r="H130" s="226">
        <v>6</v>
      </c>
      <c r="I130" s="227">
        <v>1879.5999999999999</v>
      </c>
      <c r="J130" s="227">
        <f>ROUND(I130*H130,2)</f>
        <v>11277.6</v>
      </c>
      <c r="K130" s="228"/>
      <c r="L130" s="39"/>
      <c r="M130" s="229" t="s">
        <v>1</v>
      </c>
      <c r="N130" s="230" t="s">
        <v>39</v>
      </c>
      <c r="O130" s="231">
        <v>0</v>
      </c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33" t="s">
        <v>2319</v>
      </c>
      <c r="AT130" s="233" t="s">
        <v>280</v>
      </c>
      <c r="AU130" s="233" t="s">
        <v>81</v>
      </c>
      <c r="AY130" s="18" t="s">
        <v>278</v>
      </c>
      <c r="BE130" s="234">
        <f>IF(N130="základní",J130,0)</f>
        <v>11277.6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8" t="s">
        <v>81</v>
      </c>
      <c r="BK130" s="234">
        <f>ROUND(I130*H130,2)</f>
        <v>11277.6</v>
      </c>
      <c r="BL130" s="18" t="s">
        <v>2319</v>
      </c>
      <c r="BM130" s="233" t="s">
        <v>6303</v>
      </c>
    </row>
    <row r="131" s="2" customFormat="1" ht="44.25" customHeight="1">
      <c r="A131" s="33"/>
      <c r="B131" s="34"/>
      <c r="C131" s="222" t="s">
        <v>298</v>
      </c>
      <c r="D131" s="222" t="s">
        <v>280</v>
      </c>
      <c r="E131" s="223" t="s">
        <v>4302</v>
      </c>
      <c r="F131" s="224" t="s">
        <v>4303</v>
      </c>
      <c r="G131" s="225" t="s">
        <v>1673</v>
      </c>
      <c r="H131" s="226">
        <v>128</v>
      </c>
      <c r="I131" s="227">
        <v>693.39999999999998</v>
      </c>
      <c r="J131" s="227">
        <f>ROUND(I131*H131,2)</f>
        <v>88755.199999999997</v>
      </c>
      <c r="K131" s="228"/>
      <c r="L131" s="39"/>
      <c r="M131" s="229" t="s">
        <v>1</v>
      </c>
      <c r="N131" s="230" t="s">
        <v>39</v>
      </c>
      <c r="O131" s="231">
        <v>0</v>
      </c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33" t="s">
        <v>2319</v>
      </c>
      <c r="AT131" s="233" t="s">
        <v>280</v>
      </c>
      <c r="AU131" s="233" t="s">
        <v>81</v>
      </c>
      <c r="AY131" s="18" t="s">
        <v>278</v>
      </c>
      <c r="BE131" s="234">
        <f>IF(N131="základní",J131,0)</f>
        <v>88755.199999999997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81</v>
      </c>
      <c r="BK131" s="234">
        <f>ROUND(I131*H131,2)</f>
        <v>88755.199999999997</v>
      </c>
      <c r="BL131" s="18" t="s">
        <v>2319</v>
      </c>
      <c r="BM131" s="233" t="s">
        <v>6304</v>
      </c>
    </row>
    <row r="132" s="2" customFormat="1" ht="55.5" customHeight="1">
      <c r="A132" s="33"/>
      <c r="B132" s="34"/>
      <c r="C132" s="222" t="s">
        <v>304</v>
      </c>
      <c r="D132" s="222" t="s">
        <v>280</v>
      </c>
      <c r="E132" s="223" t="s">
        <v>4305</v>
      </c>
      <c r="F132" s="224" t="s">
        <v>4306</v>
      </c>
      <c r="G132" s="225" t="s">
        <v>1673</v>
      </c>
      <c r="H132" s="226">
        <v>25</v>
      </c>
      <c r="I132" s="227">
        <v>2382.5999999999999</v>
      </c>
      <c r="J132" s="227">
        <f>ROUND(I132*H132,2)</f>
        <v>59565</v>
      </c>
      <c r="K132" s="228"/>
      <c r="L132" s="39"/>
      <c r="M132" s="229" t="s">
        <v>1</v>
      </c>
      <c r="N132" s="230" t="s">
        <v>39</v>
      </c>
      <c r="O132" s="231">
        <v>0</v>
      </c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33" t="s">
        <v>2319</v>
      </c>
      <c r="AT132" s="233" t="s">
        <v>280</v>
      </c>
      <c r="AU132" s="233" t="s">
        <v>81</v>
      </c>
      <c r="AY132" s="18" t="s">
        <v>278</v>
      </c>
      <c r="BE132" s="234">
        <f>IF(N132="základní",J132,0)</f>
        <v>59565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8" t="s">
        <v>81</v>
      </c>
      <c r="BK132" s="234">
        <f>ROUND(I132*H132,2)</f>
        <v>59565</v>
      </c>
      <c r="BL132" s="18" t="s">
        <v>2319</v>
      </c>
      <c r="BM132" s="233" t="s">
        <v>6305</v>
      </c>
    </row>
    <row r="133" s="2" customFormat="1" ht="49.05" customHeight="1">
      <c r="A133" s="33"/>
      <c r="B133" s="34"/>
      <c r="C133" s="222" t="s">
        <v>310</v>
      </c>
      <c r="D133" s="222" t="s">
        <v>280</v>
      </c>
      <c r="E133" s="223" t="s">
        <v>4308</v>
      </c>
      <c r="F133" s="224" t="s">
        <v>4309</v>
      </c>
      <c r="G133" s="225" t="s">
        <v>1673</v>
      </c>
      <c r="H133" s="226">
        <v>25</v>
      </c>
      <c r="I133" s="227">
        <v>543.5</v>
      </c>
      <c r="J133" s="227">
        <f>ROUND(I133*H133,2)</f>
        <v>13587.5</v>
      </c>
      <c r="K133" s="228"/>
      <c r="L133" s="39"/>
      <c r="M133" s="229" t="s">
        <v>1</v>
      </c>
      <c r="N133" s="230" t="s">
        <v>39</v>
      </c>
      <c r="O133" s="231">
        <v>0</v>
      </c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33" t="s">
        <v>2319</v>
      </c>
      <c r="AT133" s="233" t="s">
        <v>280</v>
      </c>
      <c r="AU133" s="233" t="s">
        <v>81</v>
      </c>
      <c r="AY133" s="18" t="s">
        <v>278</v>
      </c>
      <c r="BE133" s="234">
        <f>IF(N133="základní",J133,0)</f>
        <v>13587.5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8" t="s">
        <v>81</v>
      </c>
      <c r="BK133" s="234">
        <f>ROUND(I133*H133,2)</f>
        <v>13587.5</v>
      </c>
      <c r="BL133" s="18" t="s">
        <v>2319</v>
      </c>
      <c r="BM133" s="233" t="s">
        <v>6306</v>
      </c>
    </row>
    <row r="134" s="2" customFormat="1" ht="21.75" customHeight="1">
      <c r="A134" s="33"/>
      <c r="B134" s="34"/>
      <c r="C134" s="222" t="s">
        <v>315</v>
      </c>
      <c r="D134" s="222" t="s">
        <v>280</v>
      </c>
      <c r="E134" s="223" t="s">
        <v>4311</v>
      </c>
      <c r="F134" s="224" t="s">
        <v>4312</v>
      </c>
      <c r="G134" s="225" t="s">
        <v>1673</v>
      </c>
      <c r="H134" s="226">
        <v>5</v>
      </c>
      <c r="I134" s="227">
        <v>357.10000000000002</v>
      </c>
      <c r="J134" s="227">
        <f>ROUND(I134*H134,2)</f>
        <v>1785.5</v>
      </c>
      <c r="K134" s="228"/>
      <c r="L134" s="39"/>
      <c r="M134" s="229" t="s">
        <v>1</v>
      </c>
      <c r="N134" s="230" t="s">
        <v>39</v>
      </c>
      <c r="O134" s="231">
        <v>0</v>
      </c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33" t="s">
        <v>2319</v>
      </c>
      <c r="AT134" s="233" t="s">
        <v>280</v>
      </c>
      <c r="AU134" s="233" t="s">
        <v>81</v>
      </c>
      <c r="AY134" s="18" t="s">
        <v>278</v>
      </c>
      <c r="BE134" s="234">
        <f>IF(N134="základní",J134,0)</f>
        <v>1785.5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8" t="s">
        <v>81</v>
      </c>
      <c r="BK134" s="234">
        <f>ROUND(I134*H134,2)</f>
        <v>1785.5</v>
      </c>
      <c r="BL134" s="18" t="s">
        <v>2319</v>
      </c>
      <c r="BM134" s="233" t="s">
        <v>6307</v>
      </c>
    </row>
    <row r="135" s="2" customFormat="1" ht="33" customHeight="1">
      <c r="A135" s="33"/>
      <c r="B135" s="34"/>
      <c r="C135" s="222" t="s">
        <v>308</v>
      </c>
      <c r="D135" s="222" t="s">
        <v>280</v>
      </c>
      <c r="E135" s="223" t="s">
        <v>4314</v>
      </c>
      <c r="F135" s="224" t="s">
        <v>4315</v>
      </c>
      <c r="G135" s="225" t="s">
        <v>4316</v>
      </c>
      <c r="H135" s="226">
        <v>3</v>
      </c>
      <c r="I135" s="227">
        <v>1171.2000000000001</v>
      </c>
      <c r="J135" s="227">
        <f>ROUND(I135*H135,2)</f>
        <v>3513.5999999999999</v>
      </c>
      <c r="K135" s="228"/>
      <c r="L135" s="39"/>
      <c r="M135" s="229" t="s">
        <v>1</v>
      </c>
      <c r="N135" s="230" t="s">
        <v>39</v>
      </c>
      <c r="O135" s="231">
        <v>0</v>
      </c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33" t="s">
        <v>2319</v>
      </c>
      <c r="AT135" s="233" t="s">
        <v>280</v>
      </c>
      <c r="AU135" s="233" t="s">
        <v>81</v>
      </c>
      <c r="AY135" s="18" t="s">
        <v>278</v>
      </c>
      <c r="BE135" s="234">
        <f>IF(N135="základní",J135,0)</f>
        <v>3513.5999999999999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8" t="s">
        <v>81</v>
      </c>
      <c r="BK135" s="234">
        <f>ROUND(I135*H135,2)</f>
        <v>3513.5999999999999</v>
      </c>
      <c r="BL135" s="18" t="s">
        <v>2319</v>
      </c>
      <c r="BM135" s="233" t="s">
        <v>6308</v>
      </c>
    </row>
    <row r="136" s="2" customFormat="1" ht="33" customHeight="1">
      <c r="A136" s="33"/>
      <c r="B136" s="34"/>
      <c r="C136" s="222" t="s">
        <v>325</v>
      </c>
      <c r="D136" s="222" t="s">
        <v>280</v>
      </c>
      <c r="E136" s="223" t="s">
        <v>4318</v>
      </c>
      <c r="F136" s="224" t="s">
        <v>4319</v>
      </c>
      <c r="G136" s="225" t="s">
        <v>4316</v>
      </c>
      <c r="H136" s="226">
        <v>3</v>
      </c>
      <c r="I136" s="227">
        <v>1839.2000000000001</v>
      </c>
      <c r="J136" s="227">
        <f>ROUND(I136*H136,2)</f>
        <v>5517.6000000000004</v>
      </c>
      <c r="K136" s="228"/>
      <c r="L136" s="39"/>
      <c r="M136" s="229" t="s">
        <v>1</v>
      </c>
      <c r="N136" s="230" t="s">
        <v>39</v>
      </c>
      <c r="O136" s="231">
        <v>0</v>
      </c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33" t="s">
        <v>2319</v>
      </c>
      <c r="AT136" s="233" t="s">
        <v>280</v>
      </c>
      <c r="AU136" s="233" t="s">
        <v>81</v>
      </c>
      <c r="AY136" s="18" t="s">
        <v>278</v>
      </c>
      <c r="BE136" s="234">
        <f>IF(N136="základní",J136,0)</f>
        <v>5517.6000000000004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8" t="s">
        <v>81</v>
      </c>
      <c r="BK136" s="234">
        <f>ROUND(I136*H136,2)</f>
        <v>5517.6000000000004</v>
      </c>
      <c r="BL136" s="18" t="s">
        <v>2319</v>
      </c>
      <c r="BM136" s="233" t="s">
        <v>6309</v>
      </c>
    </row>
    <row r="137" s="2" customFormat="1" ht="16.5" customHeight="1">
      <c r="A137" s="33"/>
      <c r="B137" s="34"/>
      <c r="C137" s="222" t="s">
        <v>372</v>
      </c>
      <c r="D137" s="222" t="s">
        <v>280</v>
      </c>
      <c r="E137" s="223" t="s">
        <v>4324</v>
      </c>
      <c r="F137" s="224" t="s">
        <v>4325</v>
      </c>
      <c r="G137" s="225" t="s">
        <v>1673</v>
      </c>
      <c r="H137" s="226">
        <v>1</v>
      </c>
      <c r="I137" s="227">
        <v>2222</v>
      </c>
      <c r="J137" s="227">
        <f>ROUND(I137*H137,2)</f>
        <v>2222</v>
      </c>
      <c r="K137" s="228"/>
      <c r="L137" s="39"/>
      <c r="M137" s="229" t="s">
        <v>1</v>
      </c>
      <c r="N137" s="230" t="s">
        <v>39</v>
      </c>
      <c r="O137" s="231">
        <v>0</v>
      </c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33" t="s">
        <v>2319</v>
      </c>
      <c r="AT137" s="233" t="s">
        <v>280</v>
      </c>
      <c r="AU137" s="233" t="s">
        <v>81</v>
      </c>
      <c r="AY137" s="18" t="s">
        <v>278</v>
      </c>
      <c r="BE137" s="234">
        <f>IF(N137="základní",J137,0)</f>
        <v>2222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8" t="s">
        <v>81</v>
      </c>
      <c r="BK137" s="234">
        <f>ROUND(I137*H137,2)</f>
        <v>2222</v>
      </c>
      <c r="BL137" s="18" t="s">
        <v>2319</v>
      </c>
      <c r="BM137" s="233" t="s">
        <v>6310</v>
      </c>
    </row>
    <row r="138" s="2" customFormat="1" ht="16.5" customHeight="1">
      <c r="A138" s="33"/>
      <c r="B138" s="34"/>
      <c r="C138" s="222" t="s">
        <v>8</v>
      </c>
      <c r="D138" s="222" t="s">
        <v>280</v>
      </c>
      <c r="E138" s="223" t="s">
        <v>4327</v>
      </c>
      <c r="F138" s="224" t="s">
        <v>4328</v>
      </c>
      <c r="G138" s="225" t="s">
        <v>1673</v>
      </c>
      <c r="H138" s="226">
        <v>1</v>
      </c>
      <c r="I138" s="227">
        <v>2222</v>
      </c>
      <c r="J138" s="227">
        <f>ROUND(I138*H138,2)</f>
        <v>2222</v>
      </c>
      <c r="K138" s="228"/>
      <c r="L138" s="39"/>
      <c r="M138" s="229" t="s">
        <v>1</v>
      </c>
      <c r="N138" s="230" t="s">
        <v>39</v>
      </c>
      <c r="O138" s="231">
        <v>0</v>
      </c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33" t="s">
        <v>2319</v>
      </c>
      <c r="AT138" s="233" t="s">
        <v>280</v>
      </c>
      <c r="AU138" s="233" t="s">
        <v>81</v>
      </c>
      <c r="AY138" s="18" t="s">
        <v>278</v>
      </c>
      <c r="BE138" s="234">
        <f>IF(N138="základní",J138,0)</f>
        <v>2222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8" t="s">
        <v>81</v>
      </c>
      <c r="BK138" s="234">
        <f>ROUND(I138*H138,2)</f>
        <v>2222</v>
      </c>
      <c r="BL138" s="18" t="s">
        <v>2319</v>
      </c>
      <c r="BM138" s="233" t="s">
        <v>6311</v>
      </c>
    </row>
    <row r="139" s="2" customFormat="1" ht="24.15" customHeight="1">
      <c r="A139" s="33"/>
      <c r="B139" s="34"/>
      <c r="C139" s="222" t="s">
        <v>404</v>
      </c>
      <c r="D139" s="222" t="s">
        <v>280</v>
      </c>
      <c r="E139" s="223" t="s">
        <v>4333</v>
      </c>
      <c r="F139" s="224" t="s">
        <v>4334</v>
      </c>
      <c r="G139" s="225" t="s">
        <v>1673</v>
      </c>
      <c r="H139" s="226">
        <v>4</v>
      </c>
      <c r="I139" s="227">
        <v>6070</v>
      </c>
      <c r="J139" s="227">
        <f>ROUND(I139*H139,2)</f>
        <v>24280</v>
      </c>
      <c r="K139" s="228"/>
      <c r="L139" s="39"/>
      <c r="M139" s="229" t="s">
        <v>1</v>
      </c>
      <c r="N139" s="230" t="s">
        <v>39</v>
      </c>
      <c r="O139" s="231">
        <v>0</v>
      </c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33" t="s">
        <v>2319</v>
      </c>
      <c r="AT139" s="233" t="s">
        <v>280</v>
      </c>
      <c r="AU139" s="233" t="s">
        <v>81</v>
      </c>
      <c r="AY139" s="18" t="s">
        <v>278</v>
      </c>
      <c r="BE139" s="234">
        <f>IF(N139="základní",J139,0)</f>
        <v>24280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8" t="s">
        <v>81</v>
      </c>
      <c r="BK139" s="234">
        <f>ROUND(I139*H139,2)</f>
        <v>24280</v>
      </c>
      <c r="BL139" s="18" t="s">
        <v>2319</v>
      </c>
      <c r="BM139" s="233" t="s">
        <v>6312</v>
      </c>
    </row>
    <row r="140" s="2" customFormat="1" ht="24.15" customHeight="1">
      <c r="A140" s="33"/>
      <c r="B140" s="34"/>
      <c r="C140" s="222" t="s">
        <v>410</v>
      </c>
      <c r="D140" s="222" t="s">
        <v>280</v>
      </c>
      <c r="E140" s="223" t="s">
        <v>6313</v>
      </c>
      <c r="F140" s="224" t="s">
        <v>6314</v>
      </c>
      <c r="G140" s="225" t="s">
        <v>1673</v>
      </c>
      <c r="H140" s="226">
        <v>1</v>
      </c>
      <c r="I140" s="227">
        <v>14272.299999999999</v>
      </c>
      <c r="J140" s="227">
        <f>ROUND(I140*H140,2)</f>
        <v>14272.299999999999</v>
      </c>
      <c r="K140" s="228"/>
      <c r="L140" s="39"/>
      <c r="M140" s="229" t="s">
        <v>1</v>
      </c>
      <c r="N140" s="230" t="s">
        <v>39</v>
      </c>
      <c r="O140" s="231">
        <v>0</v>
      </c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33" t="s">
        <v>2319</v>
      </c>
      <c r="AT140" s="233" t="s">
        <v>280</v>
      </c>
      <c r="AU140" s="233" t="s">
        <v>81</v>
      </c>
      <c r="AY140" s="18" t="s">
        <v>278</v>
      </c>
      <c r="BE140" s="234">
        <f>IF(N140="základní",J140,0)</f>
        <v>14272.299999999999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8" t="s">
        <v>81</v>
      </c>
      <c r="BK140" s="234">
        <f>ROUND(I140*H140,2)</f>
        <v>14272.299999999999</v>
      </c>
      <c r="BL140" s="18" t="s">
        <v>2319</v>
      </c>
      <c r="BM140" s="233" t="s">
        <v>6315</v>
      </c>
    </row>
    <row r="141" s="2" customFormat="1" ht="24.15" customHeight="1">
      <c r="A141" s="33"/>
      <c r="B141" s="34"/>
      <c r="C141" s="222" t="s">
        <v>415</v>
      </c>
      <c r="D141" s="222" t="s">
        <v>280</v>
      </c>
      <c r="E141" s="223" t="s">
        <v>6316</v>
      </c>
      <c r="F141" s="224" t="s">
        <v>6317</v>
      </c>
      <c r="G141" s="225" t="s">
        <v>1673</v>
      </c>
      <c r="H141" s="226">
        <v>6</v>
      </c>
      <c r="I141" s="227">
        <v>11704.299999999999</v>
      </c>
      <c r="J141" s="227">
        <f>ROUND(I141*H141,2)</f>
        <v>70225.800000000003</v>
      </c>
      <c r="K141" s="228"/>
      <c r="L141" s="39"/>
      <c r="M141" s="229" t="s">
        <v>1</v>
      </c>
      <c r="N141" s="230" t="s">
        <v>39</v>
      </c>
      <c r="O141" s="231">
        <v>0</v>
      </c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33" t="s">
        <v>2319</v>
      </c>
      <c r="AT141" s="233" t="s">
        <v>280</v>
      </c>
      <c r="AU141" s="233" t="s">
        <v>81</v>
      </c>
      <c r="AY141" s="18" t="s">
        <v>278</v>
      </c>
      <c r="BE141" s="234">
        <f>IF(N141="základní",J141,0)</f>
        <v>70225.800000000003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8" t="s">
        <v>81</v>
      </c>
      <c r="BK141" s="234">
        <f>ROUND(I141*H141,2)</f>
        <v>70225.800000000003</v>
      </c>
      <c r="BL141" s="18" t="s">
        <v>2319</v>
      </c>
      <c r="BM141" s="233" t="s">
        <v>6318</v>
      </c>
    </row>
    <row r="142" s="2" customFormat="1" ht="44.25" customHeight="1">
      <c r="A142" s="33"/>
      <c r="B142" s="34"/>
      <c r="C142" s="222" t="s">
        <v>602</v>
      </c>
      <c r="D142" s="222" t="s">
        <v>280</v>
      </c>
      <c r="E142" s="223" t="s">
        <v>4348</v>
      </c>
      <c r="F142" s="224" t="s">
        <v>4349</v>
      </c>
      <c r="G142" s="225" t="s">
        <v>1673</v>
      </c>
      <c r="H142" s="226">
        <v>5</v>
      </c>
      <c r="I142" s="227">
        <v>7684.1999999999998</v>
      </c>
      <c r="J142" s="227">
        <f>ROUND(I142*H142,2)</f>
        <v>38421</v>
      </c>
      <c r="K142" s="228"/>
      <c r="L142" s="39"/>
      <c r="M142" s="229" t="s">
        <v>1</v>
      </c>
      <c r="N142" s="230" t="s">
        <v>39</v>
      </c>
      <c r="O142" s="231">
        <v>0</v>
      </c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33" t="s">
        <v>2319</v>
      </c>
      <c r="AT142" s="233" t="s">
        <v>280</v>
      </c>
      <c r="AU142" s="233" t="s">
        <v>81</v>
      </c>
      <c r="AY142" s="18" t="s">
        <v>278</v>
      </c>
      <c r="BE142" s="234">
        <f>IF(N142="základní",J142,0)</f>
        <v>38421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8" t="s">
        <v>81</v>
      </c>
      <c r="BK142" s="234">
        <f>ROUND(I142*H142,2)</f>
        <v>38421</v>
      </c>
      <c r="BL142" s="18" t="s">
        <v>2319</v>
      </c>
      <c r="BM142" s="233" t="s">
        <v>6319</v>
      </c>
    </row>
    <row r="143" s="2" customFormat="1" ht="44.25" customHeight="1">
      <c r="A143" s="33"/>
      <c r="B143" s="34"/>
      <c r="C143" s="222" t="s">
        <v>607</v>
      </c>
      <c r="D143" s="222" t="s">
        <v>280</v>
      </c>
      <c r="E143" s="223" t="s">
        <v>4351</v>
      </c>
      <c r="F143" s="224" t="s">
        <v>4352</v>
      </c>
      <c r="G143" s="225" t="s">
        <v>1673</v>
      </c>
      <c r="H143" s="226">
        <v>5</v>
      </c>
      <c r="I143" s="227">
        <v>6225.3000000000002</v>
      </c>
      <c r="J143" s="227">
        <f>ROUND(I143*H143,2)</f>
        <v>31126.5</v>
      </c>
      <c r="K143" s="228"/>
      <c r="L143" s="39"/>
      <c r="M143" s="229" t="s">
        <v>1</v>
      </c>
      <c r="N143" s="230" t="s">
        <v>39</v>
      </c>
      <c r="O143" s="231">
        <v>0</v>
      </c>
      <c r="P143" s="231">
        <f>O143*H143</f>
        <v>0</v>
      </c>
      <c r="Q143" s="231">
        <v>0</v>
      </c>
      <c r="R143" s="231">
        <f>Q143*H143</f>
        <v>0</v>
      </c>
      <c r="S143" s="231">
        <v>0</v>
      </c>
      <c r="T143" s="23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33" t="s">
        <v>2319</v>
      </c>
      <c r="AT143" s="233" t="s">
        <v>280</v>
      </c>
      <c r="AU143" s="233" t="s">
        <v>81</v>
      </c>
      <c r="AY143" s="18" t="s">
        <v>278</v>
      </c>
      <c r="BE143" s="234">
        <f>IF(N143="základní",J143,0)</f>
        <v>31126.5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8" t="s">
        <v>81</v>
      </c>
      <c r="BK143" s="234">
        <f>ROUND(I143*H143,2)</f>
        <v>31126.5</v>
      </c>
      <c r="BL143" s="18" t="s">
        <v>2319</v>
      </c>
      <c r="BM143" s="233" t="s">
        <v>6320</v>
      </c>
    </row>
    <row r="144" s="2" customFormat="1" ht="37.8" customHeight="1">
      <c r="A144" s="33"/>
      <c r="B144" s="34"/>
      <c r="C144" s="222" t="s">
        <v>611</v>
      </c>
      <c r="D144" s="222" t="s">
        <v>280</v>
      </c>
      <c r="E144" s="223" t="s">
        <v>4354</v>
      </c>
      <c r="F144" s="224" t="s">
        <v>4355</v>
      </c>
      <c r="G144" s="225" t="s">
        <v>1673</v>
      </c>
      <c r="H144" s="226">
        <v>10</v>
      </c>
      <c r="I144" s="227">
        <v>613.5</v>
      </c>
      <c r="J144" s="227">
        <f>ROUND(I144*H144,2)</f>
        <v>6135</v>
      </c>
      <c r="K144" s="228"/>
      <c r="L144" s="39"/>
      <c r="M144" s="229" t="s">
        <v>1</v>
      </c>
      <c r="N144" s="230" t="s">
        <v>39</v>
      </c>
      <c r="O144" s="231">
        <v>0</v>
      </c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33" t="s">
        <v>2319</v>
      </c>
      <c r="AT144" s="233" t="s">
        <v>280</v>
      </c>
      <c r="AU144" s="233" t="s">
        <v>81</v>
      </c>
      <c r="AY144" s="18" t="s">
        <v>278</v>
      </c>
      <c r="BE144" s="234">
        <f>IF(N144="základní",J144,0)</f>
        <v>6135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8" t="s">
        <v>81</v>
      </c>
      <c r="BK144" s="234">
        <f>ROUND(I144*H144,2)</f>
        <v>6135</v>
      </c>
      <c r="BL144" s="18" t="s">
        <v>2319</v>
      </c>
      <c r="BM144" s="233" t="s">
        <v>6321</v>
      </c>
    </row>
    <row r="145" s="2" customFormat="1" ht="16.5" customHeight="1">
      <c r="A145" s="33"/>
      <c r="B145" s="34"/>
      <c r="C145" s="222" t="s">
        <v>616</v>
      </c>
      <c r="D145" s="222" t="s">
        <v>280</v>
      </c>
      <c r="E145" s="223" t="s">
        <v>4357</v>
      </c>
      <c r="F145" s="224" t="s">
        <v>4358</v>
      </c>
      <c r="G145" s="225" t="s">
        <v>1673</v>
      </c>
      <c r="H145" s="226">
        <v>14</v>
      </c>
      <c r="I145" s="227">
        <v>1039.3</v>
      </c>
      <c r="J145" s="227">
        <f>ROUND(I145*H145,2)</f>
        <v>14550.200000000001</v>
      </c>
      <c r="K145" s="228"/>
      <c r="L145" s="39"/>
      <c r="M145" s="229" t="s">
        <v>1</v>
      </c>
      <c r="N145" s="230" t="s">
        <v>39</v>
      </c>
      <c r="O145" s="231">
        <v>0</v>
      </c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33" t="s">
        <v>2319</v>
      </c>
      <c r="AT145" s="233" t="s">
        <v>280</v>
      </c>
      <c r="AU145" s="233" t="s">
        <v>81</v>
      </c>
      <c r="AY145" s="18" t="s">
        <v>278</v>
      </c>
      <c r="BE145" s="234">
        <f>IF(N145="základní",J145,0)</f>
        <v>14550.200000000001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8" t="s">
        <v>81</v>
      </c>
      <c r="BK145" s="234">
        <f>ROUND(I145*H145,2)</f>
        <v>14550.200000000001</v>
      </c>
      <c r="BL145" s="18" t="s">
        <v>2319</v>
      </c>
      <c r="BM145" s="233" t="s">
        <v>6322</v>
      </c>
    </row>
    <row r="146" s="2" customFormat="1" ht="55.5" customHeight="1">
      <c r="A146" s="33"/>
      <c r="B146" s="34"/>
      <c r="C146" s="222" t="s">
        <v>621</v>
      </c>
      <c r="D146" s="222" t="s">
        <v>280</v>
      </c>
      <c r="E146" s="223" t="s">
        <v>6323</v>
      </c>
      <c r="F146" s="224" t="s">
        <v>6324</v>
      </c>
      <c r="G146" s="225" t="s">
        <v>407</v>
      </c>
      <c r="H146" s="226">
        <v>2180</v>
      </c>
      <c r="I146" s="227">
        <v>45.600000000000001</v>
      </c>
      <c r="J146" s="227">
        <f>ROUND(I146*H146,2)</f>
        <v>99408</v>
      </c>
      <c r="K146" s="228"/>
      <c r="L146" s="39"/>
      <c r="M146" s="229" t="s">
        <v>1</v>
      </c>
      <c r="N146" s="230" t="s">
        <v>39</v>
      </c>
      <c r="O146" s="231">
        <v>0</v>
      </c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33" t="s">
        <v>2319</v>
      </c>
      <c r="AT146" s="233" t="s">
        <v>280</v>
      </c>
      <c r="AU146" s="233" t="s">
        <v>81</v>
      </c>
      <c r="AY146" s="18" t="s">
        <v>278</v>
      </c>
      <c r="BE146" s="234">
        <f>IF(N146="základní",J146,0)</f>
        <v>99408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8" t="s">
        <v>81</v>
      </c>
      <c r="BK146" s="234">
        <f>ROUND(I146*H146,2)</f>
        <v>99408</v>
      </c>
      <c r="BL146" s="18" t="s">
        <v>2319</v>
      </c>
      <c r="BM146" s="233" t="s">
        <v>6325</v>
      </c>
    </row>
    <row r="147" s="2" customFormat="1" ht="55.5" customHeight="1">
      <c r="A147" s="33"/>
      <c r="B147" s="34"/>
      <c r="C147" s="222" t="s">
        <v>7</v>
      </c>
      <c r="D147" s="222" t="s">
        <v>280</v>
      </c>
      <c r="E147" s="223" t="s">
        <v>4363</v>
      </c>
      <c r="F147" s="224" t="s">
        <v>4364</v>
      </c>
      <c r="G147" s="225" t="s">
        <v>407</v>
      </c>
      <c r="H147" s="226">
        <v>84</v>
      </c>
      <c r="I147" s="227">
        <v>54.899999999999999</v>
      </c>
      <c r="J147" s="227">
        <f>ROUND(I147*H147,2)</f>
        <v>4611.6000000000004</v>
      </c>
      <c r="K147" s="228"/>
      <c r="L147" s="39"/>
      <c r="M147" s="229" t="s">
        <v>1</v>
      </c>
      <c r="N147" s="230" t="s">
        <v>39</v>
      </c>
      <c r="O147" s="231">
        <v>0</v>
      </c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33" t="s">
        <v>2319</v>
      </c>
      <c r="AT147" s="233" t="s">
        <v>280</v>
      </c>
      <c r="AU147" s="233" t="s">
        <v>81</v>
      </c>
      <c r="AY147" s="18" t="s">
        <v>278</v>
      </c>
      <c r="BE147" s="234">
        <f>IF(N147="základní",J147,0)</f>
        <v>4611.6000000000004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8" t="s">
        <v>81</v>
      </c>
      <c r="BK147" s="234">
        <f>ROUND(I147*H147,2)</f>
        <v>4611.6000000000004</v>
      </c>
      <c r="BL147" s="18" t="s">
        <v>2319</v>
      </c>
      <c r="BM147" s="233" t="s">
        <v>6326</v>
      </c>
    </row>
    <row r="148" s="2" customFormat="1" ht="37.8" customHeight="1">
      <c r="A148" s="33"/>
      <c r="B148" s="34"/>
      <c r="C148" s="222" t="s">
        <v>630</v>
      </c>
      <c r="D148" s="222" t="s">
        <v>280</v>
      </c>
      <c r="E148" s="223" t="s">
        <v>4369</v>
      </c>
      <c r="F148" s="224" t="s">
        <v>4370</v>
      </c>
      <c r="G148" s="225" t="s">
        <v>407</v>
      </c>
      <c r="H148" s="226">
        <v>400</v>
      </c>
      <c r="I148" s="227">
        <v>50.899999999999999</v>
      </c>
      <c r="J148" s="227">
        <f>ROUND(I148*H148,2)</f>
        <v>20360</v>
      </c>
      <c r="K148" s="228"/>
      <c r="L148" s="39"/>
      <c r="M148" s="229" t="s">
        <v>1</v>
      </c>
      <c r="N148" s="230" t="s">
        <v>39</v>
      </c>
      <c r="O148" s="231">
        <v>0</v>
      </c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33" t="s">
        <v>2319</v>
      </c>
      <c r="AT148" s="233" t="s">
        <v>280</v>
      </c>
      <c r="AU148" s="233" t="s">
        <v>81</v>
      </c>
      <c r="AY148" s="18" t="s">
        <v>278</v>
      </c>
      <c r="BE148" s="234">
        <f>IF(N148="základní",J148,0)</f>
        <v>20360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8" t="s">
        <v>81</v>
      </c>
      <c r="BK148" s="234">
        <f>ROUND(I148*H148,2)</f>
        <v>20360</v>
      </c>
      <c r="BL148" s="18" t="s">
        <v>2319</v>
      </c>
      <c r="BM148" s="233" t="s">
        <v>6327</v>
      </c>
    </row>
    <row r="149" s="2" customFormat="1" ht="49.05" customHeight="1">
      <c r="A149" s="33"/>
      <c r="B149" s="34"/>
      <c r="C149" s="222" t="s">
        <v>635</v>
      </c>
      <c r="D149" s="222" t="s">
        <v>280</v>
      </c>
      <c r="E149" s="223" t="s">
        <v>4372</v>
      </c>
      <c r="F149" s="224" t="s">
        <v>4373</v>
      </c>
      <c r="G149" s="225" t="s">
        <v>407</v>
      </c>
      <c r="H149" s="226">
        <v>380</v>
      </c>
      <c r="I149" s="227">
        <v>50.899999999999999</v>
      </c>
      <c r="J149" s="227">
        <f>ROUND(I149*H149,2)</f>
        <v>19342</v>
      </c>
      <c r="K149" s="228"/>
      <c r="L149" s="39"/>
      <c r="M149" s="229" t="s">
        <v>1</v>
      </c>
      <c r="N149" s="230" t="s">
        <v>39</v>
      </c>
      <c r="O149" s="231">
        <v>0</v>
      </c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33" t="s">
        <v>2319</v>
      </c>
      <c r="AT149" s="233" t="s">
        <v>280</v>
      </c>
      <c r="AU149" s="233" t="s">
        <v>81</v>
      </c>
      <c r="AY149" s="18" t="s">
        <v>278</v>
      </c>
      <c r="BE149" s="234">
        <f>IF(N149="základní",J149,0)</f>
        <v>19342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8" t="s">
        <v>81</v>
      </c>
      <c r="BK149" s="234">
        <f>ROUND(I149*H149,2)</f>
        <v>19342</v>
      </c>
      <c r="BL149" s="18" t="s">
        <v>2319</v>
      </c>
      <c r="BM149" s="233" t="s">
        <v>6328</v>
      </c>
    </row>
    <row r="150" s="2" customFormat="1" ht="44.25" customHeight="1">
      <c r="A150" s="33"/>
      <c r="B150" s="34"/>
      <c r="C150" s="222" t="s">
        <v>640</v>
      </c>
      <c r="D150" s="222" t="s">
        <v>280</v>
      </c>
      <c r="E150" s="223" t="s">
        <v>4381</v>
      </c>
      <c r="F150" s="224" t="s">
        <v>4382</v>
      </c>
      <c r="G150" s="225" t="s">
        <v>1673</v>
      </c>
      <c r="H150" s="226">
        <v>4450</v>
      </c>
      <c r="I150" s="227">
        <v>41.299999999999997</v>
      </c>
      <c r="J150" s="227">
        <f>ROUND(I150*H150,2)</f>
        <v>183785</v>
      </c>
      <c r="K150" s="228"/>
      <c r="L150" s="39"/>
      <c r="M150" s="229" t="s">
        <v>1</v>
      </c>
      <c r="N150" s="230" t="s">
        <v>39</v>
      </c>
      <c r="O150" s="231">
        <v>0</v>
      </c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33" t="s">
        <v>2319</v>
      </c>
      <c r="AT150" s="233" t="s">
        <v>280</v>
      </c>
      <c r="AU150" s="233" t="s">
        <v>81</v>
      </c>
      <c r="AY150" s="18" t="s">
        <v>278</v>
      </c>
      <c r="BE150" s="234">
        <f>IF(N150="základní",J150,0)</f>
        <v>183785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8" t="s">
        <v>81</v>
      </c>
      <c r="BK150" s="234">
        <f>ROUND(I150*H150,2)</f>
        <v>183785</v>
      </c>
      <c r="BL150" s="18" t="s">
        <v>2319</v>
      </c>
      <c r="BM150" s="233" t="s">
        <v>6329</v>
      </c>
    </row>
    <row r="151" s="2" customFormat="1" ht="37.8" customHeight="1">
      <c r="A151" s="33"/>
      <c r="B151" s="34"/>
      <c r="C151" s="222" t="s">
        <v>650</v>
      </c>
      <c r="D151" s="222" t="s">
        <v>280</v>
      </c>
      <c r="E151" s="223" t="s">
        <v>4384</v>
      </c>
      <c r="F151" s="224" t="s">
        <v>4385</v>
      </c>
      <c r="G151" s="225" t="s">
        <v>1673</v>
      </c>
      <c r="H151" s="226">
        <v>2340</v>
      </c>
      <c r="I151" s="227">
        <v>44.899999999999999</v>
      </c>
      <c r="J151" s="227">
        <f>ROUND(I151*H151,2)</f>
        <v>105066</v>
      </c>
      <c r="K151" s="228"/>
      <c r="L151" s="39"/>
      <c r="M151" s="229" t="s">
        <v>1</v>
      </c>
      <c r="N151" s="230" t="s">
        <v>39</v>
      </c>
      <c r="O151" s="231">
        <v>0</v>
      </c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33" t="s">
        <v>2319</v>
      </c>
      <c r="AT151" s="233" t="s">
        <v>280</v>
      </c>
      <c r="AU151" s="233" t="s">
        <v>81</v>
      </c>
      <c r="AY151" s="18" t="s">
        <v>278</v>
      </c>
      <c r="BE151" s="234">
        <f>IF(N151="základní",J151,0)</f>
        <v>105066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8" t="s">
        <v>81</v>
      </c>
      <c r="BK151" s="234">
        <f>ROUND(I151*H151,2)</f>
        <v>105066</v>
      </c>
      <c r="BL151" s="18" t="s">
        <v>2319</v>
      </c>
      <c r="BM151" s="233" t="s">
        <v>6330</v>
      </c>
    </row>
    <row r="152" s="2" customFormat="1" ht="55.5" customHeight="1">
      <c r="A152" s="33"/>
      <c r="B152" s="34"/>
      <c r="C152" s="222" t="s">
        <v>666</v>
      </c>
      <c r="D152" s="222" t="s">
        <v>280</v>
      </c>
      <c r="E152" s="223" t="s">
        <v>4387</v>
      </c>
      <c r="F152" s="224" t="s">
        <v>4388</v>
      </c>
      <c r="G152" s="225" t="s">
        <v>407</v>
      </c>
      <c r="H152" s="226">
        <v>22</v>
      </c>
      <c r="I152" s="227">
        <v>1371.5999999999999</v>
      </c>
      <c r="J152" s="227">
        <f>ROUND(I152*H152,2)</f>
        <v>30175.200000000001</v>
      </c>
      <c r="K152" s="228"/>
      <c r="L152" s="39"/>
      <c r="M152" s="229" t="s">
        <v>1</v>
      </c>
      <c r="N152" s="230" t="s">
        <v>39</v>
      </c>
      <c r="O152" s="231">
        <v>0</v>
      </c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33" t="s">
        <v>2319</v>
      </c>
      <c r="AT152" s="233" t="s">
        <v>280</v>
      </c>
      <c r="AU152" s="233" t="s">
        <v>81</v>
      </c>
      <c r="AY152" s="18" t="s">
        <v>278</v>
      </c>
      <c r="BE152" s="234">
        <f>IF(N152="základní",J152,0)</f>
        <v>30175.200000000001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8" t="s">
        <v>81</v>
      </c>
      <c r="BK152" s="234">
        <f>ROUND(I152*H152,2)</f>
        <v>30175.200000000001</v>
      </c>
      <c r="BL152" s="18" t="s">
        <v>2319</v>
      </c>
      <c r="BM152" s="233" t="s">
        <v>6331</v>
      </c>
    </row>
    <row r="153" s="2" customFormat="1" ht="49.05" customHeight="1">
      <c r="A153" s="33"/>
      <c r="B153" s="34"/>
      <c r="C153" s="222" t="s">
        <v>672</v>
      </c>
      <c r="D153" s="222" t="s">
        <v>280</v>
      </c>
      <c r="E153" s="223" t="s">
        <v>4390</v>
      </c>
      <c r="F153" s="224" t="s">
        <v>4391</v>
      </c>
      <c r="G153" s="225" t="s">
        <v>1673</v>
      </c>
      <c r="H153" s="226">
        <v>110</v>
      </c>
      <c r="I153" s="227">
        <v>265.39999999999998</v>
      </c>
      <c r="J153" s="227">
        <f>ROUND(I153*H153,2)</f>
        <v>29194</v>
      </c>
      <c r="K153" s="228"/>
      <c r="L153" s="39"/>
      <c r="M153" s="229" t="s">
        <v>1</v>
      </c>
      <c r="N153" s="230" t="s">
        <v>39</v>
      </c>
      <c r="O153" s="231">
        <v>0</v>
      </c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33" t="s">
        <v>2319</v>
      </c>
      <c r="AT153" s="233" t="s">
        <v>280</v>
      </c>
      <c r="AU153" s="233" t="s">
        <v>81</v>
      </c>
      <c r="AY153" s="18" t="s">
        <v>278</v>
      </c>
      <c r="BE153" s="234">
        <f>IF(N153="základní",J153,0)</f>
        <v>29194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8" t="s">
        <v>81</v>
      </c>
      <c r="BK153" s="234">
        <f>ROUND(I153*H153,2)</f>
        <v>29194</v>
      </c>
      <c r="BL153" s="18" t="s">
        <v>2319</v>
      </c>
      <c r="BM153" s="233" t="s">
        <v>6332</v>
      </c>
    </row>
    <row r="154" s="2" customFormat="1" ht="66.75" customHeight="1">
      <c r="A154" s="33"/>
      <c r="B154" s="34"/>
      <c r="C154" s="222" t="s">
        <v>679</v>
      </c>
      <c r="D154" s="222" t="s">
        <v>280</v>
      </c>
      <c r="E154" s="223" t="s">
        <v>4393</v>
      </c>
      <c r="F154" s="224" t="s">
        <v>4394</v>
      </c>
      <c r="G154" s="225" t="s">
        <v>1673</v>
      </c>
      <c r="H154" s="226">
        <v>5</v>
      </c>
      <c r="I154" s="227">
        <v>8385.2999999999993</v>
      </c>
      <c r="J154" s="227">
        <f>ROUND(I154*H154,2)</f>
        <v>41926.5</v>
      </c>
      <c r="K154" s="228"/>
      <c r="L154" s="39"/>
      <c r="M154" s="229" t="s">
        <v>1</v>
      </c>
      <c r="N154" s="230" t="s">
        <v>39</v>
      </c>
      <c r="O154" s="231">
        <v>0</v>
      </c>
      <c r="P154" s="231">
        <f>O154*H154</f>
        <v>0</v>
      </c>
      <c r="Q154" s="231">
        <v>0</v>
      </c>
      <c r="R154" s="231">
        <f>Q154*H154</f>
        <v>0</v>
      </c>
      <c r="S154" s="231">
        <v>0</v>
      </c>
      <c r="T154" s="23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33" t="s">
        <v>2319</v>
      </c>
      <c r="AT154" s="233" t="s">
        <v>280</v>
      </c>
      <c r="AU154" s="233" t="s">
        <v>81</v>
      </c>
      <c r="AY154" s="18" t="s">
        <v>278</v>
      </c>
      <c r="BE154" s="234">
        <f>IF(N154="základní",J154,0)</f>
        <v>41926.5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8" t="s">
        <v>81</v>
      </c>
      <c r="BK154" s="234">
        <f>ROUND(I154*H154,2)</f>
        <v>41926.5</v>
      </c>
      <c r="BL154" s="18" t="s">
        <v>2319</v>
      </c>
      <c r="BM154" s="233" t="s">
        <v>6333</v>
      </c>
    </row>
    <row r="155" s="2" customFormat="1" ht="24.15" customHeight="1">
      <c r="A155" s="33"/>
      <c r="B155" s="34"/>
      <c r="C155" s="222" t="s">
        <v>685</v>
      </c>
      <c r="D155" s="222" t="s">
        <v>280</v>
      </c>
      <c r="E155" s="223" t="s">
        <v>4396</v>
      </c>
      <c r="F155" s="224" t="s">
        <v>4397</v>
      </c>
      <c r="G155" s="225" t="s">
        <v>1673</v>
      </c>
      <c r="H155" s="226">
        <v>10</v>
      </c>
      <c r="I155" s="227">
        <v>1936.8</v>
      </c>
      <c r="J155" s="227">
        <f>ROUND(I155*H155,2)</f>
        <v>19368</v>
      </c>
      <c r="K155" s="228"/>
      <c r="L155" s="39"/>
      <c r="M155" s="229" t="s">
        <v>1</v>
      </c>
      <c r="N155" s="230" t="s">
        <v>39</v>
      </c>
      <c r="O155" s="231">
        <v>0</v>
      </c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33" t="s">
        <v>2319</v>
      </c>
      <c r="AT155" s="233" t="s">
        <v>280</v>
      </c>
      <c r="AU155" s="233" t="s">
        <v>81</v>
      </c>
      <c r="AY155" s="18" t="s">
        <v>278</v>
      </c>
      <c r="BE155" s="234">
        <f>IF(N155="základní",J155,0)</f>
        <v>19368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8" t="s">
        <v>81</v>
      </c>
      <c r="BK155" s="234">
        <f>ROUND(I155*H155,2)</f>
        <v>19368</v>
      </c>
      <c r="BL155" s="18" t="s">
        <v>2319</v>
      </c>
      <c r="BM155" s="233" t="s">
        <v>6334</v>
      </c>
    </row>
    <row r="156" s="2" customFormat="1" ht="21.75" customHeight="1">
      <c r="A156" s="33"/>
      <c r="B156" s="34"/>
      <c r="C156" s="222" t="s">
        <v>691</v>
      </c>
      <c r="D156" s="222" t="s">
        <v>280</v>
      </c>
      <c r="E156" s="223" t="s">
        <v>4399</v>
      </c>
      <c r="F156" s="224" t="s">
        <v>4400</v>
      </c>
      <c r="G156" s="225" t="s">
        <v>407</v>
      </c>
      <c r="H156" s="226">
        <v>320</v>
      </c>
      <c r="I156" s="227">
        <v>91.400000000000006</v>
      </c>
      <c r="J156" s="227">
        <f>ROUND(I156*H156,2)</f>
        <v>29248</v>
      </c>
      <c r="K156" s="228"/>
      <c r="L156" s="39"/>
      <c r="M156" s="229" t="s">
        <v>1</v>
      </c>
      <c r="N156" s="230" t="s">
        <v>39</v>
      </c>
      <c r="O156" s="231">
        <v>0</v>
      </c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33" t="s">
        <v>2319</v>
      </c>
      <c r="AT156" s="233" t="s">
        <v>280</v>
      </c>
      <c r="AU156" s="233" t="s">
        <v>81</v>
      </c>
      <c r="AY156" s="18" t="s">
        <v>278</v>
      </c>
      <c r="BE156" s="234">
        <f>IF(N156="základní",J156,0)</f>
        <v>29248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8" t="s">
        <v>81</v>
      </c>
      <c r="BK156" s="234">
        <f>ROUND(I156*H156,2)</f>
        <v>29248</v>
      </c>
      <c r="BL156" s="18" t="s">
        <v>2319</v>
      </c>
      <c r="BM156" s="233" t="s">
        <v>6335</v>
      </c>
    </row>
    <row r="157" s="2" customFormat="1" ht="37.8" customHeight="1">
      <c r="A157" s="33"/>
      <c r="B157" s="34"/>
      <c r="C157" s="222" t="s">
        <v>697</v>
      </c>
      <c r="D157" s="222" t="s">
        <v>280</v>
      </c>
      <c r="E157" s="223" t="s">
        <v>4402</v>
      </c>
      <c r="F157" s="224" t="s">
        <v>4403</v>
      </c>
      <c r="G157" s="225" t="s">
        <v>1673</v>
      </c>
      <c r="H157" s="226">
        <v>320</v>
      </c>
      <c r="I157" s="227">
        <v>66.200000000000003</v>
      </c>
      <c r="J157" s="227">
        <f>ROUND(I157*H157,2)</f>
        <v>21184</v>
      </c>
      <c r="K157" s="228"/>
      <c r="L157" s="39"/>
      <c r="M157" s="229" t="s">
        <v>1</v>
      </c>
      <c r="N157" s="230" t="s">
        <v>39</v>
      </c>
      <c r="O157" s="231">
        <v>0</v>
      </c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33" t="s">
        <v>2319</v>
      </c>
      <c r="AT157" s="233" t="s">
        <v>280</v>
      </c>
      <c r="AU157" s="233" t="s">
        <v>81</v>
      </c>
      <c r="AY157" s="18" t="s">
        <v>278</v>
      </c>
      <c r="BE157" s="234">
        <f>IF(N157="základní",J157,0)</f>
        <v>21184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8" t="s">
        <v>81</v>
      </c>
      <c r="BK157" s="234">
        <f>ROUND(I157*H157,2)</f>
        <v>21184</v>
      </c>
      <c r="BL157" s="18" t="s">
        <v>2319</v>
      </c>
      <c r="BM157" s="233" t="s">
        <v>6336</v>
      </c>
    </row>
    <row r="158" s="2" customFormat="1" ht="16.5" customHeight="1">
      <c r="A158" s="33"/>
      <c r="B158" s="34"/>
      <c r="C158" s="222" t="s">
        <v>703</v>
      </c>
      <c r="D158" s="222" t="s">
        <v>280</v>
      </c>
      <c r="E158" s="223" t="s">
        <v>3719</v>
      </c>
      <c r="F158" s="224" t="s">
        <v>3720</v>
      </c>
      <c r="G158" s="225" t="s">
        <v>1673</v>
      </c>
      <c r="H158" s="226">
        <v>4</v>
      </c>
      <c r="I158" s="227">
        <v>580</v>
      </c>
      <c r="J158" s="227">
        <f>ROUND(I158*H158,2)</f>
        <v>2320</v>
      </c>
      <c r="K158" s="228"/>
      <c r="L158" s="39"/>
      <c r="M158" s="229" t="s">
        <v>1</v>
      </c>
      <c r="N158" s="230" t="s">
        <v>39</v>
      </c>
      <c r="O158" s="231">
        <v>0</v>
      </c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33" t="s">
        <v>2319</v>
      </c>
      <c r="AT158" s="233" t="s">
        <v>280</v>
      </c>
      <c r="AU158" s="233" t="s">
        <v>81</v>
      </c>
      <c r="AY158" s="18" t="s">
        <v>278</v>
      </c>
      <c r="BE158" s="234">
        <f>IF(N158="základní",J158,0)</f>
        <v>2320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8" t="s">
        <v>81</v>
      </c>
      <c r="BK158" s="234">
        <f>ROUND(I158*H158,2)</f>
        <v>2320</v>
      </c>
      <c r="BL158" s="18" t="s">
        <v>2319</v>
      </c>
      <c r="BM158" s="233" t="s">
        <v>6337</v>
      </c>
    </row>
    <row r="159" s="2" customFormat="1" ht="44.25" customHeight="1">
      <c r="A159" s="33"/>
      <c r="B159" s="34"/>
      <c r="C159" s="222" t="s">
        <v>709</v>
      </c>
      <c r="D159" s="222" t="s">
        <v>280</v>
      </c>
      <c r="E159" s="223" t="s">
        <v>3725</v>
      </c>
      <c r="F159" s="224" t="s">
        <v>3726</v>
      </c>
      <c r="G159" s="225" t="s">
        <v>407</v>
      </c>
      <c r="H159" s="226">
        <v>28</v>
      </c>
      <c r="I159" s="227">
        <v>146.30000000000001</v>
      </c>
      <c r="J159" s="227">
        <f>ROUND(I159*H159,2)</f>
        <v>4096.3999999999996</v>
      </c>
      <c r="K159" s="228"/>
      <c r="L159" s="39"/>
      <c r="M159" s="229" t="s">
        <v>1</v>
      </c>
      <c r="N159" s="230" t="s">
        <v>39</v>
      </c>
      <c r="O159" s="231">
        <v>0</v>
      </c>
      <c r="P159" s="231">
        <f>O159*H159</f>
        <v>0</v>
      </c>
      <c r="Q159" s="231">
        <v>0</v>
      </c>
      <c r="R159" s="231">
        <f>Q159*H159</f>
        <v>0</v>
      </c>
      <c r="S159" s="231">
        <v>0</v>
      </c>
      <c r="T159" s="23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33" t="s">
        <v>2319</v>
      </c>
      <c r="AT159" s="233" t="s">
        <v>280</v>
      </c>
      <c r="AU159" s="233" t="s">
        <v>81</v>
      </c>
      <c r="AY159" s="18" t="s">
        <v>278</v>
      </c>
      <c r="BE159" s="234">
        <f>IF(N159="základní",J159,0)</f>
        <v>4096.3999999999996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8" t="s">
        <v>81</v>
      </c>
      <c r="BK159" s="234">
        <f>ROUND(I159*H159,2)</f>
        <v>4096.3999999999996</v>
      </c>
      <c r="BL159" s="18" t="s">
        <v>2319</v>
      </c>
      <c r="BM159" s="233" t="s">
        <v>6338</v>
      </c>
    </row>
    <row r="160" s="2" customFormat="1" ht="16.5" customHeight="1">
      <c r="A160" s="33"/>
      <c r="B160" s="34"/>
      <c r="C160" s="222" t="s">
        <v>713</v>
      </c>
      <c r="D160" s="222" t="s">
        <v>280</v>
      </c>
      <c r="E160" s="223" t="s">
        <v>3728</v>
      </c>
      <c r="F160" s="224" t="s">
        <v>3729</v>
      </c>
      <c r="G160" s="225" t="s">
        <v>1673</v>
      </c>
      <c r="H160" s="226">
        <v>60</v>
      </c>
      <c r="I160" s="227">
        <v>90.099999999999994</v>
      </c>
      <c r="J160" s="227">
        <f>ROUND(I160*H160,2)</f>
        <v>5406</v>
      </c>
      <c r="K160" s="228"/>
      <c r="L160" s="39"/>
      <c r="M160" s="229" t="s">
        <v>1</v>
      </c>
      <c r="N160" s="230" t="s">
        <v>39</v>
      </c>
      <c r="O160" s="231">
        <v>0</v>
      </c>
      <c r="P160" s="231">
        <f>O160*H160</f>
        <v>0</v>
      </c>
      <c r="Q160" s="231">
        <v>0</v>
      </c>
      <c r="R160" s="231">
        <f>Q160*H160</f>
        <v>0</v>
      </c>
      <c r="S160" s="231">
        <v>0</v>
      </c>
      <c r="T160" s="232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33" t="s">
        <v>2319</v>
      </c>
      <c r="AT160" s="233" t="s">
        <v>280</v>
      </c>
      <c r="AU160" s="233" t="s">
        <v>81</v>
      </c>
      <c r="AY160" s="18" t="s">
        <v>278</v>
      </c>
      <c r="BE160" s="234">
        <f>IF(N160="základní",J160,0)</f>
        <v>5406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8" t="s">
        <v>81</v>
      </c>
      <c r="BK160" s="234">
        <f>ROUND(I160*H160,2)</f>
        <v>5406</v>
      </c>
      <c r="BL160" s="18" t="s">
        <v>2319</v>
      </c>
      <c r="BM160" s="233" t="s">
        <v>6339</v>
      </c>
    </row>
    <row r="161" s="2" customFormat="1" ht="16.5" customHeight="1">
      <c r="A161" s="33"/>
      <c r="B161" s="34"/>
      <c r="C161" s="222" t="s">
        <v>717</v>
      </c>
      <c r="D161" s="222" t="s">
        <v>280</v>
      </c>
      <c r="E161" s="223" t="s">
        <v>3731</v>
      </c>
      <c r="F161" s="224" t="s">
        <v>3732</v>
      </c>
      <c r="G161" s="225" t="s">
        <v>1673</v>
      </c>
      <c r="H161" s="226">
        <v>30</v>
      </c>
      <c r="I161" s="227">
        <v>106.59999999999999</v>
      </c>
      <c r="J161" s="227">
        <f>ROUND(I161*H161,2)</f>
        <v>3198</v>
      </c>
      <c r="K161" s="228"/>
      <c r="L161" s="39"/>
      <c r="M161" s="229" t="s">
        <v>1</v>
      </c>
      <c r="N161" s="230" t="s">
        <v>39</v>
      </c>
      <c r="O161" s="231">
        <v>0</v>
      </c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33" t="s">
        <v>2319</v>
      </c>
      <c r="AT161" s="233" t="s">
        <v>280</v>
      </c>
      <c r="AU161" s="233" t="s">
        <v>81</v>
      </c>
      <c r="AY161" s="18" t="s">
        <v>278</v>
      </c>
      <c r="BE161" s="234">
        <f>IF(N161="základní",J161,0)</f>
        <v>3198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8" t="s">
        <v>81</v>
      </c>
      <c r="BK161" s="234">
        <f>ROUND(I161*H161,2)</f>
        <v>3198</v>
      </c>
      <c r="BL161" s="18" t="s">
        <v>2319</v>
      </c>
      <c r="BM161" s="233" t="s">
        <v>6340</v>
      </c>
    </row>
    <row r="162" s="2" customFormat="1" ht="16.5" customHeight="1">
      <c r="A162" s="33"/>
      <c r="B162" s="34"/>
      <c r="C162" s="222" t="s">
        <v>721</v>
      </c>
      <c r="D162" s="222" t="s">
        <v>280</v>
      </c>
      <c r="E162" s="223" t="s">
        <v>3734</v>
      </c>
      <c r="F162" s="224" t="s">
        <v>3735</v>
      </c>
      <c r="G162" s="225" t="s">
        <v>407</v>
      </c>
      <c r="H162" s="226">
        <v>34</v>
      </c>
      <c r="I162" s="227">
        <v>73.299999999999997</v>
      </c>
      <c r="J162" s="227">
        <f>ROUND(I162*H162,2)</f>
        <v>2492.1999999999998</v>
      </c>
      <c r="K162" s="228"/>
      <c r="L162" s="39"/>
      <c r="M162" s="229" t="s">
        <v>1</v>
      </c>
      <c r="N162" s="230" t="s">
        <v>39</v>
      </c>
      <c r="O162" s="231">
        <v>0</v>
      </c>
      <c r="P162" s="231">
        <f>O162*H162</f>
        <v>0</v>
      </c>
      <c r="Q162" s="231">
        <v>0</v>
      </c>
      <c r="R162" s="231">
        <f>Q162*H162</f>
        <v>0</v>
      </c>
      <c r="S162" s="231">
        <v>0</v>
      </c>
      <c r="T162" s="232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33" t="s">
        <v>2319</v>
      </c>
      <c r="AT162" s="233" t="s">
        <v>280</v>
      </c>
      <c r="AU162" s="233" t="s">
        <v>81</v>
      </c>
      <c r="AY162" s="18" t="s">
        <v>278</v>
      </c>
      <c r="BE162" s="234">
        <f>IF(N162="základní",J162,0)</f>
        <v>2492.1999999999998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8" t="s">
        <v>81</v>
      </c>
      <c r="BK162" s="234">
        <f>ROUND(I162*H162,2)</f>
        <v>2492.1999999999998</v>
      </c>
      <c r="BL162" s="18" t="s">
        <v>2319</v>
      </c>
      <c r="BM162" s="233" t="s">
        <v>6341</v>
      </c>
    </row>
    <row r="163" s="2" customFormat="1" ht="37.8" customHeight="1">
      <c r="A163" s="33"/>
      <c r="B163" s="34"/>
      <c r="C163" s="222" t="s">
        <v>726</v>
      </c>
      <c r="D163" s="222" t="s">
        <v>280</v>
      </c>
      <c r="E163" s="223" t="s">
        <v>3740</v>
      </c>
      <c r="F163" s="224" t="s">
        <v>3741</v>
      </c>
      <c r="G163" s="225" t="s">
        <v>407</v>
      </c>
      <c r="H163" s="226">
        <v>60</v>
      </c>
      <c r="I163" s="227">
        <v>71.099999999999994</v>
      </c>
      <c r="J163" s="227">
        <f>ROUND(I163*H163,2)</f>
        <v>4266</v>
      </c>
      <c r="K163" s="228"/>
      <c r="L163" s="39"/>
      <c r="M163" s="229" t="s">
        <v>1</v>
      </c>
      <c r="N163" s="230" t="s">
        <v>39</v>
      </c>
      <c r="O163" s="231">
        <v>0</v>
      </c>
      <c r="P163" s="231">
        <f>O163*H163</f>
        <v>0</v>
      </c>
      <c r="Q163" s="231">
        <v>0</v>
      </c>
      <c r="R163" s="231">
        <f>Q163*H163</f>
        <v>0</v>
      </c>
      <c r="S163" s="231">
        <v>0</v>
      </c>
      <c r="T163" s="232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33" t="s">
        <v>2319</v>
      </c>
      <c r="AT163" s="233" t="s">
        <v>280</v>
      </c>
      <c r="AU163" s="233" t="s">
        <v>81</v>
      </c>
      <c r="AY163" s="18" t="s">
        <v>278</v>
      </c>
      <c r="BE163" s="234">
        <f>IF(N163="základní",J163,0)</f>
        <v>4266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8" t="s">
        <v>81</v>
      </c>
      <c r="BK163" s="234">
        <f>ROUND(I163*H163,2)</f>
        <v>4266</v>
      </c>
      <c r="BL163" s="18" t="s">
        <v>2319</v>
      </c>
      <c r="BM163" s="233" t="s">
        <v>6342</v>
      </c>
    </row>
    <row r="164" s="2" customFormat="1" ht="37.8" customHeight="1">
      <c r="A164" s="33"/>
      <c r="B164" s="34"/>
      <c r="C164" s="222" t="s">
        <v>730</v>
      </c>
      <c r="D164" s="222" t="s">
        <v>280</v>
      </c>
      <c r="E164" s="223" t="s">
        <v>3743</v>
      </c>
      <c r="F164" s="224" t="s">
        <v>3744</v>
      </c>
      <c r="G164" s="225" t="s">
        <v>407</v>
      </c>
      <c r="H164" s="226">
        <v>30</v>
      </c>
      <c r="I164" s="227">
        <v>82.5</v>
      </c>
      <c r="J164" s="227">
        <f>ROUND(I164*H164,2)</f>
        <v>2475</v>
      </c>
      <c r="K164" s="228"/>
      <c r="L164" s="39"/>
      <c r="M164" s="229" t="s">
        <v>1</v>
      </c>
      <c r="N164" s="230" t="s">
        <v>39</v>
      </c>
      <c r="O164" s="231">
        <v>0</v>
      </c>
      <c r="P164" s="231">
        <f>O164*H164</f>
        <v>0</v>
      </c>
      <c r="Q164" s="231">
        <v>0</v>
      </c>
      <c r="R164" s="231">
        <f>Q164*H164</f>
        <v>0</v>
      </c>
      <c r="S164" s="231">
        <v>0</v>
      </c>
      <c r="T164" s="232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33" t="s">
        <v>2319</v>
      </c>
      <c r="AT164" s="233" t="s">
        <v>280</v>
      </c>
      <c r="AU164" s="233" t="s">
        <v>81</v>
      </c>
      <c r="AY164" s="18" t="s">
        <v>278</v>
      </c>
      <c r="BE164" s="234">
        <f>IF(N164="základní",J164,0)</f>
        <v>2475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8" t="s">
        <v>81</v>
      </c>
      <c r="BK164" s="234">
        <f>ROUND(I164*H164,2)</f>
        <v>2475</v>
      </c>
      <c r="BL164" s="18" t="s">
        <v>2319</v>
      </c>
      <c r="BM164" s="233" t="s">
        <v>6343</v>
      </c>
    </row>
    <row r="165" s="2" customFormat="1" ht="24.15" customHeight="1">
      <c r="A165" s="33"/>
      <c r="B165" s="34"/>
      <c r="C165" s="222" t="s">
        <v>734</v>
      </c>
      <c r="D165" s="222" t="s">
        <v>280</v>
      </c>
      <c r="E165" s="223" t="s">
        <v>3746</v>
      </c>
      <c r="F165" s="224" t="s">
        <v>3747</v>
      </c>
      <c r="G165" s="225" t="s">
        <v>1673</v>
      </c>
      <c r="H165" s="226">
        <v>200</v>
      </c>
      <c r="I165" s="227">
        <v>18.800000000000001</v>
      </c>
      <c r="J165" s="227">
        <f>ROUND(I165*H165,2)</f>
        <v>3760</v>
      </c>
      <c r="K165" s="228"/>
      <c r="L165" s="39"/>
      <c r="M165" s="229" t="s">
        <v>1</v>
      </c>
      <c r="N165" s="230" t="s">
        <v>39</v>
      </c>
      <c r="O165" s="231">
        <v>0</v>
      </c>
      <c r="P165" s="231">
        <f>O165*H165</f>
        <v>0</v>
      </c>
      <c r="Q165" s="231">
        <v>0</v>
      </c>
      <c r="R165" s="231">
        <f>Q165*H165</f>
        <v>0</v>
      </c>
      <c r="S165" s="231">
        <v>0</v>
      </c>
      <c r="T165" s="232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33" t="s">
        <v>2319</v>
      </c>
      <c r="AT165" s="233" t="s">
        <v>280</v>
      </c>
      <c r="AU165" s="233" t="s">
        <v>81</v>
      </c>
      <c r="AY165" s="18" t="s">
        <v>278</v>
      </c>
      <c r="BE165" s="234">
        <f>IF(N165="základní",J165,0)</f>
        <v>3760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8" t="s">
        <v>81</v>
      </c>
      <c r="BK165" s="234">
        <f>ROUND(I165*H165,2)</f>
        <v>3760</v>
      </c>
      <c r="BL165" s="18" t="s">
        <v>2319</v>
      </c>
      <c r="BM165" s="233" t="s">
        <v>6344</v>
      </c>
    </row>
    <row r="166" s="2" customFormat="1" ht="24.15" customHeight="1">
      <c r="A166" s="33"/>
      <c r="B166" s="34"/>
      <c r="C166" s="222" t="s">
        <v>740</v>
      </c>
      <c r="D166" s="222" t="s">
        <v>280</v>
      </c>
      <c r="E166" s="223" t="s">
        <v>3749</v>
      </c>
      <c r="F166" s="224" t="s">
        <v>3750</v>
      </c>
      <c r="G166" s="225" t="s">
        <v>1673</v>
      </c>
      <c r="H166" s="226">
        <v>200</v>
      </c>
      <c r="I166" s="227">
        <v>14.199999999999999</v>
      </c>
      <c r="J166" s="227">
        <f>ROUND(I166*H166,2)</f>
        <v>2840</v>
      </c>
      <c r="K166" s="228"/>
      <c r="L166" s="39"/>
      <c r="M166" s="229" t="s">
        <v>1</v>
      </c>
      <c r="N166" s="230" t="s">
        <v>39</v>
      </c>
      <c r="O166" s="231">
        <v>0</v>
      </c>
      <c r="P166" s="231">
        <f>O166*H166</f>
        <v>0</v>
      </c>
      <c r="Q166" s="231">
        <v>0</v>
      </c>
      <c r="R166" s="231">
        <f>Q166*H166</f>
        <v>0</v>
      </c>
      <c r="S166" s="231">
        <v>0</v>
      </c>
      <c r="T166" s="232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33" t="s">
        <v>2319</v>
      </c>
      <c r="AT166" s="233" t="s">
        <v>280</v>
      </c>
      <c r="AU166" s="233" t="s">
        <v>81</v>
      </c>
      <c r="AY166" s="18" t="s">
        <v>278</v>
      </c>
      <c r="BE166" s="234">
        <f>IF(N166="základní",J166,0)</f>
        <v>2840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8" t="s">
        <v>81</v>
      </c>
      <c r="BK166" s="234">
        <f>ROUND(I166*H166,2)</f>
        <v>2840</v>
      </c>
      <c r="BL166" s="18" t="s">
        <v>2319</v>
      </c>
      <c r="BM166" s="233" t="s">
        <v>6345</v>
      </c>
    </row>
    <row r="167" s="2" customFormat="1" ht="16.5" customHeight="1">
      <c r="A167" s="33"/>
      <c r="B167" s="34"/>
      <c r="C167" s="222" t="s">
        <v>746</v>
      </c>
      <c r="D167" s="222" t="s">
        <v>280</v>
      </c>
      <c r="E167" s="223" t="s">
        <v>3752</v>
      </c>
      <c r="F167" s="224" t="s">
        <v>3753</v>
      </c>
      <c r="G167" s="225" t="s">
        <v>1673</v>
      </c>
      <c r="H167" s="226">
        <v>1000</v>
      </c>
      <c r="I167" s="227">
        <v>8.1999999999999993</v>
      </c>
      <c r="J167" s="227">
        <f>ROUND(I167*H167,2)</f>
        <v>8200</v>
      </c>
      <c r="K167" s="228"/>
      <c r="L167" s="39"/>
      <c r="M167" s="229" t="s">
        <v>1</v>
      </c>
      <c r="N167" s="230" t="s">
        <v>39</v>
      </c>
      <c r="O167" s="231">
        <v>0</v>
      </c>
      <c r="P167" s="231">
        <f>O167*H167</f>
        <v>0</v>
      </c>
      <c r="Q167" s="231">
        <v>0</v>
      </c>
      <c r="R167" s="231">
        <f>Q167*H167</f>
        <v>0</v>
      </c>
      <c r="S167" s="231">
        <v>0</v>
      </c>
      <c r="T167" s="23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33" t="s">
        <v>2319</v>
      </c>
      <c r="AT167" s="233" t="s">
        <v>280</v>
      </c>
      <c r="AU167" s="233" t="s">
        <v>81</v>
      </c>
      <c r="AY167" s="18" t="s">
        <v>278</v>
      </c>
      <c r="BE167" s="234">
        <f>IF(N167="základní",J167,0)</f>
        <v>8200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8" t="s">
        <v>81</v>
      </c>
      <c r="BK167" s="234">
        <f>ROUND(I167*H167,2)</f>
        <v>8200</v>
      </c>
      <c r="BL167" s="18" t="s">
        <v>2319</v>
      </c>
      <c r="BM167" s="233" t="s">
        <v>6346</v>
      </c>
    </row>
    <row r="168" s="2" customFormat="1" ht="16.5" customHeight="1">
      <c r="A168" s="33"/>
      <c r="B168" s="34"/>
      <c r="C168" s="222" t="s">
        <v>765</v>
      </c>
      <c r="D168" s="222" t="s">
        <v>280</v>
      </c>
      <c r="E168" s="223" t="s">
        <v>3755</v>
      </c>
      <c r="F168" s="224" t="s">
        <v>3756</v>
      </c>
      <c r="G168" s="225" t="s">
        <v>1673</v>
      </c>
      <c r="H168" s="226">
        <v>500</v>
      </c>
      <c r="I168" s="227">
        <v>150.34999999999999</v>
      </c>
      <c r="J168" s="227">
        <f>ROUND(I168*H168,2)</f>
        <v>75175</v>
      </c>
      <c r="K168" s="228"/>
      <c r="L168" s="39"/>
      <c r="M168" s="229" t="s">
        <v>1</v>
      </c>
      <c r="N168" s="230" t="s">
        <v>39</v>
      </c>
      <c r="O168" s="231">
        <v>0</v>
      </c>
      <c r="P168" s="231">
        <f>O168*H168</f>
        <v>0</v>
      </c>
      <c r="Q168" s="231">
        <v>0</v>
      </c>
      <c r="R168" s="231">
        <f>Q168*H168</f>
        <v>0</v>
      </c>
      <c r="S168" s="231">
        <v>0</v>
      </c>
      <c r="T168" s="23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33" t="s">
        <v>2319</v>
      </c>
      <c r="AT168" s="233" t="s">
        <v>280</v>
      </c>
      <c r="AU168" s="233" t="s">
        <v>81</v>
      </c>
      <c r="AY168" s="18" t="s">
        <v>278</v>
      </c>
      <c r="BE168" s="234">
        <f>IF(N168="základní",J168,0)</f>
        <v>75175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8" t="s">
        <v>81</v>
      </c>
      <c r="BK168" s="234">
        <f>ROUND(I168*H168,2)</f>
        <v>75175</v>
      </c>
      <c r="BL168" s="18" t="s">
        <v>2319</v>
      </c>
      <c r="BM168" s="233" t="s">
        <v>6347</v>
      </c>
    </row>
    <row r="169" s="2" customFormat="1" ht="24.15" customHeight="1">
      <c r="A169" s="33"/>
      <c r="B169" s="34"/>
      <c r="C169" s="222" t="s">
        <v>782</v>
      </c>
      <c r="D169" s="222" t="s">
        <v>280</v>
      </c>
      <c r="E169" s="223" t="s">
        <v>4417</v>
      </c>
      <c r="F169" s="224" t="s">
        <v>4418</v>
      </c>
      <c r="G169" s="225" t="s">
        <v>1673</v>
      </c>
      <c r="H169" s="226">
        <v>32</v>
      </c>
      <c r="I169" s="227">
        <v>398</v>
      </c>
      <c r="J169" s="227">
        <f>ROUND(I169*H169,2)</f>
        <v>12736</v>
      </c>
      <c r="K169" s="228"/>
      <c r="L169" s="39"/>
      <c r="M169" s="229" t="s">
        <v>1</v>
      </c>
      <c r="N169" s="230" t="s">
        <v>39</v>
      </c>
      <c r="O169" s="231">
        <v>0</v>
      </c>
      <c r="P169" s="231">
        <f>O169*H169</f>
        <v>0</v>
      </c>
      <c r="Q169" s="231">
        <v>0</v>
      </c>
      <c r="R169" s="231">
        <f>Q169*H169</f>
        <v>0</v>
      </c>
      <c r="S169" s="231">
        <v>0</v>
      </c>
      <c r="T169" s="232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33" t="s">
        <v>2319</v>
      </c>
      <c r="AT169" s="233" t="s">
        <v>280</v>
      </c>
      <c r="AU169" s="233" t="s">
        <v>81</v>
      </c>
      <c r="AY169" s="18" t="s">
        <v>278</v>
      </c>
      <c r="BE169" s="234">
        <f>IF(N169="základní",J169,0)</f>
        <v>12736</v>
      </c>
      <c r="BF169" s="234">
        <f>IF(N169="snížená",J169,0)</f>
        <v>0</v>
      </c>
      <c r="BG169" s="234">
        <f>IF(N169="zákl. přenesená",J169,0)</f>
        <v>0</v>
      </c>
      <c r="BH169" s="234">
        <f>IF(N169="sníž. přenesená",J169,0)</f>
        <v>0</v>
      </c>
      <c r="BI169" s="234">
        <f>IF(N169="nulová",J169,0)</f>
        <v>0</v>
      </c>
      <c r="BJ169" s="18" t="s">
        <v>81</v>
      </c>
      <c r="BK169" s="234">
        <f>ROUND(I169*H169,2)</f>
        <v>12736</v>
      </c>
      <c r="BL169" s="18" t="s">
        <v>2319</v>
      </c>
      <c r="BM169" s="233" t="s">
        <v>6348</v>
      </c>
    </row>
    <row r="170" s="2" customFormat="1" ht="16.5" customHeight="1">
      <c r="A170" s="33"/>
      <c r="B170" s="34"/>
      <c r="C170" s="222" t="s">
        <v>827</v>
      </c>
      <c r="D170" s="222" t="s">
        <v>280</v>
      </c>
      <c r="E170" s="223" t="s">
        <v>4420</v>
      </c>
      <c r="F170" s="224" t="s">
        <v>4421</v>
      </c>
      <c r="G170" s="225" t="s">
        <v>1673</v>
      </c>
      <c r="H170" s="226">
        <v>128</v>
      </c>
      <c r="I170" s="227">
        <v>15.199999999999999</v>
      </c>
      <c r="J170" s="227">
        <f>ROUND(I170*H170,2)</f>
        <v>1945.5999999999999</v>
      </c>
      <c r="K170" s="228"/>
      <c r="L170" s="39"/>
      <c r="M170" s="229" t="s">
        <v>1</v>
      </c>
      <c r="N170" s="230" t="s">
        <v>39</v>
      </c>
      <c r="O170" s="231">
        <v>0</v>
      </c>
      <c r="P170" s="231">
        <f>O170*H170</f>
        <v>0</v>
      </c>
      <c r="Q170" s="231">
        <v>0</v>
      </c>
      <c r="R170" s="231">
        <f>Q170*H170</f>
        <v>0</v>
      </c>
      <c r="S170" s="231">
        <v>0</v>
      </c>
      <c r="T170" s="23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33" t="s">
        <v>2319</v>
      </c>
      <c r="AT170" s="233" t="s">
        <v>280</v>
      </c>
      <c r="AU170" s="233" t="s">
        <v>81</v>
      </c>
      <c r="AY170" s="18" t="s">
        <v>278</v>
      </c>
      <c r="BE170" s="234">
        <f>IF(N170="základní",J170,0)</f>
        <v>1945.5999999999999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8" t="s">
        <v>81</v>
      </c>
      <c r="BK170" s="234">
        <f>ROUND(I170*H170,2)</f>
        <v>1945.5999999999999</v>
      </c>
      <c r="BL170" s="18" t="s">
        <v>2319</v>
      </c>
      <c r="BM170" s="233" t="s">
        <v>6349</v>
      </c>
    </row>
    <row r="171" s="2" customFormat="1" ht="16.5" customHeight="1">
      <c r="A171" s="33"/>
      <c r="B171" s="34"/>
      <c r="C171" s="222" t="s">
        <v>913</v>
      </c>
      <c r="D171" s="222" t="s">
        <v>280</v>
      </c>
      <c r="E171" s="223" t="s">
        <v>4423</v>
      </c>
      <c r="F171" s="224" t="s">
        <v>4424</v>
      </c>
      <c r="G171" s="225" t="s">
        <v>1673</v>
      </c>
      <c r="H171" s="226">
        <v>128</v>
      </c>
      <c r="I171" s="227">
        <v>63.5</v>
      </c>
      <c r="J171" s="227">
        <f>ROUND(I171*H171,2)</f>
        <v>8128</v>
      </c>
      <c r="K171" s="228"/>
      <c r="L171" s="39"/>
      <c r="M171" s="229" t="s">
        <v>1</v>
      </c>
      <c r="N171" s="230" t="s">
        <v>39</v>
      </c>
      <c r="O171" s="231">
        <v>0</v>
      </c>
      <c r="P171" s="231">
        <f>O171*H171</f>
        <v>0</v>
      </c>
      <c r="Q171" s="231">
        <v>0</v>
      </c>
      <c r="R171" s="231">
        <f>Q171*H171</f>
        <v>0</v>
      </c>
      <c r="S171" s="231">
        <v>0</v>
      </c>
      <c r="T171" s="232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33" t="s">
        <v>2319</v>
      </c>
      <c r="AT171" s="233" t="s">
        <v>280</v>
      </c>
      <c r="AU171" s="233" t="s">
        <v>81</v>
      </c>
      <c r="AY171" s="18" t="s">
        <v>278</v>
      </c>
      <c r="BE171" s="234">
        <f>IF(N171="základní",J171,0)</f>
        <v>8128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8" t="s">
        <v>81</v>
      </c>
      <c r="BK171" s="234">
        <f>ROUND(I171*H171,2)</f>
        <v>8128</v>
      </c>
      <c r="BL171" s="18" t="s">
        <v>2319</v>
      </c>
      <c r="BM171" s="233" t="s">
        <v>6350</v>
      </c>
    </row>
    <row r="172" s="2" customFormat="1" ht="16.5" customHeight="1">
      <c r="A172" s="33"/>
      <c r="B172" s="34"/>
      <c r="C172" s="222" t="s">
        <v>1001</v>
      </c>
      <c r="D172" s="222" t="s">
        <v>280</v>
      </c>
      <c r="E172" s="223" t="s">
        <v>4426</v>
      </c>
      <c r="F172" s="224" t="s">
        <v>4427</v>
      </c>
      <c r="G172" s="225" t="s">
        <v>1673</v>
      </c>
      <c r="H172" s="226">
        <v>25</v>
      </c>
      <c r="I172" s="227">
        <v>63.5</v>
      </c>
      <c r="J172" s="227">
        <f>ROUND(I172*H172,2)</f>
        <v>1587.5</v>
      </c>
      <c r="K172" s="228"/>
      <c r="L172" s="39"/>
      <c r="M172" s="229" t="s">
        <v>1</v>
      </c>
      <c r="N172" s="230" t="s">
        <v>39</v>
      </c>
      <c r="O172" s="231">
        <v>0</v>
      </c>
      <c r="P172" s="231">
        <f>O172*H172</f>
        <v>0</v>
      </c>
      <c r="Q172" s="231">
        <v>0</v>
      </c>
      <c r="R172" s="231">
        <f>Q172*H172</f>
        <v>0</v>
      </c>
      <c r="S172" s="231">
        <v>0</v>
      </c>
      <c r="T172" s="23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33" t="s">
        <v>2319</v>
      </c>
      <c r="AT172" s="233" t="s">
        <v>280</v>
      </c>
      <c r="AU172" s="233" t="s">
        <v>81</v>
      </c>
      <c r="AY172" s="18" t="s">
        <v>278</v>
      </c>
      <c r="BE172" s="234">
        <f>IF(N172="základní",J172,0)</f>
        <v>1587.5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8" t="s">
        <v>81</v>
      </c>
      <c r="BK172" s="234">
        <f>ROUND(I172*H172,2)</f>
        <v>1587.5</v>
      </c>
      <c r="BL172" s="18" t="s">
        <v>2319</v>
      </c>
      <c r="BM172" s="233" t="s">
        <v>6351</v>
      </c>
    </row>
    <row r="173" s="2" customFormat="1" ht="16.5" customHeight="1">
      <c r="A173" s="33"/>
      <c r="B173" s="34"/>
      <c r="C173" s="222" t="s">
        <v>659</v>
      </c>
      <c r="D173" s="222" t="s">
        <v>280</v>
      </c>
      <c r="E173" s="223" t="s">
        <v>4429</v>
      </c>
      <c r="F173" s="224" t="s">
        <v>4430</v>
      </c>
      <c r="G173" s="225" t="s">
        <v>1673</v>
      </c>
      <c r="H173" s="226">
        <v>16</v>
      </c>
      <c r="I173" s="227">
        <v>63.5</v>
      </c>
      <c r="J173" s="227">
        <f>ROUND(I173*H173,2)</f>
        <v>1016</v>
      </c>
      <c r="K173" s="228"/>
      <c r="L173" s="39"/>
      <c r="M173" s="229" t="s">
        <v>1</v>
      </c>
      <c r="N173" s="230" t="s">
        <v>39</v>
      </c>
      <c r="O173" s="231">
        <v>0</v>
      </c>
      <c r="P173" s="231">
        <f>O173*H173</f>
        <v>0</v>
      </c>
      <c r="Q173" s="231">
        <v>0</v>
      </c>
      <c r="R173" s="231">
        <f>Q173*H173</f>
        <v>0</v>
      </c>
      <c r="S173" s="231">
        <v>0</v>
      </c>
      <c r="T173" s="232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33" t="s">
        <v>2319</v>
      </c>
      <c r="AT173" s="233" t="s">
        <v>280</v>
      </c>
      <c r="AU173" s="233" t="s">
        <v>81</v>
      </c>
      <c r="AY173" s="18" t="s">
        <v>278</v>
      </c>
      <c r="BE173" s="234">
        <f>IF(N173="základní",J173,0)</f>
        <v>1016</v>
      </c>
      <c r="BF173" s="234">
        <f>IF(N173="snížená",J173,0)</f>
        <v>0</v>
      </c>
      <c r="BG173" s="234">
        <f>IF(N173="zákl. přenesená",J173,0)</f>
        <v>0</v>
      </c>
      <c r="BH173" s="234">
        <f>IF(N173="sníž. přenesená",J173,0)</f>
        <v>0</v>
      </c>
      <c r="BI173" s="234">
        <f>IF(N173="nulová",J173,0)</f>
        <v>0</v>
      </c>
      <c r="BJ173" s="18" t="s">
        <v>81</v>
      </c>
      <c r="BK173" s="234">
        <f>ROUND(I173*H173,2)</f>
        <v>1016</v>
      </c>
      <c r="BL173" s="18" t="s">
        <v>2319</v>
      </c>
      <c r="BM173" s="233" t="s">
        <v>6352</v>
      </c>
    </row>
    <row r="174" s="2" customFormat="1" ht="16.5" customHeight="1">
      <c r="A174" s="33"/>
      <c r="B174" s="34"/>
      <c r="C174" s="222" t="s">
        <v>645</v>
      </c>
      <c r="D174" s="222" t="s">
        <v>280</v>
      </c>
      <c r="E174" s="223" t="s">
        <v>4432</v>
      </c>
      <c r="F174" s="224" t="s">
        <v>4125</v>
      </c>
      <c r="G174" s="225" t="s">
        <v>3654</v>
      </c>
      <c r="H174" s="226">
        <v>64</v>
      </c>
      <c r="I174" s="227">
        <v>515</v>
      </c>
      <c r="J174" s="227">
        <f>ROUND(I174*H174,2)</f>
        <v>32960</v>
      </c>
      <c r="K174" s="228"/>
      <c r="L174" s="39"/>
      <c r="M174" s="229" t="s">
        <v>1</v>
      </c>
      <c r="N174" s="230" t="s">
        <v>39</v>
      </c>
      <c r="O174" s="231">
        <v>0</v>
      </c>
      <c r="P174" s="231">
        <f>O174*H174</f>
        <v>0</v>
      </c>
      <c r="Q174" s="231">
        <v>0</v>
      </c>
      <c r="R174" s="231">
        <f>Q174*H174</f>
        <v>0</v>
      </c>
      <c r="S174" s="231">
        <v>0</v>
      </c>
      <c r="T174" s="232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33" t="s">
        <v>2319</v>
      </c>
      <c r="AT174" s="233" t="s">
        <v>280</v>
      </c>
      <c r="AU174" s="233" t="s">
        <v>81</v>
      </c>
      <c r="AY174" s="18" t="s">
        <v>278</v>
      </c>
      <c r="BE174" s="234">
        <f>IF(N174="základní",J174,0)</f>
        <v>32960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8" t="s">
        <v>81</v>
      </c>
      <c r="BK174" s="234">
        <f>ROUND(I174*H174,2)</f>
        <v>32960</v>
      </c>
      <c r="BL174" s="18" t="s">
        <v>2319</v>
      </c>
      <c r="BM174" s="233" t="s">
        <v>6353</v>
      </c>
    </row>
    <row r="175" s="2" customFormat="1" ht="16.5" customHeight="1">
      <c r="A175" s="33"/>
      <c r="B175" s="34"/>
      <c r="C175" s="222" t="s">
        <v>1429</v>
      </c>
      <c r="D175" s="222" t="s">
        <v>280</v>
      </c>
      <c r="E175" s="223" t="s">
        <v>4434</v>
      </c>
      <c r="F175" s="224" t="s">
        <v>4435</v>
      </c>
      <c r="G175" s="225" t="s">
        <v>3797</v>
      </c>
      <c r="H175" s="226">
        <v>36</v>
      </c>
      <c r="I175" s="227">
        <v>650</v>
      </c>
      <c r="J175" s="227">
        <f>ROUND(I175*H175,2)</f>
        <v>23400</v>
      </c>
      <c r="K175" s="228"/>
      <c r="L175" s="39"/>
      <c r="M175" s="229" t="s">
        <v>1</v>
      </c>
      <c r="N175" s="230" t="s">
        <v>39</v>
      </c>
      <c r="O175" s="231">
        <v>0</v>
      </c>
      <c r="P175" s="231">
        <f>O175*H175</f>
        <v>0</v>
      </c>
      <c r="Q175" s="231">
        <v>0</v>
      </c>
      <c r="R175" s="231">
        <f>Q175*H175</f>
        <v>0</v>
      </c>
      <c r="S175" s="231">
        <v>0</v>
      </c>
      <c r="T175" s="232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33" t="s">
        <v>2319</v>
      </c>
      <c r="AT175" s="233" t="s">
        <v>280</v>
      </c>
      <c r="AU175" s="233" t="s">
        <v>81</v>
      </c>
      <c r="AY175" s="18" t="s">
        <v>278</v>
      </c>
      <c r="BE175" s="234">
        <f>IF(N175="základní",J175,0)</f>
        <v>23400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8" t="s">
        <v>81</v>
      </c>
      <c r="BK175" s="234">
        <f>ROUND(I175*H175,2)</f>
        <v>23400</v>
      </c>
      <c r="BL175" s="18" t="s">
        <v>2319</v>
      </c>
      <c r="BM175" s="233" t="s">
        <v>6354</v>
      </c>
    </row>
    <row r="176" s="2" customFormat="1" ht="16.5" customHeight="1">
      <c r="A176" s="33"/>
      <c r="B176" s="34"/>
      <c r="C176" s="222" t="s">
        <v>1433</v>
      </c>
      <c r="D176" s="222" t="s">
        <v>280</v>
      </c>
      <c r="E176" s="223" t="s">
        <v>4437</v>
      </c>
      <c r="F176" s="224" t="s">
        <v>4438</v>
      </c>
      <c r="G176" s="225" t="s">
        <v>1673</v>
      </c>
      <c r="H176" s="226">
        <v>169</v>
      </c>
      <c r="I176" s="227">
        <v>161</v>
      </c>
      <c r="J176" s="227">
        <f>ROUND(I176*H176,2)</f>
        <v>27209</v>
      </c>
      <c r="K176" s="228"/>
      <c r="L176" s="39"/>
      <c r="M176" s="229" t="s">
        <v>1</v>
      </c>
      <c r="N176" s="230" t="s">
        <v>39</v>
      </c>
      <c r="O176" s="231">
        <v>0</v>
      </c>
      <c r="P176" s="231">
        <f>O176*H176</f>
        <v>0</v>
      </c>
      <c r="Q176" s="231">
        <v>0</v>
      </c>
      <c r="R176" s="231">
        <f>Q176*H176</f>
        <v>0</v>
      </c>
      <c r="S176" s="231">
        <v>0</v>
      </c>
      <c r="T176" s="232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33" t="s">
        <v>2319</v>
      </c>
      <c r="AT176" s="233" t="s">
        <v>280</v>
      </c>
      <c r="AU176" s="233" t="s">
        <v>81</v>
      </c>
      <c r="AY176" s="18" t="s">
        <v>278</v>
      </c>
      <c r="BE176" s="234">
        <f>IF(N176="základní",J176,0)</f>
        <v>27209</v>
      </c>
      <c r="BF176" s="234">
        <f>IF(N176="snížená",J176,0)</f>
        <v>0</v>
      </c>
      <c r="BG176" s="234">
        <f>IF(N176="zákl. přenesená",J176,0)</f>
        <v>0</v>
      </c>
      <c r="BH176" s="234">
        <f>IF(N176="sníž. přenesená",J176,0)</f>
        <v>0</v>
      </c>
      <c r="BI176" s="234">
        <f>IF(N176="nulová",J176,0)</f>
        <v>0</v>
      </c>
      <c r="BJ176" s="18" t="s">
        <v>81</v>
      </c>
      <c r="BK176" s="234">
        <f>ROUND(I176*H176,2)</f>
        <v>27209</v>
      </c>
      <c r="BL176" s="18" t="s">
        <v>2319</v>
      </c>
      <c r="BM176" s="233" t="s">
        <v>6355</v>
      </c>
    </row>
    <row r="177" s="2" customFormat="1" ht="16.5" customHeight="1">
      <c r="A177" s="33"/>
      <c r="B177" s="34"/>
      <c r="C177" s="222" t="s">
        <v>1437</v>
      </c>
      <c r="D177" s="222" t="s">
        <v>280</v>
      </c>
      <c r="E177" s="223" t="s">
        <v>3776</v>
      </c>
      <c r="F177" s="224" t="s">
        <v>3777</v>
      </c>
      <c r="G177" s="225" t="s">
        <v>3778</v>
      </c>
      <c r="H177" s="226">
        <v>22</v>
      </c>
      <c r="I177" s="227">
        <v>455</v>
      </c>
      <c r="J177" s="227">
        <f>ROUND(I177*H177,2)</f>
        <v>10010</v>
      </c>
      <c r="K177" s="228"/>
      <c r="L177" s="39"/>
      <c r="M177" s="229" t="s">
        <v>1</v>
      </c>
      <c r="N177" s="230" t="s">
        <v>39</v>
      </c>
      <c r="O177" s="231">
        <v>0</v>
      </c>
      <c r="P177" s="231">
        <f>O177*H177</f>
        <v>0</v>
      </c>
      <c r="Q177" s="231">
        <v>0</v>
      </c>
      <c r="R177" s="231">
        <f>Q177*H177</f>
        <v>0</v>
      </c>
      <c r="S177" s="231">
        <v>0</v>
      </c>
      <c r="T177" s="232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33" t="s">
        <v>2319</v>
      </c>
      <c r="AT177" s="233" t="s">
        <v>280</v>
      </c>
      <c r="AU177" s="233" t="s">
        <v>81</v>
      </c>
      <c r="AY177" s="18" t="s">
        <v>278</v>
      </c>
      <c r="BE177" s="234">
        <f>IF(N177="základní",J177,0)</f>
        <v>10010</v>
      </c>
      <c r="BF177" s="234">
        <f>IF(N177="snížená",J177,0)</f>
        <v>0</v>
      </c>
      <c r="BG177" s="234">
        <f>IF(N177="zákl. přenesená",J177,0)</f>
        <v>0</v>
      </c>
      <c r="BH177" s="234">
        <f>IF(N177="sníž. přenesená",J177,0)</f>
        <v>0</v>
      </c>
      <c r="BI177" s="234">
        <f>IF(N177="nulová",J177,0)</f>
        <v>0</v>
      </c>
      <c r="BJ177" s="18" t="s">
        <v>81</v>
      </c>
      <c r="BK177" s="234">
        <f>ROUND(I177*H177,2)</f>
        <v>10010</v>
      </c>
      <c r="BL177" s="18" t="s">
        <v>2319</v>
      </c>
      <c r="BM177" s="233" t="s">
        <v>6356</v>
      </c>
    </row>
    <row r="178" s="2" customFormat="1" ht="24.15" customHeight="1">
      <c r="A178" s="33"/>
      <c r="B178" s="34"/>
      <c r="C178" s="222" t="s">
        <v>1441</v>
      </c>
      <c r="D178" s="222" t="s">
        <v>280</v>
      </c>
      <c r="E178" s="223" t="s">
        <v>3780</v>
      </c>
      <c r="F178" s="224" t="s">
        <v>3781</v>
      </c>
      <c r="G178" s="225" t="s">
        <v>283</v>
      </c>
      <c r="H178" s="226">
        <v>390</v>
      </c>
      <c r="I178" s="227">
        <v>48.899999999999999</v>
      </c>
      <c r="J178" s="227">
        <f>ROUND(I178*H178,2)</f>
        <v>19071</v>
      </c>
      <c r="K178" s="228"/>
      <c r="L178" s="39"/>
      <c r="M178" s="229" t="s">
        <v>1</v>
      </c>
      <c r="N178" s="230" t="s">
        <v>39</v>
      </c>
      <c r="O178" s="231">
        <v>0</v>
      </c>
      <c r="P178" s="231">
        <f>O178*H178</f>
        <v>0</v>
      </c>
      <c r="Q178" s="231">
        <v>0</v>
      </c>
      <c r="R178" s="231">
        <f>Q178*H178</f>
        <v>0</v>
      </c>
      <c r="S178" s="231">
        <v>0</v>
      </c>
      <c r="T178" s="232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33" t="s">
        <v>2319</v>
      </c>
      <c r="AT178" s="233" t="s">
        <v>280</v>
      </c>
      <c r="AU178" s="233" t="s">
        <v>81</v>
      </c>
      <c r="AY178" s="18" t="s">
        <v>278</v>
      </c>
      <c r="BE178" s="234">
        <f>IF(N178="základní",J178,0)</f>
        <v>19071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8" t="s">
        <v>81</v>
      </c>
      <c r="BK178" s="234">
        <f>ROUND(I178*H178,2)</f>
        <v>19071</v>
      </c>
      <c r="BL178" s="18" t="s">
        <v>2319</v>
      </c>
      <c r="BM178" s="233" t="s">
        <v>6357</v>
      </c>
    </row>
    <row r="179" s="2" customFormat="1" ht="37.8" customHeight="1">
      <c r="A179" s="33"/>
      <c r="B179" s="34"/>
      <c r="C179" s="222" t="s">
        <v>1445</v>
      </c>
      <c r="D179" s="222" t="s">
        <v>280</v>
      </c>
      <c r="E179" s="223" t="s">
        <v>3783</v>
      </c>
      <c r="F179" s="224" t="s">
        <v>3784</v>
      </c>
      <c r="G179" s="225" t="s">
        <v>283</v>
      </c>
      <c r="H179" s="226">
        <v>8580</v>
      </c>
      <c r="I179" s="227">
        <v>1.6399999999999999</v>
      </c>
      <c r="J179" s="227">
        <f>ROUND(I179*H179,2)</f>
        <v>14071.200000000001</v>
      </c>
      <c r="K179" s="228"/>
      <c r="L179" s="39"/>
      <c r="M179" s="229" t="s">
        <v>1</v>
      </c>
      <c r="N179" s="230" t="s">
        <v>39</v>
      </c>
      <c r="O179" s="231">
        <v>0</v>
      </c>
      <c r="P179" s="231">
        <f>O179*H179</f>
        <v>0</v>
      </c>
      <c r="Q179" s="231">
        <v>0</v>
      </c>
      <c r="R179" s="231">
        <f>Q179*H179</f>
        <v>0</v>
      </c>
      <c r="S179" s="231">
        <v>0</v>
      </c>
      <c r="T179" s="232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33" t="s">
        <v>2319</v>
      </c>
      <c r="AT179" s="233" t="s">
        <v>280</v>
      </c>
      <c r="AU179" s="233" t="s">
        <v>81</v>
      </c>
      <c r="AY179" s="18" t="s">
        <v>278</v>
      </c>
      <c r="BE179" s="234">
        <f>IF(N179="základní",J179,0)</f>
        <v>14071.200000000001</v>
      </c>
      <c r="BF179" s="234">
        <f>IF(N179="snížená",J179,0)</f>
        <v>0</v>
      </c>
      <c r="BG179" s="234">
        <f>IF(N179="zákl. přenesená",J179,0)</f>
        <v>0</v>
      </c>
      <c r="BH179" s="234">
        <f>IF(N179="sníž. přenesená",J179,0)</f>
        <v>0</v>
      </c>
      <c r="BI179" s="234">
        <f>IF(N179="nulová",J179,0)</f>
        <v>0</v>
      </c>
      <c r="BJ179" s="18" t="s">
        <v>81</v>
      </c>
      <c r="BK179" s="234">
        <f>ROUND(I179*H179,2)</f>
        <v>14071.200000000001</v>
      </c>
      <c r="BL179" s="18" t="s">
        <v>2319</v>
      </c>
      <c r="BM179" s="233" t="s">
        <v>6358</v>
      </c>
    </row>
    <row r="180" s="2" customFormat="1" ht="33" customHeight="1">
      <c r="A180" s="33"/>
      <c r="B180" s="34"/>
      <c r="C180" s="222" t="s">
        <v>1449</v>
      </c>
      <c r="D180" s="222" t="s">
        <v>280</v>
      </c>
      <c r="E180" s="223" t="s">
        <v>3786</v>
      </c>
      <c r="F180" s="224" t="s">
        <v>3787</v>
      </c>
      <c r="G180" s="225" t="s">
        <v>283</v>
      </c>
      <c r="H180" s="226">
        <v>390</v>
      </c>
      <c r="I180" s="227">
        <v>37.399999999999999</v>
      </c>
      <c r="J180" s="227">
        <f>ROUND(I180*H180,2)</f>
        <v>14586</v>
      </c>
      <c r="K180" s="228"/>
      <c r="L180" s="39"/>
      <c r="M180" s="229" t="s">
        <v>1</v>
      </c>
      <c r="N180" s="230" t="s">
        <v>39</v>
      </c>
      <c r="O180" s="231">
        <v>0</v>
      </c>
      <c r="P180" s="231">
        <f>O180*H180</f>
        <v>0</v>
      </c>
      <c r="Q180" s="231">
        <v>0</v>
      </c>
      <c r="R180" s="231">
        <f>Q180*H180</f>
        <v>0</v>
      </c>
      <c r="S180" s="231">
        <v>0</v>
      </c>
      <c r="T180" s="232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33" t="s">
        <v>2319</v>
      </c>
      <c r="AT180" s="233" t="s">
        <v>280</v>
      </c>
      <c r="AU180" s="233" t="s">
        <v>81</v>
      </c>
      <c r="AY180" s="18" t="s">
        <v>278</v>
      </c>
      <c r="BE180" s="234">
        <f>IF(N180="základní",J180,0)</f>
        <v>14586</v>
      </c>
      <c r="BF180" s="234">
        <f>IF(N180="snížená",J180,0)</f>
        <v>0</v>
      </c>
      <c r="BG180" s="234">
        <f>IF(N180="zákl. přenesená",J180,0)</f>
        <v>0</v>
      </c>
      <c r="BH180" s="234">
        <f>IF(N180="sníž. přenesená",J180,0)</f>
        <v>0</v>
      </c>
      <c r="BI180" s="234">
        <f>IF(N180="nulová",J180,0)</f>
        <v>0</v>
      </c>
      <c r="BJ180" s="18" t="s">
        <v>81</v>
      </c>
      <c r="BK180" s="234">
        <f>ROUND(I180*H180,2)</f>
        <v>14586</v>
      </c>
      <c r="BL180" s="18" t="s">
        <v>2319</v>
      </c>
      <c r="BM180" s="233" t="s">
        <v>6359</v>
      </c>
    </row>
    <row r="181" s="2" customFormat="1" ht="24.15" customHeight="1">
      <c r="A181" s="33"/>
      <c r="B181" s="34"/>
      <c r="C181" s="222" t="s">
        <v>1453</v>
      </c>
      <c r="D181" s="222" t="s">
        <v>280</v>
      </c>
      <c r="E181" s="223" t="s">
        <v>3789</v>
      </c>
      <c r="F181" s="224" t="s">
        <v>3790</v>
      </c>
      <c r="G181" s="225" t="s">
        <v>301</v>
      </c>
      <c r="H181" s="226">
        <v>3.3999999999999999</v>
      </c>
      <c r="I181" s="227">
        <v>5830</v>
      </c>
      <c r="J181" s="227">
        <f>ROUND(I181*H181,2)</f>
        <v>19822</v>
      </c>
      <c r="K181" s="228"/>
      <c r="L181" s="39"/>
      <c r="M181" s="229" t="s">
        <v>1</v>
      </c>
      <c r="N181" s="230" t="s">
        <v>39</v>
      </c>
      <c r="O181" s="231">
        <v>0</v>
      </c>
      <c r="P181" s="231">
        <f>O181*H181</f>
        <v>0</v>
      </c>
      <c r="Q181" s="231">
        <v>0</v>
      </c>
      <c r="R181" s="231">
        <f>Q181*H181</f>
        <v>0</v>
      </c>
      <c r="S181" s="231">
        <v>0</v>
      </c>
      <c r="T181" s="232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33" t="s">
        <v>2319</v>
      </c>
      <c r="AT181" s="233" t="s">
        <v>280</v>
      </c>
      <c r="AU181" s="233" t="s">
        <v>81</v>
      </c>
      <c r="AY181" s="18" t="s">
        <v>278</v>
      </c>
      <c r="BE181" s="234">
        <f>IF(N181="základní",J181,0)</f>
        <v>19822</v>
      </c>
      <c r="BF181" s="234">
        <f>IF(N181="snížená",J181,0)</f>
        <v>0</v>
      </c>
      <c r="BG181" s="234">
        <f>IF(N181="zákl. přenesená",J181,0)</f>
        <v>0</v>
      </c>
      <c r="BH181" s="234">
        <f>IF(N181="sníž. přenesená",J181,0)</f>
        <v>0</v>
      </c>
      <c r="BI181" s="234">
        <f>IF(N181="nulová",J181,0)</f>
        <v>0</v>
      </c>
      <c r="BJ181" s="18" t="s">
        <v>81</v>
      </c>
      <c r="BK181" s="234">
        <f>ROUND(I181*H181,2)</f>
        <v>19822</v>
      </c>
      <c r="BL181" s="18" t="s">
        <v>2319</v>
      </c>
      <c r="BM181" s="233" t="s">
        <v>6360</v>
      </c>
    </row>
    <row r="182" s="2" customFormat="1" ht="24.15" customHeight="1">
      <c r="A182" s="33"/>
      <c r="B182" s="34"/>
      <c r="C182" s="222" t="s">
        <v>1457</v>
      </c>
      <c r="D182" s="222" t="s">
        <v>280</v>
      </c>
      <c r="E182" s="223" t="s">
        <v>6361</v>
      </c>
      <c r="F182" s="224" t="s">
        <v>3793</v>
      </c>
      <c r="G182" s="225" t="s">
        <v>1418</v>
      </c>
      <c r="H182" s="226">
        <v>1</v>
      </c>
      <c r="I182" s="227">
        <v>22192</v>
      </c>
      <c r="J182" s="227">
        <f>ROUND(I182*H182,2)</f>
        <v>22192</v>
      </c>
      <c r="K182" s="228"/>
      <c r="L182" s="39"/>
      <c r="M182" s="291" t="s">
        <v>1</v>
      </c>
      <c r="N182" s="292" t="s">
        <v>39</v>
      </c>
      <c r="O182" s="293">
        <v>0</v>
      </c>
      <c r="P182" s="293">
        <f>O182*H182</f>
        <v>0</v>
      </c>
      <c r="Q182" s="293">
        <v>0</v>
      </c>
      <c r="R182" s="293">
        <f>Q182*H182</f>
        <v>0</v>
      </c>
      <c r="S182" s="293">
        <v>0</v>
      </c>
      <c r="T182" s="294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33" t="s">
        <v>2319</v>
      </c>
      <c r="AT182" s="233" t="s">
        <v>280</v>
      </c>
      <c r="AU182" s="233" t="s">
        <v>81</v>
      </c>
      <c r="AY182" s="18" t="s">
        <v>278</v>
      </c>
      <c r="BE182" s="234">
        <f>IF(N182="základní",J182,0)</f>
        <v>22192</v>
      </c>
      <c r="BF182" s="234">
        <f>IF(N182="snížená",J182,0)</f>
        <v>0</v>
      </c>
      <c r="BG182" s="234">
        <f>IF(N182="zákl. přenesená",J182,0)</f>
        <v>0</v>
      </c>
      <c r="BH182" s="234">
        <f>IF(N182="sníž. přenesená",J182,0)</f>
        <v>0</v>
      </c>
      <c r="BI182" s="234">
        <f>IF(N182="nulová",J182,0)</f>
        <v>0</v>
      </c>
      <c r="BJ182" s="18" t="s">
        <v>81</v>
      </c>
      <c r="BK182" s="234">
        <f>ROUND(I182*H182,2)</f>
        <v>22192</v>
      </c>
      <c r="BL182" s="18" t="s">
        <v>2319</v>
      </c>
      <c r="BM182" s="233" t="s">
        <v>6362</v>
      </c>
    </row>
    <row r="183" s="2" customFormat="1" ht="6.96" customHeight="1">
      <c r="A183" s="33"/>
      <c r="B183" s="60"/>
      <c r="C183" s="61"/>
      <c r="D183" s="61"/>
      <c r="E183" s="61"/>
      <c r="F183" s="61"/>
      <c r="G183" s="61"/>
      <c r="H183" s="61"/>
      <c r="I183" s="61"/>
      <c r="J183" s="61"/>
      <c r="K183" s="61"/>
      <c r="L183" s="39"/>
      <c r="M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</row>
  </sheetData>
  <sheetProtection sheet="1" autoFilter="0" formatColumns="0" formatRows="0" objects="1" scenarios="1" spinCount="100000" saltValue="gwmfR6ncQXXm1FPN3q6JLthEQAQ4RzhHM5vPqzbURH3nqbNAmgbQ3Crmwk7cd7kwE45R0U/UsZwKPVw7w9F/mw==" hashValue="10l5AOs0R9a6TBPi3BXD1+fnoFsyXpf8Hvol+FZGrTOTFzxsipIFZwbwluj3D+JasC5QxtsAt5yRXdqGWENIiA==" algorithmName="SHA-512" password="CC35"/>
  <autoFilter ref="C124:K18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83</v>
      </c>
    </row>
    <row r="4" s="1" customFormat="1" ht="24.96" customHeight="1">
      <c r="B4" s="21"/>
      <c r="D4" s="143" t="s">
        <v>230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Cheb - Onkologie a zubní klinika rev.11.02.2025</v>
      </c>
      <c r="F7" s="145"/>
      <c r="G7" s="145"/>
      <c r="H7" s="145"/>
      <c r="L7" s="21"/>
    </row>
    <row r="8">
      <c r="B8" s="21"/>
      <c r="D8" s="145" t="s">
        <v>231</v>
      </c>
      <c r="L8" s="21"/>
    </row>
    <row r="9" s="1" customFormat="1" ht="16.5" customHeight="1">
      <c r="B9" s="21"/>
      <c r="E9" s="146" t="s">
        <v>4862</v>
      </c>
      <c r="F9" s="1"/>
      <c r="G9" s="1"/>
      <c r="H9" s="1"/>
      <c r="L9" s="21"/>
    </row>
    <row r="10" s="1" customFormat="1" ht="12" customHeight="1">
      <c r="B10" s="21"/>
      <c r="D10" s="145" t="s">
        <v>233</v>
      </c>
      <c r="L10" s="21"/>
    </row>
    <row r="11" s="2" customFormat="1" ht="16.5" customHeight="1">
      <c r="A11" s="33"/>
      <c r="B11" s="39"/>
      <c r="C11" s="33"/>
      <c r="D11" s="33"/>
      <c r="E11" s="147" t="s">
        <v>5270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9"/>
      <c r="C12" s="33"/>
      <c r="D12" s="145" t="s">
        <v>3648</v>
      </c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6.5" customHeight="1">
      <c r="A13" s="33"/>
      <c r="B13" s="39"/>
      <c r="C13" s="33"/>
      <c r="D13" s="33"/>
      <c r="E13" s="148" t="s">
        <v>6363</v>
      </c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>
      <c r="A14" s="33"/>
      <c r="B14" s="39"/>
      <c r="C14" s="33"/>
      <c r="D14" s="33"/>
      <c r="E14" s="33"/>
      <c r="F14" s="33"/>
      <c r="G14" s="33"/>
      <c r="H14" s="33"/>
      <c r="I14" s="33"/>
      <c r="J14" s="33"/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9"/>
      <c r="C15" s="33"/>
      <c r="D15" s="145" t="s">
        <v>16</v>
      </c>
      <c r="E15" s="33"/>
      <c r="F15" s="135" t="s">
        <v>1</v>
      </c>
      <c r="G15" s="33"/>
      <c r="H15" s="33"/>
      <c r="I15" s="145" t="s">
        <v>17</v>
      </c>
      <c r="J15" s="135" t="s">
        <v>1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18</v>
      </c>
      <c r="E16" s="33"/>
      <c r="F16" s="135" t="s">
        <v>19</v>
      </c>
      <c r="G16" s="33"/>
      <c r="H16" s="33"/>
      <c r="I16" s="145" t="s">
        <v>20</v>
      </c>
      <c r="J16" s="149" t="str">
        <f>'Rekapitulace stavby'!AN8</f>
        <v>10. 12. 2024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0.8" customHeight="1">
      <c r="A17" s="33"/>
      <c r="B17" s="39"/>
      <c r="C17" s="33"/>
      <c r="D17" s="33"/>
      <c r="E17" s="33"/>
      <c r="F17" s="33"/>
      <c r="G17" s="33"/>
      <c r="H17" s="33"/>
      <c r="I17" s="33"/>
      <c r="J17" s="33"/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9"/>
      <c r="C18" s="33"/>
      <c r="D18" s="145" t="s">
        <v>22</v>
      </c>
      <c r="E18" s="33"/>
      <c r="F18" s="33"/>
      <c r="G18" s="33"/>
      <c r="H18" s="33"/>
      <c r="I18" s="145" t="s">
        <v>23</v>
      </c>
      <c r="J18" s="135" t="s">
        <v>1</v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9"/>
      <c r="C19" s="33"/>
      <c r="D19" s="33"/>
      <c r="E19" s="135" t="s">
        <v>4865</v>
      </c>
      <c r="F19" s="33"/>
      <c r="G19" s="33"/>
      <c r="H19" s="33"/>
      <c r="I19" s="145" t="s">
        <v>25</v>
      </c>
      <c r="J19" s="135" t="s">
        <v>1</v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9"/>
      <c r="C20" s="33"/>
      <c r="D20" s="33"/>
      <c r="E20" s="33"/>
      <c r="F20" s="33"/>
      <c r="G20" s="33"/>
      <c r="H20" s="33"/>
      <c r="I20" s="33"/>
      <c r="J20" s="33"/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9"/>
      <c r="C21" s="33"/>
      <c r="D21" s="145" t="s">
        <v>26</v>
      </c>
      <c r="E21" s="33"/>
      <c r="F21" s="33"/>
      <c r="G21" s="33"/>
      <c r="H21" s="33"/>
      <c r="I21" s="145" t="s">
        <v>23</v>
      </c>
      <c r="J21" s="135" t="str">
        <f>'Rekapitulace stavby'!AN13</f>
        <v/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9"/>
      <c r="C22" s="33"/>
      <c r="D22" s="33"/>
      <c r="E22" s="135" t="str">
        <f>'Rekapitulace stavby'!E14</f>
        <v xml:space="preserve"> </v>
      </c>
      <c r="F22" s="135"/>
      <c r="G22" s="135"/>
      <c r="H22" s="135"/>
      <c r="I22" s="145" t="s">
        <v>25</v>
      </c>
      <c r="J22" s="135" t="str">
        <f>'Rekapitulace stavby'!AN14</f>
        <v/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9"/>
      <c r="C23" s="33"/>
      <c r="D23" s="33"/>
      <c r="E23" s="33"/>
      <c r="F23" s="33"/>
      <c r="G23" s="33"/>
      <c r="H23" s="33"/>
      <c r="I23" s="33"/>
      <c r="J23" s="33"/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9"/>
      <c r="C24" s="33"/>
      <c r="D24" s="145" t="s">
        <v>27</v>
      </c>
      <c r="E24" s="33"/>
      <c r="F24" s="33"/>
      <c r="G24" s="33"/>
      <c r="H24" s="33"/>
      <c r="I24" s="145" t="s">
        <v>23</v>
      </c>
      <c r="J24" s="135" t="s">
        <v>28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8" customHeight="1">
      <c r="A25" s="33"/>
      <c r="B25" s="39"/>
      <c r="C25" s="33"/>
      <c r="D25" s="33"/>
      <c r="E25" s="135" t="s">
        <v>29</v>
      </c>
      <c r="F25" s="33"/>
      <c r="G25" s="33"/>
      <c r="H25" s="33"/>
      <c r="I25" s="145" t="s">
        <v>25</v>
      </c>
      <c r="J25" s="135" t="s">
        <v>1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6.96" customHeight="1">
      <c r="A26" s="33"/>
      <c r="B26" s="39"/>
      <c r="C26" s="33"/>
      <c r="D26" s="33"/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12" customHeight="1">
      <c r="A27" s="33"/>
      <c r="B27" s="39"/>
      <c r="C27" s="33"/>
      <c r="D27" s="145" t="s">
        <v>31</v>
      </c>
      <c r="E27" s="33"/>
      <c r="F27" s="33"/>
      <c r="G27" s="33"/>
      <c r="H27" s="33"/>
      <c r="I27" s="145" t="s">
        <v>23</v>
      </c>
      <c r="J27" s="135" t="str">
        <f>IF('Rekapitulace stavby'!AN19="","",'Rekapitulace stavby'!AN19)</f>
        <v/>
      </c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8" customHeight="1">
      <c r="A28" s="33"/>
      <c r="B28" s="39"/>
      <c r="C28" s="33"/>
      <c r="D28" s="33"/>
      <c r="E28" s="135" t="str">
        <f>IF('Rekapitulace stavby'!E20="","",'Rekapitulace stavby'!E20)</f>
        <v xml:space="preserve"> </v>
      </c>
      <c r="F28" s="33"/>
      <c r="G28" s="33"/>
      <c r="H28" s="33"/>
      <c r="I28" s="145" t="s">
        <v>25</v>
      </c>
      <c r="J28" s="135" t="str">
        <f>IF('Rekapitulace stavby'!AN20="","",'Rekapitulace stavby'!AN20)</f>
        <v/>
      </c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9"/>
      <c r="C29" s="33"/>
      <c r="D29" s="33"/>
      <c r="E29" s="33"/>
      <c r="F29" s="33"/>
      <c r="G29" s="33"/>
      <c r="H29" s="33"/>
      <c r="I29" s="33"/>
      <c r="J29" s="33"/>
      <c r="K29" s="3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2" customHeight="1">
      <c r="A30" s="33"/>
      <c r="B30" s="39"/>
      <c r="C30" s="33"/>
      <c r="D30" s="145" t="s">
        <v>32</v>
      </c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8" customFormat="1" ht="16.5" customHeight="1">
      <c r="A31" s="150"/>
      <c r="B31" s="151"/>
      <c r="C31" s="150"/>
      <c r="D31" s="150"/>
      <c r="E31" s="152" t="s">
        <v>1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3"/>
      <c r="B32" s="39"/>
      <c r="C32" s="33"/>
      <c r="D32" s="33"/>
      <c r="E32" s="33"/>
      <c r="F32" s="33"/>
      <c r="G32" s="33"/>
      <c r="H32" s="33"/>
      <c r="I32" s="33"/>
      <c r="J32" s="33"/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4"/>
      <c r="E33" s="154"/>
      <c r="F33" s="154"/>
      <c r="G33" s="154"/>
      <c r="H33" s="154"/>
      <c r="I33" s="154"/>
      <c r="J33" s="154"/>
      <c r="K33" s="154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25.44" customHeight="1">
      <c r="A34" s="33"/>
      <c r="B34" s="39"/>
      <c r="C34" s="33"/>
      <c r="D34" s="155" t="s">
        <v>34</v>
      </c>
      <c r="E34" s="33"/>
      <c r="F34" s="33"/>
      <c r="G34" s="33"/>
      <c r="H34" s="33"/>
      <c r="I34" s="33"/>
      <c r="J34" s="156">
        <f>ROUND(J125, 2)</f>
        <v>1370888.2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6.96" customHeight="1">
      <c r="A35" s="33"/>
      <c r="B35" s="39"/>
      <c r="C35" s="33"/>
      <c r="D35" s="154"/>
      <c r="E35" s="154"/>
      <c r="F35" s="154"/>
      <c r="G35" s="154"/>
      <c r="H35" s="154"/>
      <c r="I35" s="154"/>
      <c r="J35" s="154"/>
      <c r="K35" s="154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33"/>
      <c r="F36" s="157" t="s">
        <v>36</v>
      </c>
      <c r="G36" s="33"/>
      <c r="H36" s="33"/>
      <c r="I36" s="157" t="s">
        <v>35</v>
      </c>
      <c r="J36" s="157" t="s">
        <v>37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14.4" customHeight="1">
      <c r="A37" s="33"/>
      <c r="B37" s="39"/>
      <c r="C37" s="33"/>
      <c r="D37" s="147" t="s">
        <v>38</v>
      </c>
      <c r="E37" s="145" t="s">
        <v>39</v>
      </c>
      <c r="F37" s="158">
        <f>ROUND((SUM(BE125:BE165)),  2)</f>
        <v>1370888.2</v>
      </c>
      <c r="G37" s="33"/>
      <c r="H37" s="33"/>
      <c r="I37" s="159">
        <v>0.20999999999999999</v>
      </c>
      <c r="J37" s="158">
        <f>ROUND(((SUM(BE125:BE165))*I37),  2)</f>
        <v>287886.52000000002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39"/>
      <c r="C38" s="33"/>
      <c r="D38" s="33"/>
      <c r="E38" s="145" t="s">
        <v>40</v>
      </c>
      <c r="F38" s="158">
        <f>ROUND((SUM(BF125:BF165)),  2)</f>
        <v>0</v>
      </c>
      <c r="G38" s="33"/>
      <c r="H38" s="33"/>
      <c r="I38" s="159">
        <v>0.12</v>
      </c>
      <c r="J38" s="158">
        <f>ROUND(((SUM(BF125:BF165))*I38),  2)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41</v>
      </c>
      <c r="F39" s="158">
        <f>ROUND((SUM(BG125:BG165)),  2)</f>
        <v>0</v>
      </c>
      <c r="G39" s="33"/>
      <c r="H39" s="33"/>
      <c r="I39" s="159">
        <v>0.20999999999999999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9"/>
      <c r="C40" s="33"/>
      <c r="D40" s="33"/>
      <c r="E40" s="145" t="s">
        <v>42</v>
      </c>
      <c r="F40" s="158">
        <f>ROUND((SUM(BH125:BH165)),  2)</f>
        <v>0</v>
      </c>
      <c r="G40" s="33"/>
      <c r="H40" s="33"/>
      <c r="I40" s="159">
        <v>0.12</v>
      </c>
      <c r="J40" s="158">
        <f>0</f>
        <v>0</v>
      </c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2" customFormat="1" ht="14.4" customHeight="1">
      <c r="A41" s="33"/>
      <c r="B41" s="39"/>
      <c r="C41" s="33"/>
      <c r="D41" s="33"/>
      <c r="E41" s="145" t="s">
        <v>43</v>
      </c>
      <c r="F41" s="158">
        <f>ROUND((SUM(BI125:BI165)),  2)</f>
        <v>0</v>
      </c>
      <c r="G41" s="33"/>
      <c r="H41" s="33"/>
      <c r="I41" s="159">
        <v>0</v>
      </c>
      <c r="J41" s="158">
        <f>0</f>
        <v>0</v>
      </c>
      <c r="K41" s="33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6.96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5.44" customHeight="1">
      <c r="A43" s="33"/>
      <c r="B43" s="39"/>
      <c r="C43" s="160"/>
      <c r="D43" s="161" t="s">
        <v>44</v>
      </c>
      <c r="E43" s="162"/>
      <c r="F43" s="162"/>
      <c r="G43" s="163" t="s">
        <v>45</v>
      </c>
      <c r="H43" s="164" t="s">
        <v>46</v>
      </c>
      <c r="I43" s="162"/>
      <c r="J43" s="165">
        <f>SUM(J34:J41)</f>
        <v>1658774.72</v>
      </c>
      <c r="K43" s="166"/>
      <c r="L43" s="57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14.4" customHeight="1">
      <c r="A44" s="33"/>
      <c r="B44" s="39"/>
      <c r="C44" s="33"/>
      <c r="D44" s="33"/>
      <c r="E44" s="33"/>
      <c r="F44" s="33"/>
      <c r="G44" s="33"/>
      <c r="H44" s="33"/>
      <c r="I44" s="33"/>
      <c r="J44" s="33"/>
      <c r="K44" s="33"/>
      <c r="L44" s="57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47</v>
      </c>
      <c r="E50" s="168"/>
      <c r="F50" s="168"/>
      <c r="G50" s="167" t="s">
        <v>48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49</v>
      </c>
      <c r="E61" s="170"/>
      <c r="F61" s="171" t="s">
        <v>50</v>
      </c>
      <c r="G61" s="169" t="s">
        <v>49</v>
      </c>
      <c r="H61" s="170"/>
      <c r="I61" s="170"/>
      <c r="J61" s="172" t="s">
        <v>50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51</v>
      </c>
      <c r="E65" s="173"/>
      <c r="F65" s="173"/>
      <c r="G65" s="167" t="s">
        <v>52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49</v>
      </c>
      <c r="E76" s="170"/>
      <c r="F76" s="171" t="s">
        <v>50</v>
      </c>
      <c r="G76" s="169" t="s">
        <v>49</v>
      </c>
      <c r="H76" s="170"/>
      <c r="I76" s="170"/>
      <c r="J76" s="172" t="s">
        <v>50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hidden="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hidden="1" s="2" customFormat="1" ht="24.96" customHeight="1">
      <c r="A82" s="33"/>
      <c r="B82" s="34"/>
      <c r="C82" s="24" t="s">
        <v>238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hidden="1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hidden="1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hidden="1" s="2" customFormat="1" ht="16.5" customHeight="1">
      <c r="A85" s="33"/>
      <c r="B85" s="34"/>
      <c r="C85" s="35"/>
      <c r="D85" s="35"/>
      <c r="E85" s="178" t="str">
        <f>E7</f>
        <v>Cheb - Onkologie a zubní klinika rev.11.02.2025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hidden="1" s="1" customFormat="1" ht="12" customHeight="1">
      <c r="B86" s="22"/>
      <c r="C86" s="30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78" t="s">
        <v>4862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0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3"/>
      <c r="B89" s="34"/>
      <c r="C89" s="35"/>
      <c r="D89" s="35"/>
      <c r="E89" s="179" t="s">
        <v>5270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hidden="1" s="2" customFormat="1" ht="12" customHeight="1">
      <c r="A90" s="33"/>
      <c r="B90" s="34"/>
      <c r="C90" s="30" t="s">
        <v>3648</v>
      </c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hidden="1" s="2" customFormat="1" ht="16.5" customHeight="1">
      <c r="A91" s="33"/>
      <c r="B91" s="34"/>
      <c r="C91" s="35"/>
      <c r="D91" s="35"/>
      <c r="E91" s="70" t="str">
        <f>E13</f>
        <v>II.1.2.7.10 - Evakuační rozhlas</v>
      </c>
      <c r="F91" s="35"/>
      <c r="G91" s="35"/>
      <c r="H91" s="35"/>
      <c r="I91" s="35"/>
      <c r="J91" s="35"/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hidden="1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hidden="1" s="2" customFormat="1" ht="12" customHeight="1">
      <c r="A93" s="33"/>
      <c r="B93" s="34"/>
      <c r="C93" s="30" t="s">
        <v>18</v>
      </c>
      <c r="D93" s="35"/>
      <c r="E93" s="35"/>
      <c r="F93" s="27" t="str">
        <f>F16</f>
        <v>Cheb</v>
      </c>
      <c r="G93" s="35"/>
      <c r="H93" s="35"/>
      <c r="I93" s="30" t="s">
        <v>20</v>
      </c>
      <c r="J93" s="73" t="str">
        <f>IF(J16="","",J16)</f>
        <v>10. 12. 2024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hidden="1" s="2" customFormat="1" ht="6.96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hidden="1" s="2" customFormat="1" ht="15.15" customHeight="1">
      <c r="A95" s="33"/>
      <c r="B95" s="34"/>
      <c r="C95" s="30" t="s">
        <v>22</v>
      </c>
      <c r="D95" s="35"/>
      <c r="E95" s="35"/>
      <c r="F95" s="27" t="str">
        <f>E19</f>
        <v>Karlovarský kraj</v>
      </c>
      <c r="G95" s="35"/>
      <c r="H95" s="35"/>
      <c r="I95" s="30" t="s">
        <v>27</v>
      </c>
      <c r="J95" s="31" t="str">
        <f>E25</f>
        <v>M Projekt Cheb</v>
      </c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hidden="1" s="2" customFormat="1" ht="15.15" customHeight="1">
      <c r="A96" s="33"/>
      <c r="B96" s="34"/>
      <c r="C96" s="30" t="s">
        <v>26</v>
      </c>
      <c r="D96" s="35"/>
      <c r="E96" s="35"/>
      <c r="F96" s="27" t="str">
        <f>IF(E22="","",E22)</f>
        <v xml:space="preserve"> </v>
      </c>
      <c r="G96" s="35"/>
      <c r="H96" s="35"/>
      <c r="I96" s="30" t="s">
        <v>31</v>
      </c>
      <c r="J96" s="31" t="str">
        <f>E28</f>
        <v xml:space="preserve"> 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hidden="1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hidden="1" s="2" customFormat="1" ht="29.28" customHeight="1">
      <c r="A98" s="33"/>
      <c r="B98" s="34"/>
      <c r="C98" s="180" t="s">
        <v>239</v>
      </c>
      <c r="D98" s="181"/>
      <c r="E98" s="181"/>
      <c r="F98" s="181"/>
      <c r="G98" s="181"/>
      <c r="H98" s="181"/>
      <c r="I98" s="181"/>
      <c r="J98" s="182" t="s">
        <v>240</v>
      </c>
      <c r="K98" s="181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hidden="1" s="2" customFormat="1" ht="10.32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7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hidden="1" s="2" customFormat="1" ht="22.8" customHeight="1">
      <c r="A100" s="33"/>
      <c r="B100" s="34"/>
      <c r="C100" s="183" t="s">
        <v>241</v>
      </c>
      <c r="D100" s="35"/>
      <c r="E100" s="35"/>
      <c r="F100" s="35"/>
      <c r="G100" s="35"/>
      <c r="H100" s="35"/>
      <c r="I100" s="35"/>
      <c r="J100" s="104">
        <f>J125</f>
        <v>1370888.2</v>
      </c>
      <c r="K100" s="35"/>
      <c r="L100" s="57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242</v>
      </c>
    </row>
    <row r="101" hidden="1" s="9" customFormat="1" ht="24.96" customHeight="1">
      <c r="A101" s="9"/>
      <c r="B101" s="184"/>
      <c r="C101" s="185"/>
      <c r="D101" s="186" t="s">
        <v>4448</v>
      </c>
      <c r="E101" s="187"/>
      <c r="F101" s="187"/>
      <c r="G101" s="187"/>
      <c r="H101" s="187"/>
      <c r="I101" s="187"/>
      <c r="J101" s="188">
        <f>J126</f>
        <v>1370888.2</v>
      </c>
      <c r="K101" s="185"/>
      <c r="L101" s="18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7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hidden="1" s="2" customFormat="1" ht="6.96" customHeight="1">
      <c r="A103" s="33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7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hidden="1"/>
    <row r="105" hidden="1"/>
    <row r="106" hidden="1"/>
    <row r="107" s="2" customFormat="1" ht="6.96" customHeight="1">
      <c r="A107" s="33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24.96" customHeight="1">
      <c r="A108" s="33"/>
      <c r="B108" s="34"/>
      <c r="C108" s="24" t="s">
        <v>263</v>
      </c>
      <c r="D108" s="35"/>
      <c r="E108" s="35"/>
      <c r="F108" s="35"/>
      <c r="G108" s="35"/>
      <c r="H108" s="35"/>
      <c r="I108" s="35"/>
      <c r="J108" s="35"/>
      <c r="K108" s="35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6.96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12" customHeight="1">
      <c r="A110" s="33"/>
      <c r="B110" s="34"/>
      <c r="C110" s="30" t="s">
        <v>14</v>
      </c>
      <c r="D110" s="35"/>
      <c r="E110" s="35"/>
      <c r="F110" s="35"/>
      <c r="G110" s="35"/>
      <c r="H110" s="35"/>
      <c r="I110" s="35"/>
      <c r="J110" s="35"/>
      <c r="K110" s="35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16.5" customHeight="1">
      <c r="A111" s="33"/>
      <c r="B111" s="34"/>
      <c r="C111" s="35"/>
      <c r="D111" s="35"/>
      <c r="E111" s="178" t="str">
        <f>E7</f>
        <v>Cheb - Onkologie a zubní klinika rev.11.02.2025</v>
      </c>
      <c r="F111" s="30"/>
      <c r="G111" s="30"/>
      <c r="H111" s="30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1" customFormat="1" ht="12" customHeight="1">
      <c r="B112" s="22"/>
      <c r="C112" s="30" t="s">
        <v>231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78" t="s">
        <v>4862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0" t="s">
        <v>233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3"/>
      <c r="B115" s="34"/>
      <c r="C115" s="35"/>
      <c r="D115" s="35"/>
      <c r="E115" s="179" t="s">
        <v>5270</v>
      </c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2" customHeight="1">
      <c r="A116" s="33"/>
      <c r="B116" s="34"/>
      <c r="C116" s="30" t="s">
        <v>3648</v>
      </c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6.5" customHeight="1">
      <c r="A117" s="33"/>
      <c r="B117" s="34"/>
      <c r="C117" s="35"/>
      <c r="D117" s="35"/>
      <c r="E117" s="70" t="str">
        <f>E13</f>
        <v>II.1.2.7.10 - Evakuační rozhlas</v>
      </c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6.96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2" customHeight="1">
      <c r="A119" s="33"/>
      <c r="B119" s="34"/>
      <c r="C119" s="30" t="s">
        <v>18</v>
      </c>
      <c r="D119" s="35"/>
      <c r="E119" s="35"/>
      <c r="F119" s="27" t="str">
        <f>F16</f>
        <v>Cheb</v>
      </c>
      <c r="G119" s="35"/>
      <c r="H119" s="35"/>
      <c r="I119" s="30" t="s">
        <v>20</v>
      </c>
      <c r="J119" s="73" t="str">
        <f>IF(J16="","",J16)</f>
        <v>10. 12. 2024</v>
      </c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6.96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5.15" customHeight="1">
      <c r="A121" s="33"/>
      <c r="B121" s="34"/>
      <c r="C121" s="30" t="s">
        <v>22</v>
      </c>
      <c r="D121" s="35"/>
      <c r="E121" s="35"/>
      <c r="F121" s="27" t="str">
        <f>E19</f>
        <v>Karlovarský kraj</v>
      </c>
      <c r="G121" s="35"/>
      <c r="H121" s="35"/>
      <c r="I121" s="30" t="s">
        <v>27</v>
      </c>
      <c r="J121" s="31" t="str">
        <f>E25</f>
        <v>M Projekt Cheb</v>
      </c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5.15" customHeight="1">
      <c r="A122" s="33"/>
      <c r="B122" s="34"/>
      <c r="C122" s="30" t="s">
        <v>26</v>
      </c>
      <c r="D122" s="35"/>
      <c r="E122" s="35"/>
      <c r="F122" s="27" t="str">
        <f>IF(E22="","",E22)</f>
        <v xml:space="preserve"> </v>
      </c>
      <c r="G122" s="35"/>
      <c r="H122" s="35"/>
      <c r="I122" s="30" t="s">
        <v>31</v>
      </c>
      <c r="J122" s="31" t="str">
        <f>E28</f>
        <v xml:space="preserve"> </v>
      </c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0.32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11" customFormat="1" ht="29.28" customHeight="1">
      <c r="A124" s="195"/>
      <c r="B124" s="196"/>
      <c r="C124" s="197" t="s">
        <v>264</v>
      </c>
      <c r="D124" s="198" t="s">
        <v>59</v>
      </c>
      <c r="E124" s="198" t="s">
        <v>55</v>
      </c>
      <c r="F124" s="198" t="s">
        <v>56</v>
      </c>
      <c r="G124" s="198" t="s">
        <v>265</v>
      </c>
      <c r="H124" s="198" t="s">
        <v>266</v>
      </c>
      <c r="I124" s="198" t="s">
        <v>267</v>
      </c>
      <c r="J124" s="199" t="s">
        <v>240</v>
      </c>
      <c r="K124" s="200" t="s">
        <v>268</v>
      </c>
      <c r="L124" s="201"/>
      <c r="M124" s="94" t="s">
        <v>1</v>
      </c>
      <c r="N124" s="95" t="s">
        <v>38</v>
      </c>
      <c r="O124" s="95" t="s">
        <v>269</v>
      </c>
      <c r="P124" s="95" t="s">
        <v>270</v>
      </c>
      <c r="Q124" s="95" t="s">
        <v>271</v>
      </c>
      <c r="R124" s="95" t="s">
        <v>272</v>
      </c>
      <c r="S124" s="95" t="s">
        <v>273</v>
      </c>
      <c r="T124" s="96" t="s">
        <v>274</v>
      </c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</row>
    <row r="125" s="2" customFormat="1" ht="22.8" customHeight="1">
      <c r="A125" s="33"/>
      <c r="B125" s="34"/>
      <c r="C125" s="101" t="s">
        <v>275</v>
      </c>
      <c r="D125" s="35"/>
      <c r="E125" s="35"/>
      <c r="F125" s="35"/>
      <c r="G125" s="35"/>
      <c r="H125" s="35"/>
      <c r="I125" s="35"/>
      <c r="J125" s="202">
        <f>BK125</f>
        <v>1370888.2</v>
      </c>
      <c r="K125" s="35"/>
      <c r="L125" s="39"/>
      <c r="M125" s="97"/>
      <c r="N125" s="203"/>
      <c r="O125" s="98"/>
      <c r="P125" s="204">
        <f>P126</f>
        <v>0</v>
      </c>
      <c r="Q125" s="98"/>
      <c r="R125" s="204">
        <f>R126</f>
        <v>0</v>
      </c>
      <c r="S125" s="98"/>
      <c r="T125" s="205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73</v>
      </c>
      <c r="AU125" s="18" t="s">
        <v>242</v>
      </c>
      <c r="BK125" s="206">
        <f>BK126</f>
        <v>1370888.2</v>
      </c>
    </row>
    <row r="126" s="12" customFormat="1" ht="25.92" customHeight="1">
      <c r="A126" s="12"/>
      <c r="B126" s="207"/>
      <c r="C126" s="208"/>
      <c r="D126" s="209" t="s">
        <v>73</v>
      </c>
      <c r="E126" s="210" t="s">
        <v>81</v>
      </c>
      <c r="F126" s="210" t="s">
        <v>152</v>
      </c>
      <c r="G126" s="208"/>
      <c r="H126" s="208"/>
      <c r="I126" s="208"/>
      <c r="J126" s="211">
        <f>BK126</f>
        <v>1370888.2</v>
      </c>
      <c r="K126" s="208"/>
      <c r="L126" s="212"/>
      <c r="M126" s="213"/>
      <c r="N126" s="214"/>
      <c r="O126" s="214"/>
      <c r="P126" s="215">
        <f>SUM(P127:P165)</f>
        <v>0</v>
      </c>
      <c r="Q126" s="214"/>
      <c r="R126" s="215">
        <f>SUM(R127:R165)</f>
        <v>0</v>
      </c>
      <c r="S126" s="214"/>
      <c r="T126" s="216">
        <f>SUM(T127:T165)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7" t="s">
        <v>116</v>
      </c>
      <c r="AT126" s="218" t="s">
        <v>73</v>
      </c>
      <c r="AU126" s="218" t="s">
        <v>74</v>
      </c>
      <c r="AY126" s="217" t="s">
        <v>278</v>
      </c>
      <c r="BK126" s="219">
        <f>SUM(BK127:BK165)</f>
        <v>1370888.2</v>
      </c>
    </row>
    <row r="127" s="2" customFormat="1" ht="16.5" customHeight="1">
      <c r="A127" s="33"/>
      <c r="B127" s="34"/>
      <c r="C127" s="222" t="s">
        <v>81</v>
      </c>
      <c r="D127" s="222" t="s">
        <v>280</v>
      </c>
      <c r="E127" s="223" t="s">
        <v>3719</v>
      </c>
      <c r="F127" s="224" t="s">
        <v>3720</v>
      </c>
      <c r="G127" s="225" t="s">
        <v>1673</v>
      </c>
      <c r="H127" s="226">
        <v>1</v>
      </c>
      <c r="I127" s="227">
        <v>580</v>
      </c>
      <c r="J127" s="227">
        <f>ROUND(I127*H127,2)</f>
        <v>580</v>
      </c>
      <c r="K127" s="228"/>
      <c r="L127" s="39"/>
      <c r="M127" s="229" t="s">
        <v>1</v>
      </c>
      <c r="N127" s="230" t="s">
        <v>39</v>
      </c>
      <c r="O127" s="231">
        <v>0</v>
      </c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33" t="s">
        <v>2319</v>
      </c>
      <c r="AT127" s="233" t="s">
        <v>280</v>
      </c>
      <c r="AU127" s="233" t="s">
        <v>81</v>
      </c>
      <c r="AY127" s="18" t="s">
        <v>278</v>
      </c>
      <c r="BE127" s="234">
        <f>IF(N127="základní",J127,0)</f>
        <v>580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8" t="s">
        <v>81</v>
      </c>
      <c r="BK127" s="234">
        <f>ROUND(I127*H127,2)</f>
        <v>580</v>
      </c>
      <c r="BL127" s="18" t="s">
        <v>2319</v>
      </c>
      <c r="BM127" s="233" t="s">
        <v>6364</v>
      </c>
    </row>
    <row r="128" s="2" customFormat="1" ht="16.5" customHeight="1">
      <c r="A128" s="33"/>
      <c r="B128" s="34"/>
      <c r="C128" s="222" t="s">
        <v>83</v>
      </c>
      <c r="D128" s="222" t="s">
        <v>280</v>
      </c>
      <c r="E128" s="223" t="s">
        <v>4014</v>
      </c>
      <c r="F128" s="224" t="s">
        <v>4015</v>
      </c>
      <c r="G128" s="225" t="s">
        <v>1418</v>
      </c>
      <c r="H128" s="226">
        <v>1</v>
      </c>
      <c r="I128" s="227">
        <v>3750</v>
      </c>
      <c r="J128" s="227">
        <f>ROUND(I128*H128,2)</f>
        <v>3750</v>
      </c>
      <c r="K128" s="228"/>
      <c r="L128" s="39"/>
      <c r="M128" s="229" t="s">
        <v>1</v>
      </c>
      <c r="N128" s="230" t="s">
        <v>39</v>
      </c>
      <c r="O128" s="231">
        <v>0</v>
      </c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33" t="s">
        <v>2319</v>
      </c>
      <c r="AT128" s="233" t="s">
        <v>280</v>
      </c>
      <c r="AU128" s="233" t="s">
        <v>81</v>
      </c>
      <c r="AY128" s="18" t="s">
        <v>278</v>
      </c>
      <c r="BE128" s="234">
        <f>IF(N128="základní",J128,0)</f>
        <v>3750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8" t="s">
        <v>81</v>
      </c>
      <c r="BK128" s="234">
        <f>ROUND(I128*H128,2)</f>
        <v>3750</v>
      </c>
      <c r="BL128" s="18" t="s">
        <v>2319</v>
      </c>
      <c r="BM128" s="233" t="s">
        <v>6365</v>
      </c>
    </row>
    <row r="129" s="2" customFormat="1" ht="21.75" customHeight="1">
      <c r="A129" s="33"/>
      <c r="B129" s="34"/>
      <c r="C129" s="222" t="s">
        <v>91</v>
      </c>
      <c r="D129" s="222" t="s">
        <v>280</v>
      </c>
      <c r="E129" s="223" t="s">
        <v>4399</v>
      </c>
      <c r="F129" s="224" t="s">
        <v>4400</v>
      </c>
      <c r="G129" s="225" t="s">
        <v>407</v>
      </c>
      <c r="H129" s="226">
        <v>54</v>
      </c>
      <c r="I129" s="227">
        <v>91.400000000000006</v>
      </c>
      <c r="J129" s="227">
        <f>ROUND(I129*H129,2)</f>
        <v>4935.6000000000004</v>
      </c>
      <c r="K129" s="228"/>
      <c r="L129" s="39"/>
      <c r="M129" s="229" t="s">
        <v>1</v>
      </c>
      <c r="N129" s="230" t="s">
        <v>39</v>
      </c>
      <c r="O129" s="231">
        <v>0</v>
      </c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33" t="s">
        <v>2319</v>
      </c>
      <c r="AT129" s="233" t="s">
        <v>280</v>
      </c>
      <c r="AU129" s="233" t="s">
        <v>81</v>
      </c>
      <c r="AY129" s="18" t="s">
        <v>278</v>
      </c>
      <c r="BE129" s="234">
        <f>IF(N129="základní",J129,0)</f>
        <v>4935.6000000000004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8" t="s">
        <v>81</v>
      </c>
      <c r="BK129" s="234">
        <f>ROUND(I129*H129,2)</f>
        <v>4935.6000000000004</v>
      </c>
      <c r="BL129" s="18" t="s">
        <v>2319</v>
      </c>
      <c r="BM129" s="233" t="s">
        <v>6366</v>
      </c>
    </row>
    <row r="130" s="2" customFormat="1" ht="37.8" customHeight="1">
      <c r="A130" s="33"/>
      <c r="B130" s="34"/>
      <c r="C130" s="222" t="s">
        <v>116</v>
      </c>
      <c r="D130" s="222" t="s">
        <v>280</v>
      </c>
      <c r="E130" s="223" t="s">
        <v>4402</v>
      </c>
      <c r="F130" s="224" t="s">
        <v>4403</v>
      </c>
      <c r="G130" s="225" t="s">
        <v>1673</v>
      </c>
      <c r="H130" s="226">
        <v>170</v>
      </c>
      <c r="I130" s="227">
        <v>66.200000000000003</v>
      </c>
      <c r="J130" s="227">
        <f>ROUND(I130*H130,2)</f>
        <v>11254</v>
      </c>
      <c r="K130" s="228"/>
      <c r="L130" s="39"/>
      <c r="M130" s="229" t="s">
        <v>1</v>
      </c>
      <c r="N130" s="230" t="s">
        <v>39</v>
      </c>
      <c r="O130" s="231">
        <v>0</v>
      </c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33" t="s">
        <v>2319</v>
      </c>
      <c r="AT130" s="233" t="s">
        <v>280</v>
      </c>
      <c r="AU130" s="233" t="s">
        <v>81</v>
      </c>
      <c r="AY130" s="18" t="s">
        <v>278</v>
      </c>
      <c r="BE130" s="234">
        <f>IF(N130="základní",J130,0)</f>
        <v>11254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8" t="s">
        <v>81</v>
      </c>
      <c r="BK130" s="234">
        <f>ROUND(I130*H130,2)</f>
        <v>11254</v>
      </c>
      <c r="BL130" s="18" t="s">
        <v>2319</v>
      </c>
      <c r="BM130" s="233" t="s">
        <v>6367</v>
      </c>
    </row>
    <row r="131" s="2" customFormat="1" ht="55.5" customHeight="1">
      <c r="A131" s="33"/>
      <c r="B131" s="34"/>
      <c r="C131" s="222" t="s">
        <v>298</v>
      </c>
      <c r="D131" s="222" t="s">
        <v>280</v>
      </c>
      <c r="E131" s="223" t="s">
        <v>6368</v>
      </c>
      <c r="F131" s="224" t="s">
        <v>6369</v>
      </c>
      <c r="G131" s="225" t="s">
        <v>1673</v>
      </c>
      <c r="H131" s="226">
        <v>3</v>
      </c>
      <c r="I131" s="227">
        <v>65640</v>
      </c>
      <c r="J131" s="227">
        <f>ROUND(I131*H131,2)</f>
        <v>196920</v>
      </c>
      <c r="K131" s="228"/>
      <c r="L131" s="39"/>
      <c r="M131" s="229" t="s">
        <v>1</v>
      </c>
      <c r="N131" s="230" t="s">
        <v>39</v>
      </c>
      <c r="O131" s="231">
        <v>0</v>
      </c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33" t="s">
        <v>2319</v>
      </c>
      <c r="AT131" s="233" t="s">
        <v>280</v>
      </c>
      <c r="AU131" s="233" t="s">
        <v>81</v>
      </c>
      <c r="AY131" s="18" t="s">
        <v>278</v>
      </c>
      <c r="BE131" s="234">
        <f>IF(N131="základní",J131,0)</f>
        <v>196920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81</v>
      </c>
      <c r="BK131" s="234">
        <f>ROUND(I131*H131,2)</f>
        <v>196920</v>
      </c>
      <c r="BL131" s="18" t="s">
        <v>2319</v>
      </c>
      <c r="BM131" s="233" t="s">
        <v>6370</v>
      </c>
    </row>
    <row r="132" s="2" customFormat="1" ht="66.75" customHeight="1">
      <c r="A132" s="33"/>
      <c r="B132" s="34"/>
      <c r="C132" s="222" t="s">
        <v>304</v>
      </c>
      <c r="D132" s="222" t="s">
        <v>280</v>
      </c>
      <c r="E132" s="223" t="s">
        <v>6371</v>
      </c>
      <c r="F132" s="224" t="s">
        <v>6372</v>
      </c>
      <c r="G132" s="225" t="s">
        <v>1673</v>
      </c>
      <c r="H132" s="226">
        <v>6</v>
      </c>
      <c r="I132" s="227">
        <v>20380.400000000001</v>
      </c>
      <c r="J132" s="227">
        <f>ROUND(I132*H132,2)</f>
        <v>122282.39999999999</v>
      </c>
      <c r="K132" s="228"/>
      <c r="L132" s="39"/>
      <c r="M132" s="229" t="s">
        <v>1</v>
      </c>
      <c r="N132" s="230" t="s">
        <v>39</v>
      </c>
      <c r="O132" s="231">
        <v>0</v>
      </c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33" t="s">
        <v>2319</v>
      </c>
      <c r="AT132" s="233" t="s">
        <v>280</v>
      </c>
      <c r="AU132" s="233" t="s">
        <v>81</v>
      </c>
      <c r="AY132" s="18" t="s">
        <v>278</v>
      </c>
      <c r="BE132" s="234">
        <f>IF(N132="základní",J132,0)</f>
        <v>122282.39999999999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8" t="s">
        <v>81</v>
      </c>
      <c r="BK132" s="234">
        <f>ROUND(I132*H132,2)</f>
        <v>122282.39999999999</v>
      </c>
      <c r="BL132" s="18" t="s">
        <v>2319</v>
      </c>
      <c r="BM132" s="233" t="s">
        <v>6373</v>
      </c>
    </row>
    <row r="133" s="2" customFormat="1" ht="33" customHeight="1">
      <c r="A133" s="33"/>
      <c r="B133" s="34"/>
      <c r="C133" s="222" t="s">
        <v>310</v>
      </c>
      <c r="D133" s="222" t="s">
        <v>280</v>
      </c>
      <c r="E133" s="223" t="s">
        <v>6374</v>
      </c>
      <c r="F133" s="224" t="s">
        <v>6375</v>
      </c>
      <c r="G133" s="225" t="s">
        <v>1673</v>
      </c>
      <c r="H133" s="226">
        <v>1</v>
      </c>
      <c r="I133" s="227">
        <v>75880</v>
      </c>
      <c r="J133" s="227">
        <f>ROUND(I133*H133,2)</f>
        <v>75880</v>
      </c>
      <c r="K133" s="228"/>
      <c r="L133" s="39"/>
      <c r="M133" s="229" t="s">
        <v>1</v>
      </c>
      <c r="N133" s="230" t="s">
        <v>39</v>
      </c>
      <c r="O133" s="231">
        <v>0</v>
      </c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33" t="s">
        <v>2319</v>
      </c>
      <c r="AT133" s="233" t="s">
        <v>280</v>
      </c>
      <c r="AU133" s="233" t="s">
        <v>81</v>
      </c>
      <c r="AY133" s="18" t="s">
        <v>278</v>
      </c>
      <c r="BE133" s="234">
        <f>IF(N133="základní",J133,0)</f>
        <v>75880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8" t="s">
        <v>81</v>
      </c>
      <c r="BK133" s="234">
        <f>ROUND(I133*H133,2)</f>
        <v>75880</v>
      </c>
      <c r="BL133" s="18" t="s">
        <v>2319</v>
      </c>
      <c r="BM133" s="233" t="s">
        <v>6376</v>
      </c>
    </row>
    <row r="134" s="2" customFormat="1" ht="24.15" customHeight="1">
      <c r="A134" s="33"/>
      <c r="B134" s="34"/>
      <c r="C134" s="222" t="s">
        <v>315</v>
      </c>
      <c r="D134" s="222" t="s">
        <v>280</v>
      </c>
      <c r="E134" s="223" t="s">
        <v>6377</v>
      </c>
      <c r="F134" s="224" t="s">
        <v>6378</v>
      </c>
      <c r="G134" s="225" t="s">
        <v>1673</v>
      </c>
      <c r="H134" s="226">
        <v>2</v>
      </c>
      <c r="I134" s="227">
        <v>20000.200000000001</v>
      </c>
      <c r="J134" s="227">
        <f>ROUND(I134*H134,2)</f>
        <v>40000.400000000001</v>
      </c>
      <c r="K134" s="228"/>
      <c r="L134" s="39"/>
      <c r="M134" s="229" t="s">
        <v>1</v>
      </c>
      <c r="N134" s="230" t="s">
        <v>39</v>
      </c>
      <c r="O134" s="231">
        <v>0</v>
      </c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33" t="s">
        <v>2319</v>
      </c>
      <c r="AT134" s="233" t="s">
        <v>280</v>
      </c>
      <c r="AU134" s="233" t="s">
        <v>81</v>
      </c>
      <c r="AY134" s="18" t="s">
        <v>278</v>
      </c>
      <c r="BE134" s="234">
        <f>IF(N134="základní",J134,0)</f>
        <v>40000.400000000001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8" t="s">
        <v>81</v>
      </c>
      <c r="BK134" s="234">
        <f>ROUND(I134*H134,2)</f>
        <v>40000.400000000001</v>
      </c>
      <c r="BL134" s="18" t="s">
        <v>2319</v>
      </c>
      <c r="BM134" s="233" t="s">
        <v>6379</v>
      </c>
    </row>
    <row r="135" s="2" customFormat="1" ht="37.8" customHeight="1">
      <c r="A135" s="33"/>
      <c r="B135" s="34"/>
      <c r="C135" s="222" t="s">
        <v>308</v>
      </c>
      <c r="D135" s="222" t="s">
        <v>280</v>
      </c>
      <c r="E135" s="223" t="s">
        <v>6380</v>
      </c>
      <c r="F135" s="224" t="s">
        <v>6381</v>
      </c>
      <c r="G135" s="225" t="s">
        <v>1673</v>
      </c>
      <c r="H135" s="226">
        <v>1</v>
      </c>
      <c r="I135" s="227">
        <v>17195.200000000001</v>
      </c>
      <c r="J135" s="227">
        <f>ROUND(I135*H135,2)</f>
        <v>17195.200000000001</v>
      </c>
      <c r="K135" s="228"/>
      <c r="L135" s="39"/>
      <c r="M135" s="229" t="s">
        <v>1</v>
      </c>
      <c r="N135" s="230" t="s">
        <v>39</v>
      </c>
      <c r="O135" s="231">
        <v>0</v>
      </c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33" t="s">
        <v>2319</v>
      </c>
      <c r="AT135" s="233" t="s">
        <v>280</v>
      </c>
      <c r="AU135" s="233" t="s">
        <v>81</v>
      </c>
      <c r="AY135" s="18" t="s">
        <v>278</v>
      </c>
      <c r="BE135" s="234">
        <f>IF(N135="základní",J135,0)</f>
        <v>17195.200000000001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8" t="s">
        <v>81</v>
      </c>
      <c r="BK135" s="234">
        <f>ROUND(I135*H135,2)</f>
        <v>17195.200000000001</v>
      </c>
      <c r="BL135" s="18" t="s">
        <v>2319</v>
      </c>
      <c r="BM135" s="233" t="s">
        <v>6382</v>
      </c>
    </row>
    <row r="136" s="2" customFormat="1" ht="49.05" customHeight="1">
      <c r="A136" s="33"/>
      <c r="B136" s="34"/>
      <c r="C136" s="222" t="s">
        <v>325</v>
      </c>
      <c r="D136" s="222" t="s">
        <v>280</v>
      </c>
      <c r="E136" s="223" t="s">
        <v>6383</v>
      </c>
      <c r="F136" s="224" t="s">
        <v>6384</v>
      </c>
      <c r="G136" s="225" t="s">
        <v>1673</v>
      </c>
      <c r="H136" s="226">
        <v>1</v>
      </c>
      <c r="I136" s="227">
        <v>7441.3000000000002</v>
      </c>
      <c r="J136" s="227">
        <f>ROUND(I136*H136,2)</f>
        <v>7441.3000000000002</v>
      </c>
      <c r="K136" s="228"/>
      <c r="L136" s="39"/>
      <c r="M136" s="229" t="s">
        <v>1</v>
      </c>
      <c r="N136" s="230" t="s">
        <v>39</v>
      </c>
      <c r="O136" s="231">
        <v>0</v>
      </c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33" t="s">
        <v>2319</v>
      </c>
      <c r="AT136" s="233" t="s">
        <v>280</v>
      </c>
      <c r="AU136" s="233" t="s">
        <v>81</v>
      </c>
      <c r="AY136" s="18" t="s">
        <v>278</v>
      </c>
      <c r="BE136" s="234">
        <f>IF(N136="základní",J136,0)</f>
        <v>7441.3000000000002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8" t="s">
        <v>81</v>
      </c>
      <c r="BK136" s="234">
        <f>ROUND(I136*H136,2)</f>
        <v>7441.3000000000002</v>
      </c>
      <c r="BL136" s="18" t="s">
        <v>2319</v>
      </c>
      <c r="BM136" s="233" t="s">
        <v>6385</v>
      </c>
    </row>
    <row r="137" s="2" customFormat="1" ht="62.7" customHeight="1">
      <c r="A137" s="33"/>
      <c r="B137" s="34"/>
      <c r="C137" s="222" t="s">
        <v>372</v>
      </c>
      <c r="D137" s="222" t="s">
        <v>280</v>
      </c>
      <c r="E137" s="223" t="s">
        <v>6386</v>
      </c>
      <c r="F137" s="224" t="s">
        <v>6387</v>
      </c>
      <c r="G137" s="225" t="s">
        <v>1673</v>
      </c>
      <c r="H137" s="226">
        <v>1</v>
      </c>
      <c r="I137" s="227">
        <v>24570.299999999999</v>
      </c>
      <c r="J137" s="227">
        <f>ROUND(I137*H137,2)</f>
        <v>24570.299999999999</v>
      </c>
      <c r="K137" s="228"/>
      <c r="L137" s="39"/>
      <c r="M137" s="229" t="s">
        <v>1</v>
      </c>
      <c r="N137" s="230" t="s">
        <v>39</v>
      </c>
      <c r="O137" s="231">
        <v>0</v>
      </c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33" t="s">
        <v>2319</v>
      </c>
      <c r="AT137" s="233" t="s">
        <v>280</v>
      </c>
      <c r="AU137" s="233" t="s">
        <v>81</v>
      </c>
      <c r="AY137" s="18" t="s">
        <v>278</v>
      </c>
      <c r="BE137" s="234">
        <f>IF(N137="základní",J137,0)</f>
        <v>24570.299999999999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8" t="s">
        <v>81</v>
      </c>
      <c r="BK137" s="234">
        <f>ROUND(I137*H137,2)</f>
        <v>24570.299999999999</v>
      </c>
      <c r="BL137" s="18" t="s">
        <v>2319</v>
      </c>
      <c r="BM137" s="233" t="s">
        <v>6388</v>
      </c>
    </row>
    <row r="138" s="2" customFormat="1" ht="66.75" customHeight="1">
      <c r="A138" s="33"/>
      <c r="B138" s="34"/>
      <c r="C138" s="222" t="s">
        <v>8</v>
      </c>
      <c r="D138" s="222" t="s">
        <v>280</v>
      </c>
      <c r="E138" s="223" t="s">
        <v>6389</v>
      </c>
      <c r="F138" s="224" t="s">
        <v>6390</v>
      </c>
      <c r="G138" s="225" t="s">
        <v>1673</v>
      </c>
      <c r="H138" s="226">
        <v>2</v>
      </c>
      <c r="I138" s="227">
        <v>26243.799999999999</v>
      </c>
      <c r="J138" s="227">
        <f>ROUND(I138*H138,2)</f>
        <v>52487.599999999999</v>
      </c>
      <c r="K138" s="228"/>
      <c r="L138" s="39"/>
      <c r="M138" s="229" t="s">
        <v>1</v>
      </c>
      <c r="N138" s="230" t="s">
        <v>39</v>
      </c>
      <c r="O138" s="231">
        <v>0</v>
      </c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33" t="s">
        <v>2319</v>
      </c>
      <c r="AT138" s="233" t="s">
        <v>280</v>
      </c>
      <c r="AU138" s="233" t="s">
        <v>81</v>
      </c>
      <c r="AY138" s="18" t="s">
        <v>278</v>
      </c>
      <c r="BE138" s="234">
        <f>IF(N138="základní",J138,0)</f>
        <v>52487.599999999999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8" t="s">
        <v>81</v>
      </c>
      <c r="BK138" s="234">
        <f>ROUND(I138*H138,2)</f>
        <v>52487.599999999999</v>
      </c>
      <c r="BL138" s="18" t="s">
        <v>2319</v>
      </c>
      <c r="BM138" s="233" t="s">
        <v>6391</v>
      </c>
    </row>
    <row r="139" s="2" customFormat="1" ht="62.7" customHeight="1">
      <c r="A139" s="33"/>
      <c r="B139" s="34"/>
      <c r="C139" s="222" t="s">
        <v>404</v>
      </c>
      <c r="D139" s="222" t="s">
        <v>280</v>
      </c>
      <c r="E139" s="223" t="s">
        <v>6392</v>
      </c>
      <c r="F139" s="224" t="s">
        <v>6393</v>
      </c>
      <c r="G139" s="225" t="s">
        <v>1673</v>
      </c>
      <c r="H139" s="226">
        <v>1</v>
      </c>
      <c r="I139" s="227">
        <v>20935.299999999999</v>
      </c>
      <c r="J139" s="227">
        <f>ROUND(I139*H139,2)</f>
        <v>20935.299999999999</v>
      </c>
      <c r="K139" s="228"/>
      <c r="L139" s="39"/>
      <c r="M139" s="229" t="s">
        <v>1</v>
      </c>
      <c r="N139" s="230" t="s">
        <v>39</v>
      </c>
      <c r="O139" s="231">
        <v>0</v>
      </c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33" t="s">
        <v>2319</v>
      </c>
      <c r="AT139" s="233" t="s">
        <v>280</v>
      </c>
      <c r="AU139" s="233" t="s">
        <v>81</v>
      </c>
      <c r="AY139" s="18" t="s">
        <v>278</v>
      </c>
      <c r="BE139" s="234">
        <f>IF(N139="základní",J139,0)</f>
        <v>20935.299999999999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8" t="s">
        <v>81</v>
      </c>
      <c r="BK139" s="234">
        <f>ROUND(I139*H139,2)</f>
        <v>20935.299999999999</v>
      </c>
      <c r="BL139" s="18" t="s">
        <v>2319</v>
      </c>
      <c r="BM139" s="233" t="s">
        <v>6394</v>
      </c>
    </row>
    <row r="140" s="2" customFormat="1" ht="16.5" customHeight="1">
      <c r="A140" s="33"/>
      <c r="B140" s="34"/>
      <c r="C140" s="222" t="s">
        <v>410</v>
      </c>
      <c r="D140" s="222" t="s">
        <v>280</v>
      </c>
      <c r="E140" s="223" t="s">
        <v>6395</v>
      </c>
      <c r="F140" s="224" t="s">
        <v>6396</v>
      </c>
      <c r="G140" s="225" t="s">
        <v>1673</v>
      </c>
      <c r="H140" s="226">
        <v>1</v>
      </c>
      <c r="I140" s="227">
        <v>2351.0999999999999</v>
      </c>
      <c r="J140" s="227">
        <f>ROUND(I140*H140,2)</f>
        <v>2351.0999999999999</v>
      </c>
      <c r="K140" s="228"/>
      <c r="L140" s="39"/>
      <c r="M140" s="229" t="s">
        <v>1</v>
      </c>
      <c r="N140" s="230" t="s">
        <v>39</v>
      </c>
      <c r="O140" s="231">
        <v>0</v>
      </c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33" t="s">
        <v>2319</v>
      </c>
      <c r="AT140" s="233" t="s">
        <v>280</v>
      </c>
      <c r="AU140" s="233" t="s">
        <v>81</v>
      </c>
      <c r="AY140" s="18" t="s">
        <v>278</v>
      </c>
      <c r="BE140" s="234">
        <f>IF(N140="základní",J140,0)</f>
        <v>2351.0999999999999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8" t="s">
        <v>81</v>
      </c>
      <c r="BK140" s="234">
        <f>ROUND(I140*H140,2)</f>
        <v>2351.0999999999999</v>
      </c>
      <c r="BL140" s="18" t="s">
        <v>2319</v>
      </c>
      <c r="BM140" s="233" t="s">
        <v>6397</v>
      </c>
    </row>
    <row r="141" s="2" customFormat="1" ht="78" customHeight="1">
      <c r="A141" s="33"/>
      <c r="B141" s="34"/>
      <c r="C141" s="222" t="s">
        <v>415</v>
      </c>
      <c r="D141" s="222" t="s">
        <v>280</v>
      </c>
      <c r="E141" s="223" t="s">
        <v>4449</v>
      </c>
      <c r="F141" s="224" t="s">
        <v>4450</v>
      </c>
      <c r="G141" s="225" t="s">
        <v>1673</v>
      </c>
      <c r="H141" s="226">
        <v>86</v>
      </c>
      <c r="I141" s="227">
        <v>1466.5999999999999</v>
      </c>
      <c r="J141" s="227">
        <f>ROUND(I141*H141,2)</f>
        <v>126127.60000000001</v>
      </c>
      <c r="K141" s="228"/>
      <c r="L141" s="39"/>
      <c r="M141" s="229" t="s">
        <v>1</v>
      </c>
      <c r="N141" s="230" t="s">
        <v>39</v>
      </c>
      <c r="O141" s="231">
        <v>0</v>
      </c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33" t="s">
        <v>2319</v>
      </c>
      <c r="AT141" s="233" t="s">
        <v>280</v>
      </c>
      <c r="AU141" s="233" t="s">
        <v>81</v>
      </c>
      <c r="AY141" s="18" t="s">
        <v>278</v>
      </c>
      <c r="BE141" s="234">
        <f>IF(N141="základní",J141,0)</f>
        <v>126127.60000000001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8" t="s">
        <v>81</v>
      </c>
      <c r="BK141" s="234">
        <f>ROUND(I141*H141,2)</f>
        <v>126127.60000000001</v>
      </c>
      <c r="BL141" s="18" t="s">
        <v>2319</v>
      </c>
      <c r="BM141" s="233" t="s">
        <v>6398</v>
      </c>
    </row>
    <row r="142" s="2" customFormat="1" ht="66.75" customHeight="1">
      <c r="A142" s="33"/>
      <c r="B142" s="34"/>
      <c r="C142" s="222" t="s">
        <v>602</v>
      </c>
      <c r="D142" s="222" t="s">
        <v>280</v>
      </c>
      <c r="E142" s="223" t="s">
        <v>4452</v>
      </c>
      <c r="F142" s="224" t="s">
        <v>4453</v>
      </c>
      <c r="G142" s="225" t="s">
        <v>1673</v>
      </c>
      <c r="H142" s="226">
        <v>10</v>
      </c>
      <c r="I142" s="227">
        <v>1827.3</v>
      </c>
      <c r="J142" s="227">
        <f>ROUND(I142*H142,2)</f>
        <v>18273</v>
      </c>
      <c r="K142" s="228"/>
      <c r="L142" s="39"/>
      <c r="M142" s="229" t="s">
        <v>1</v>
      </c>
      <c r="N142" s="230" t="s">
        <v>39</v>
      </c>
      <c r="O142" s="231">
        <v>0</v>
      </c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33" t="s">
        <v>2319</v>
      </c>
      <c r="AT142" s="233" t="s">
        <v>280</v>
      </c>
      <c r="AU142" s="233" t="s">
        <v>81</v>
      </c>
      <c r="AY142" s="18" t="s">
        <v>278</v>
      </c>
      <c r="BE142" s="234">
        <f>IF(N142="základní",J142,0)</f>
        <v>18273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8" t="s">
        <v>81</v>
      </c>
      <c r="BK142" s="234">
        <f>ROUND(I142*H142,2)</f>
        <v>18273</v>
      </c>
      <c r="BL142" s="18" t="s">
        <v>2319</v>
      </c>
      <c r="BM142" s="233" t="s">
        <v>6399</v>
      </c>
    </row>
    <row r="143" s="2" customFormat="1" ht="76.35" customHeight="1">
      <c r="A143" s="33"/>
      <c r="B143" s="34"/>
      <c r="C143" s="222" t="s">
        <v>607</v>
      </c>
      <c r="D143" s="222" t="s">
        <v>280</v>
      </c>
      <c r="E143" s="223" t="s">
        <v>4455</v>
      </c>
      <c r="F143" s="224" t="s">
        <v>4456</v>
      </c>
      <c r="G143" s="225" t="s">
        <v>1673</v>
      </c>
      <c r="H143" s="226">
        <v>4</v>
      </c>
      <c r="I143" s="227">
        <v>1111.4000000000001</v>
      </c>
      <c r="J143" s="227">
        <f>ROUND(I143*H143,2)</f>
        <v>4445.6000000000004</v>
      </c>
      <c r="K143" s="228"/>
      <c r="L143" s="39"/>
      <c r="M143" s="229" t="s">
        <v>1</v>
      </c>
      <c r="N143" s="230" t="s">
        <v>39</v>
      </c>
      <c r="O143" s="231">
        <v>0</v>
      </c>
      <c r="P143" s="231">
        <f>O143*H143</f>
        <v>0</v>
      </c>
      <c r="Q143" s="231">
        <v>0</v>
      </c>
      <c r="R143" s="231">
        <f>Q143*H143</f>
        <v>0</v>
      </c>
      <c r="S143" s="231">
        <v>0</v>
      </c>
      <c r="T143" s="23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33" t="s">
        <v>2319</v>
      </c>
      <c r="AT143" s="233" t="s">
        <v>280</v>
      </c>
      <c r="AU143" s="233" t="s">
        <v>81</v>
      </c>
      <c r="AY143" s="18" t="s">
        <v>278</v>
      </c>
      <c r="BE143" s="234">
        <f>IF(N143="základní",J143,0)</f>
        <v>4445.6000000000004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8" t="s">
        <v>81</v>
      </c>
      <c r="BK143" s="234">
        <f>ROUND(I143*H143,2)</f>
        <v>4445.6000000000004</v>
      </c>
      <c r="BL143" s="18" t="s">
        <v>2319</v>
      </c>
      <c r="BM143" s="233" t="s">
        <v>6400</v>
      </c>
    </row>
    <row r="144" s="2" customFormat="1" ht="44.25" customHeight="1">
      <c r="A144" s="33"/>
      <c r="B144" s="34"/>
      <c r="C144" s="222" t="s">
        <v>611</v>
      </c>
      <c r="D144" s="222" t="s">
        <v>280</v>
      </c>
      <c r="E144" s="223" t="s">
        <v>4458</v>
      </c>
      <c r="F144" s="224" t="s">
        <v>4459</v>
      </c>
      <c r="G144" s="225" t="s">
        <v>407</v>
      </c>
      <c r="H144" s="226">
        <v>1480</v>
      </c>
      <c r="I144" s="227">
        <v>51.600000000000001</v>
      </c>
      <c r="J144" s="227">
        <f>ROUND(I144*H144,2)</f>
        <v>76368</v>
      </c>
      <c r="K144" s="228"/>
      <c r="L144" s="39"/>
      <c r="M144" s="229" t="s">
        <v>1</v>
      </c>
      <c r="N144" s="230" t="s">
        <v>39</v>
      </c>
      <c r="O144" s="231">
        <v>0</v>
      </c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33" t="s">
        <v>2319</v>
      </c>
      <c r="AT144" s="233" t="s">
        <v>280</v>
      </c>
      <c r="AU144" s="233" t="s">
        <v>81</v>
      </c>
      <c r="AY144" s="18" t="s">
        <v>278</v>
      </c>
      <c r="BE144" s="234">
        <f>IF(N144="základní",J144,0)</f>
        <v>76368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8" t="s">
        <v>81</v>
      </c>
      <c r="BK144" s="234">
        <f>ROUND(I144*H144,2)</f>
        <v>76368</v>
      </c>
      <c r="BL144" s="18" t="s">
        <v>2319</v>
      </c>
      <c r="BM144" s="233" t="s">
        <v>6401</v>
      </c>
    </row>
    <row r="145" s="2" customFormat="1" ht="44.25" customHeight="1">
      <c r="A145" s="33"/>
      <c r="B145" s="34"/>
      <c r="C145" s="222" t="s">
        <v>616</v>
      </c>
      <c r="D145" s="222" t="s">
        <v>280</v>
      </c>
      <c r="E145" s="223" t="s">
        <v>4461</v>
      </c>
      <c r="F145" s="224" t="s">
        <v>4462</v>
      </c>
      <c r="G145" s="225" t="s">
        <v>407</v>
      </c>
      <c r="H145" s="226">
        <v>380</v>
      </c>
      <c r="I145" s="227">
        <v>66.299999999999997</v>
      </c>
      <c r="J145" s="227">
        <f>ROUND(I145*H145,2)</f>
        <v>25194</v>
      </c>
      <c r="K145" s="228"/>
      <c r="L145" s="39"/>
      <c r="M145" s="229" t="s">
        <v>1</v>
      </c>
      <c r="N145" s="230" t="s">
        <v>39</v>
      </c>
      <c r="O145" s="231">
        <v>0</v>
      </c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33" t="s">
        <v>2319</v>
      </c>
      <c r="AT145" s="233" t="s">
        <v>280</v>
      </c>
      <c r="AU145" s="233" t="s">
        <v>81</v>
      </c>
      <c r="AY145" s="18" t="s">
        <v>278</v>
      </c>
      <c r="BE145" s="234">
        <f>IF(N145="základní",J145,0)</f>
        <v>25194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8" t="s">
        <v>81</v>
      </c>
      <c r="BK145" s="234">
        <f>ROUND(I145*H145,2)</f>
        <v>25194</v>
      </c>
      <c r="BL145" s="18" t="s">
        <v>2319</v>
      </c>
      <c r="BM145" s="233" t="s">
        <v>6402</v>
      </c>
    </row>
    <row r="146" s="2" customFormat="1" ht="37.8" customHeight="1">
      <c r="A146" s="33"/>
      <c r="B146" s="34"/>
      <c r="C146" s="222" t="s">
        <v>621</v>
      </c>
      <c r="D146" s="222" t="s">
        <v>280</v>
      </c>
      <c r="E146" s="223" t="s">
        <v>4473</v>
      </c>
      <c r="F146" s="224" t="s">
        <v>4474</v>
      </c>
      <c r="G146" s="225" t="s">
        <v>1673</v>
      </c>
      <c r="H146" s="226">
        <v>5700</v>
      </c>
      <c r="I146" s="227">
        <v>44.899999999999999</v>
      </c>
      <c r="J146" s="227">
        <f>ROUND(I146*H146,2)</f>
        <v>255930</v>
      </c>
      <c r="K146" s="228"/>
      <c r="L146" s="39"/>
      <c r="M146" s="229" t="s">
        <v>1</v>
      </c>
      <c r="N146" s="230" t="s">
        <v>39</v>
      </c>
      <c r="O146" s="231">
        <v>0</v>
      </c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33" t="s">
        <v>2319</v>
      </c>
      <c r="AT146" s="233" t="s">
        <v>280</v>
      </c>
      <c r="AU146" s="233" t="s">
        <v>81</v>
      </c>
      <c r="AY146" s="18" t="s">
        <v>278</v>
      </c>
      <c r="BE146" s="234">
        <f>IF(N146="základní",J146,0)</f>
        <v>255930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8" t="s">
        <v>81</v>
      </c>
      <c r="BK146" s="234">
        <f>ROUND(I146*H146,2)</f>
        <v>255930</v>
      </c>
      <c r="BL146" s="18" t="s">
        <v>2319</v>
      </c>
      <c r="BM146" s="233" t="s">
        <v>6403</v>
      </c>
    </row>
    <row r="147" s="2" customFormat="1" ht="49.05" customHeight="1">
      <c r="A147" s="33"/>
      <c r="B147" s="34"/>
      <c r="C147" s="222" t="s">
        <v>7</v>
      </c>
      <c r="D147" s="222" t="s">
        <v>280</v>
      </c>
      <c r="E147" s="223" t="s">
        <v>4476</v>
      </c>
      <c r="F147" s="224" t="s">
        <v>4477</v>
      </c>
      <c r="G147" s="225" t="s">
        <v>407</v>
      </c>
      <c r="H147" s="226">
        <v>12</v>
      </c>
      <c r="I147" s="227">
        <v>1371.5999999999999</v>
      </c>
      <c r="J147" s="227">
        <f>ROUND(I147*H147,2)</f>
        <v>16459.200000000001</v>
      </c>
      <c r="K147" s="228"/>
      <c r="L147" s="39"/>
      <c r="M147" s="229" t="s">
        <v>1</v>
      </c>
      <c r="N147" s="230" t="s">
        <v>39</v>
      </c>
      <c r="O147" s="231">
        <v>0</v>
      </c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33" t="s">
        <v>2319</v>
      </c>
      <c r="AT147" s="233" t="s">
        <v>280</v>
      </c>
      <c r="AU147" s="233" t="s">
        <v>81</v>
      </c>
      <c r="AY147" s="18" t="s">
        <v>278</v>
      </c>
      <c r="BE147" s="234">
        <f>IF(N147="základní",J147,0)</f>
        <v>16459.200000000001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8" t="s">
        <v>81</v>
      </c>
      <c r="BK147" s="234">
        <f>ROUND(I147*H147,2)</f>
        <v>16459.200000000001</v>
      </c>
      <c r="BL147" s="18" t="s">
        <v>2319</v>
      </c>
      <c r="BM147" s="233" t="s">
        <v>6404</v>
      </c>
    </row>
    <row r="148" s="2" customFormat="1" ht="49.05" customHeight="1">
      <c r="A148" s="33"/>
      <c r="B148" s="34"/>
      <c r="C148" s="222" t="s">
        <v>630</v>
      </c>
      <c r="D148" s="222" t="s">
        <v>280</v>
      </c>
      <c r="E148" s="223" t="s">
        <v>4479</v>
      </c>
      <c r="F148" s="224" t="s">
        <v>4480</v>
      </c>
      <c r="G148" s="225" t="s">
        <v>1673</v>
      </c>
      <c r="H148" s="226">
        <v>150</v>
      </c>
      <c r="I148" s="227">
        <v>265.39999999999998</v>
      </c>
      <c r="J148" s="227">
        <f>ROUND(I148*H148,2)</f>
        <v>39810</v>
      </c>
      <c r="K148" s="228"/>
      <c r="L148" s="39"/>
      <c r="M148" s="229" t="s">
        <v>1</v>
      </c>
      <c r="N148" s="230" t="s">
        <v>39</v>
      </c>
      <c r="O148" s="231">
        <v>0</v>
      </c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33" t="s">
        <v>2319</v>
      </c>
      <c r="AT148" s="233" t="s">
        <v>280</v>
      </c>
      <c r="AU148" s="233" t="s">
        <v>81</v>
      </c>
      <c r="AY148" s="18" t="s">
        <v>278</v>
      </c>
      <c r="BE148" s="234">
        <f>IF(N148="základní",J148,0)</f>
        <v>39810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8" t="s">
        <v>81</v>
      </c>
      <c r="BK148" s="234">
        <f>ROUND(I148*H148,2)</f>
        <v>39810</v>
      </c>
      <c r="BL148" s="18" t="s">
        <v>2319</v>
      </c>
      <c r="BM148" s="233" t="s">
        <v>6405</v>
      </c>
    </row>
    <row r="149" s="2" customFormat="1" ht="37.8" customHeight="1">
      <c r="A149" s="33"/>
      <c r="B149" s="34"/>
      <c r="C149" s="222" t="s">
        <v>635</v>
      </c>
      <c r="D149" s="222" t="s">
        <v>280</v>
      </c>
      <c r="E149" s="223" t="s">
        <v>4482</v>
      </c>
      <c r="F149" s="224" t="s">
        <v>4483</v>
      </c>
      <c r="G149" s="225" t="s">
        <v>1673</v>
      </c>
      <c r="H149" s="226">
        <v>24</v>
      </c>
      <c r="I149" s="227">
        <v>1039.3</v>
      </c>
      <c r="J149" s="227">
        <f>ROUND(I149*H149,2)</f>
        <v>24943.200000000001</v>
      </c>
      <c r="K149" s="228"/>
      <c r="L149" s="39"/>
      <c r="M149" s="229" t="s">
        <v>1</v>
      </c>
      <c r="N149" s="230" t="s">
        <v>39</v>
      </c>
      <c r="O149" s="231">
        <v>0</v>
      </c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33" t="s">
        <v>2319</v>
      </c>
      <c r="AT149" s="233" t="s">
        <v>280</v>
      </c>
      <c r="AU149" s="233" t="s">
        <v>81</v>
      </c>
      <c r="AY149" s="18" t="s">
        <v>278</v>
      </c>
      <c r="BE149" s="234">
        <f>IF(N149="základní",J149,0)</f>
        <v>24943.200000000001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8" t="s">
        <v>81</v>
      </c>
      <c r="BK149" s="234">
        <f>ROUND(I149*H149,2)</f>
        <v>24943.200000000001</v>
      </c>
      <c r="BL149" s="18" t="s">
        <v>2319</v>
      </c>
      <c r="BM149" s="233" t="s">
        <v>6406</v>
      </c>
    </row>
    <row r="150" s="2" customFormat="1" ht="16.5" customHeight="1">
      <c r="A150" s="33"/>
      <c r="B150" s="34"/>
      <c r="C150" s="222" t="s">
        <v>640</v>
      </c>
      <c r="D150" s="222" t="s">
        <v>280</v>
      </c>
      <c r="E150" s="223" t="s">
        <v>4485</v>
      </c>
      <c r="F150" s="224" t="s">
        <v>4486</v>
      </c>
      <c r="G150" s="225" t="s">
        <v>1673</v>
      </c>
      <c r="H150" s="226">
        <v>100</v>
      </c>
      <c r="I150" s="227">
        <v>85.200000000000003</v>
      </c>
      <c r="J150" s="227">
        <f>ROUND(I150*H150,2)</f>
        <v>8520</v>
      </c>
      <c r="K150" s="228"/>
      <c r="L150" s="39"/>
      <c r="M150" s="229" t="s">
        <v>1</v>
      </c>
      <c r="N150" s="230" t="s">
        <v>39</v>
      </c>
      <c r="O150" s="231">
        <v>0</v>
      </c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33" t="s">
        <v>2319</v>
      </c>
      <c r="AT150" s="233" t="s">
        <v>280</v>
      </c>
      <c r="AU150" s="233" t="s">
        <v>81</v>
      </c>
      <c r="AY150" s="18" t="s">
        <v>278</v>
      </c>
      <c r="BE150" s="234">
        <f>IF(N150="základní",J150,0)</f>
        <v>8520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8" t="s">
        <v>81</v>
      </c>
      <c r="BK150" s="234">
        <f>ROUND(I150*H150,2)</f>
        <v>8520</v>
      </c>
      <c r="BL150" s="18" t="s">
        <v>2319</v>
      </c>
      <c r="BM150" s="233" t="s">
        <v>6407</v>
      </c>
    </row>
    <row r="151" s="2" customFormat="1" ht="37.8" customHeight="1">
      <c r="A151" s="33"/>
      <c r="B151" s="34"/>
      <c r="C151" s="222" t="s">
        <v>650</v>
      </c>
      <c r="D151" s="222" t="s">
        <v>280</v>
      </c>
      <c r="E151" s="223" t="s">
        <v>4488</v>
      </c>
      <c r="F151" s="224" t="s">
        <v>4489</v>
      </c>
      <c r="G151" s="225" t="s">
        <v>1673</v>
      </c>
      <c r="H151" s="226">
        <v>96</v>
      </c>
      <c r="I151" s="227">
        <v>150</v>
      </c>
      <c r="J151" s="227">
        <f>ROUND(I151*H151,2)</f>
        <v>14400</v>
      </c>
      <c r="K151" s="228"/>
      <c r="L151" s="39"/>
      <c r="M151" s="229" t="s">
        <v>1</v>
      </c>
      <c r="N151" s="230" t="s">
        <v>39</v>
      </c>
      <c r="O151" s="231">
        <v>0</v>
      </c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33" t="s">
        <v>2319</v>
      </c>
      <c r="AT151" s="233" t="s">
        <v>280</v>
      </c>
      <c r="AU151" s="233" t="s">
        <v>81</v>
      </c>
      <c r="AY151" s="18" t="s">
        <v>278</v>
      </c>
      <c r="BE151" s="234">
        <f>IF(N151="základní",J151,0)</f>
        <v>14400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8" t="s">
        <v>81</v>
      </c>
      <c r="BK151" s="234">
        <f>ROUND(I151*H151,2)</f>
        <v>14400</v>
      </c>
      <c r="BL151" s="18" t="s">
        <v>2319</v>
      </c>
      <c r="BM151" s="233" t="s">
        <v>6408</v>
      </c>
    </row>
    <row r="152" s="2" customFormat="1" ht="16.5" customHeight="1">
      <c r="A152" s="33"/>
      <c r="B152" s="34"/>
      <c r="C152" s="222" t="s">
        <v>666</v>
      </c>
      <c r="D152" s="222" t="s">
        <v>280</v>
      </c>
      <c r="E152" s="223" t="s">
        <v>3728</v>
      </c>
      <c r="F152" s="224" t="s">
        <v>3729</v>
      </c>
      <c r="G152" s="225" t="s">
        <v>1673</v>
      </c>
      <c r="H152" s="226">
        <v>60</v>
      </c>
      <c r="I152" s="227">
        <v>90.099999999999994</v>
      </c>
      <c r="J152" s="227">
        <f>ROUND(I152*H152,2)</f>
        <v>5406</v>
      </c>
      <c r="K152" s="228"/>
      <c r="L152" s="39"/>
      <c r="M152" s="229" t="s">
        <v>1</v>
      </c>
      <c r="N152" s="230" t="s">
        <v>39</v>
      </c>
      <c r="O152" s="231">
        <v>0</v>
      </c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33" t="s">
        <v>2319</v>
      </c>
      <c r="AT152" s="233" t="s">
        <v>280</v>
      </c>
      <c r="AU152" s="233" t="s">
        <v>81</v>
      </c>
      <c r="AY152" s="18" t="s">
        <v>278</v>
      </c>
      <c r="BE152" s="234">
        <f>IF(N152="základní",J152,0)</f>
        <v>5406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8" t="s">
        <v>81</v>
      </c>
      <c r="BK152" s="234">
        <f>ROUND(I152*H152,2)</f>
        <v>5406</v>
      </c>
      <c r="BL152" s="18" t="s">
        <v>2319</v>
      </c>
      <c r="BM152" s="233" t="s">
        <v>6409</v>
      </c>
    </row>
    <row r="153" s="2" customFormat="1" ht="16.5" customHeight="1">
      <c r="A153" s="33"/>
      <c r="B153" s="34"/>
      <c r="C153" s="222" t="s">
        <v>672</v>
      </c>
      <c r="D153" s="222" t="s">
        <v>280</v>
      </c>
      <c r="E153" s="223" t="s">
        <v>3731</v>
      </c>
      <c r="F153" s="224" t="s">
        <v>3732</v>
      </c>
      <c r="G153" s="225" t="s">
        <v>1673</v>
      </c>
      <c r="H153" s="226">
        <v>40</v>
      </c>
      <c r="I153" s="227">
        <v>106.59999999999999</v>
      </c>
      <c r="J153" s="227">
        <f>ROUND(I153*H153,2)</f>
        <v>4264</v>
      </c>
      <c r="K153" s="228"/>
      <c r="L153" s="39"/>
      <c r="M153" s="229" t="s">
        <v>1</v>
      </c>
      <c r="N153" s="230" t="s">
        <v>39</v>
      </c>
      <c r="O153" s="231">
        <v>0</v>
      </c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33" t="s">
        <v>2319</v>
      </c>
      <c r="AT153" s="233" t="s">
        <v>280</v>
      </c>
      <c r="AU153" s="233" t="s">
        <v>81</v>
      </c>
      <c r="AY153" s="18" t="s">
        <v>278</v>
      </c>
      <c r="BE153" s="234">
        <f>IF(N153="základní",J153,0)</f>
        <v>4264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8" t="s">
        <v>81</v>
      </c>
      <c r="BK153" s="234">
        <f>ROUND(I153*H153,2)</f>
        <v>4264</v>
      </c>
      <c r="BL153" s="18" t="s">
        <v>2319</v>
      </c>
      <c r="BM153" s="233" t="s">
        <v>6410</v>
      </c>
    </row>
    <row r="154" s="2" customFormat="1" ht="16.5" customHeight="1">
      <c r="A154" s="33"/>
      <c r="B154" s="34"/>
      <c r="C154" s="222" t="s">
        <v>679</v>
      </c>
      <c r="D154" s="222" t="s">
        <v>280</v>
      </c>
      <c r="E154" s="223" t="s">
        <v>3752</v>
      </c>
      <c r="F154" s="224" t="s">
        <v>3753</v>
      </c>
      <c r="G154" s="225" t="s">
        <v>1673</v>
      </c>
      <c r="H154" s="226">
        <v>100</v>
      </c>
      <c r="I154" s="227">
        <v>8.1999999999999993</v>
      </c>
      <c r="J154" s="227">
        <f>ROUND(I154*H154,2)</f>
        <v>820</v>
      </c>
      <c r="K154" s="228"/>
      <c r="L154" s="39"/>
      <c r="M154" s="229" t="s">
        <v>1</v>
      </c>
      <c r="N154" s="230" t="s">
        <v>39</v>
      </c>
      <c r="O154" s="231">
        <v>0</v>
      </c>
      <c r="P154" s="231">
        <f>O154*H154</f>
        <v>0</v>
      </c>
      <c r="Q154" s="231">
        <v>0</v>
      </c>
      <c r="R154" s="231">
        <f>Q154*H154</f>
        <v>0</v>
      </c>
      <c r="S154" s="231">
        <v>0</v>
      </c>
      <c r="T154" s="23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33" t="s">
        <v>2319</v>
      </c>
      <c r="AT154" s="233" t="s">
        <v>280</v>
      </c>
      <c r="AU154" s="233" t="s">
        <v>81</v>
      </c>
      <c r="AY154" s="18" t="s">
        <v>278</v>
      </c>
      <c r="BE154" s="234">
        <f>IF(N154="základní",J154,0)</f>
        <v>820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8" t="s">
        <v>81</v>
      </c>
      <c r="BK154" s="234">
        <f>ROUND(I154*H154,2)</f>
        <v>820</v>
      </c>
      <c r="BL154" s="18" t="s">
        <v>2319</v>
      </c>
      <c r="BM154" s="233" t="s">
        <v>6411</v>
      </c>
    </row>
    <row r="155" s="2" customFormat="1" ht="16.5" customHeight="1">
      <c r="A155" s="33"/>
      <c r="B155" s="34"/>
      <c r="C155" s="222" t="s">
        <v>685</v>
      </c>
      <c r="D155" s="222" t="s">
        <v>280</v>
      </c>
      <c r="E155" s="223" t="s">
        <v>3755</v>
      </c>
      <c r="F155" s="224" t="s">
        <v>3756</v>
      </c>
      <c r="G155" s="225" t="s">
        <v>1673</v>
      </c>
      <c r="H155" s="226">
        <v>100</v>
      </c>
      <c r="I155" s="227">
        <v>9.6999999999999993</v>
      </c>
      <c r="J155" s="227">
        <f>ROUND(I155*H155,2)</f>
        <v>970</v>
      </c>
      <c r="K155" s="228"/>
      <c r="L155" s="39"/>
      <c r="M155" s="229" t="s">
        <v>1</v>
      </c>
      <c r="N155" s="230" t="s">
        <v>39</v>
      </c>
      <c r="O155" s="231">
        <v>0</v>
      </c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33" t="s">
        <v>2319</v>
      </c>
      <c r="AT155" s="233" t="s">
        <v>280</v>
      </c>
      <c r="AU155" s="233" t="s">
        <v>81</v>
      </c>
      <c r="AY155" s="18" t="s">
        <v>278</v>
      </c>
      <c r="BE155" s="234">
        <f>IF(N155="základní",J155,0)</f>
        <v>970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8" t="s">
        <v>81</v>
      </c>
      <c r="BK155" s="234">
        <f>ROUND(I155*H155,2)</f>
        <v>970</v>
      </c>
      <c r="BL155" s="18" t="s">
        <v>2319</v>
      </c>
      <c r="BM155" s="233" t="s">
        <v>6412</v>
      </c>
    </row>
    <row r="156" s="2" customFormat="1" ht="24.15" customHeight="1">
      <c r="A156" s="33"/>
      <c r="B156" s="34"/>
      <c r="C156" s="222" t="s">
        <v>691</v>
      </c>
      <c r="D156" s="222" t="s">
        <v>280</v>
      </c>
      <c r="E156" s="223" t="s">
        <v>4495</v>
      </c>
      <c r="F156" s="224" t="s">
        <v>4496</v>
      </c>
      <c r="G156" s="225" t="s">
        <v>3654</v>
      </c>
      <c r="H156" s="226">
        <v>8</v>
      </c>
      <c r="I156" s="227">
        <v>650</v>
      </c>
      <c r="J156" s="227">
        <f>ROUND(I156*H156,2)</f>
        <v>5200</v>
      </c>
      <c r="K156" s="228"/>
      <c r="L156" s="39"/>
      <c r="M156" s="229" t="s">
        <v>1</v>
      </c>
      <c r="N156" s="230" t="s">
        <v>39</v>
      </c>
      <c r="O156" s="231">
        <v>0</v>
      </c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33" t="s">
        <v>2319</v>
      </c>
      <c r="AT156" s="233" t="s">
        <v>280</v>
      </c>
      <c r="AU156" s="233" t="s">
        <v>81</v>
      </c>
      <c r="AY156" s="18" t="s">
        <v>278</v>
      </c>
      <c r="BE156" s="234">
        <f>IF(N156="základní",J156,0)</f>
        <v>5200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8" t="s">
        <v>81</v>
      </c>
      <c r="BK156" s="234">
        <f>ROUND(I156*H156,2)</f>
        <v>5200</v>
      </c>
      <c r="BL156" s="18" t="s">
        <v>2319</v>
      </c>
      <c r="BM156" s="233" t="s">
        <v>6413</v>
      </c>
    </row>
    <row r="157" s="2" customFormat="1" ht="16.5" customHeight="1">
      <c r="A157" s="33"/>
      <c r="B157" s="34"/>
      <c r="C157" s="222" t="s">
        <v>697</v>
      </c>
      <c r="D157" s="222" t="s">
        <v>280</v>
      </c>
      <c r="E157" s="223" t="s">
        <v>4498</v>
      </c>
      <c r="F157" s="224" t="s">
        <v>4499</v>
      </c>
      <c r="G157" s="225" t="s">
        <v>1673</v>
      </c>
      <c r="H157" s="226">
        <v>1</v>
      </c>
      <c r="I157" s="227">
        <v>16450</v>
      </c>
      <c r="J157" s="227">
        <f>ROUND(I157*H157,2)</f>
        <v>16450</v>
      </c>
      <c r="K157" s="228"/>
      <c r="L157" s="39"/>
      <c r="M157" s="229" t="s">
        <v>1</v>
      </c>
      <c r="N157" s="230" t="s">
        <v>39</v>
      </c>
      <c r="O157" s="231">
        <v>0</v>
      </c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33" t="s">
        <v>2319</v>
      </c>
      <c r="AT157" s="233" t="s">
        <v>280</v>
      </c>
      <c r="AU157" s="233" t="s">
        <v>81</v>
      </c>
      <c r="AY157" s="18" t="s">
        <v>278</v>
      </c>
      <c r="BE157" s="234">
        <f>IF(N157="základní",J157,0)</f>
        <v>16450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8" t="s">
        <v>81</v>
      </c>
      <c r="BK157" s="234">
        <f>ROUND(I157*H157,2)</f>
        <v>16450</v>
      </c>
      <c r="BL157" s="18" t="s">
        <v>2319</v>
      </c>
      <c r="BM157" s="233" t="s">
        <v>6414</v>
      </c>
    </row>
    <row r="158" s="2" customFormat="1" ht="16.5" customHeight="1">
      <c r="A158" s="33"/>
      <c r="B158" s="34"/>
      <c r="C158" s="222" t="s">
        <v>703</v>
      </c>
      <c r="D158" s="222" t="s">
        <v>280</v>
      </c>
      <c r="E158" s="223" t="s">
        <v>4501</v>
      </c>
      <c r="F158" s="224" t="s">
        <v>4502</v>
      </c>
      <c r="G158" s="225" t="s">
        <v>1673</v>
      </c>
      <c r="H158" s="226">
        <v>100</v>
      </c>
      <c r="I158" s="227">
        <v>165</v>
      </c>
      <c r="J158" s="227">
        <f>ROUND(I158*H158,2)</f>
        <v>16500</v>
      </c>
      <c r="K158" s="228"/>
      <c r="L158" s="39"/>
      <c r="M158" s="229" t="s">
        <v>1</v>
      </c>
      <c r="N158" s="230" t="s">
        <v>39</v>
      </c>
      <c r="O158" s="231">
        <v>0</v>
      </c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33" t="s">
        <v>2319</v>
      </c>
      <c r="AT158" s="233" t="s">
        <v>280</v>
      </c>
      <c r="AU158" s="233" t="s">
        <v>81</v>
      </c>
      <c r="AY158" s="18" t="s">
        <v>278</v>
      </c>
      <c r="BE158" s="234">
        <f>IF(N158="základní",J158,0)</f>
        <v>16500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8" t="s">
        <v>81</v>
      </c>
      <c r="BK158" s="234">
        <f>ROUND(I158*H158,2)</f>
        <v>16500</v>
      </c>
      <c r="BL158" s="18" t="s">
        <v>2319</v>
      </c>
      <c r="BM158" s="233" t="s">
        <v>6415</v>
      </c>
    </row>
    <row r="159" s="2" customFormat="1" ht="21.75" customHeight="1">
      <c r="A159" s="33"/>
      <c r="B159" s="34"/>
      <c r="C159" s="222" t="s">
        <v>709</v>
      </c>
      <c r="D159" s="222" t="s">
        <v>280</v>
      </c>
      <c r="E159" s="223" t="s">
        <v>4507</v>
      </c>
      <c r="F159" s="224" t="s">
        <v>4508</v>
      </c>
      <c r="G159" s="225" t="s">
        <v>3797</v>
      </c>
      <c r="H159" s="226">
        <v>27</v>
      </c>
      <c r="I159" s="227">
        <v>825</v>
      </c>
      <c r="J159" s="227">
        <f>ROUND(I159*H159,2)</f>
        <v>22275</v>
      </c>
      <c r="K159" s="228"/>
      <c r="L159" s="39"/>
      <c r="M159" s="229" t="s">
        <v>1</v>
      </c>
      <c r="N159" s="230" t="s">
        <v>39</v>
      </c>
      <c r="O159" s="231">
        <v>0</v>
      </c>
      <c r="P159" s="231">
        <f>O159*H159</f>
        <v>0</v>
      </c>
      <c r="Q159" s="231">
        <v>0</v>
      </c>
      <c r="R159" s="231">
        <f>Q159*H159</f>
        <v>0</v>
      </c>
      <c r="S159" s="231">
        <v>0</v>
      </c>
      <c r="T159" s="23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33" t="s">
        <v>2319</v>
      </c>
      <c r="AT159" s="233" t="s">
        <v>280</v>
      </c>
      <c r="AU159" s="233" t="s">
        <v>81</v>
      </c>
      <c r="AY159" s="18" t="s">
        <v>278</v>
      </c>
      <c r="BE159" s="234">
        <f>IF(N159="základní",J159,0)</f>
        <v>22275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8" t="s">
        <v>81</v>
      </c>
      <c r="BK159" s="234">
        <f>ROUND(I159*H159,2)</f>
        <v>22275</v>
      </c>
      <c r="BL159" s="18" t="s">
        <v>2319</v>
      </c>
      <c r="BM159" s="233" t="s">
        <v>6416</v>
      </c>
    </row>
    <row r="160" s="2" customFormat="1" ht="16.5" customHeight="1">
      <c r="A160" s="33"/>
      <c r="B160" s="34"/>
      <c r="C160" s="222" t="s">
        <v>713</v>
      </c>
      <c r="D160" s="222" t="s">
        <v>280</v>
      </c>
      <c r="E160" s="223" t="s">
        <v>3776</v>
      </c>
      <c r="F160" s="224" t="s">
        <v>3777</v>
      </c>
      <c r="G160" s="225" t="s">
        <v>3778</v>
      </c>
      <c r="H160" s="226">
        <v>24</v>
      </c>
      <c r="I160" s="227">
        <v>455</v>
      </c>
      <c r="J160" s="227">
        <f>ROUND(I160*H160,2)</f>
        <v>10920</v>
      </c>
      <c r="K160" s="228"/>
      <c r="L160" s="39"/>
      <c r="M160" s="229" t="s">
        <v>1</v>
      </c>
      <c r="N160" s="230" t="s">
        <v>39</v>
      </c>
      <c r="O160" s="231">
        <v>0</v>
      </c>
      <c r="P160" s="231">
        <f>O160*H160</f>
        <v>0</v>
      </c>
      <c r="Q160" s="231">
        <v>0</v>
      </c>
      <c r="R160" s="231">
        <f>Q160*H160</f>
        <v>0</v>
      </c>
      <c r="S160" s="231">
        <v>0</v>
      </c>
      <c r="T160" s="232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33" t="s">
        <v>2319</v>
      </c>
      <c r="AT160" s="233" t="s">
        <v>280</v>
      </c>
      <c r="AU160" s="233" t="s">
        <v>81</v>
      </c>
      <c r="AY160" s="18" t="s">
        <v>278</v>
      </c>
      <c r="BE160" s="234">
        <f>IF(N160="základní",J160,0)</f>
        <v>10920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8" t="s">
        <v>81</v>
      </c>
      <c r="BK160" s="234">
        <f>ROUND(I160*H160,2)</f>
        <v>10920</v>
      </c>
      <c r="BL160" s="18" t="s">
        <v>2319</v>
      </c>
      <c r="BM160" s="233" t="s">
        <v>6417</v>
      </c>
    </row>
    <row r="161" s="2" customFormat="1" ht="24.15" customHeight="1">
      <c r="A161" s="33"/>
      <c r="B161" s="34"/>
      <c r="C161" s="222" t="s">
        <v>717</v>
      </c>
      <c r="D161" s="222" t="s">
        <v>280</v>
      </c>
      <c r="E161" s="223" t="s">
        <v>3780</v>
      </c>
      <c r="F161" s="224" t="s">
        <v>3781</v>
      </c>
      <c r="G161" s="225" t="s">
        <v>283</v>
      </c>
      <c r="H161" s="226">
        <v>390</v>
      </c>
      <c r="I161" s="227">
        <v>48.899999999999999</v>
      </c>
      <c r="J161" s="227">
        <f>ROUND(I161*H161,2)</f>
        <v>19071</v>
      </c>
      <c r="K161" s="228"/>
      <c r="L161" s="39"/>
      <c r="M161" s="229" t="s">
        <v>1</v>
      </c>
      <c r="N161" s="230" t="s">
        <v>39</v>
      </c>
      <c r="O161" s="231">
        <v>0</v>
      </c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33" t="s">
        <v>2319</v>
      </c>
      <c r="AT161" s="233" t="s">
        <v>280</v>
      </c>
      <c r="AU161" s="233" t="s">
        <v>81</v>
      </c>
      <c r="AY161" s="18" t="s">
        <v>278</v>
      </c>
      <c r="BE161" s="234">
        <f>IF(N161="základní",J161,0)</f>
        <v>19071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8" t="s">
        <v>81</v>
      </c>
      <c r="BK161" s="234">
        <f>ROUND(I161*H161,2)</f>
        <v>19071</v>
      </c>
      <c r="BL161" s="18" t="s">
        <v>2319</v>
      </c>
      <c r="BM161" s="233" t="s">
        <v>6418</v>
      </c>
    </row>
    <row r="162" s="2" customFormat="1" ht="37.8" customHeight="1">
      <c r="A162" s="33"/>
      <c r="B162" s="34"/>
      <c r="C162" s="222" t="s">
        <v>721</v>
      </c>
      <c r="D162" s="222" t="s">
        <v>280</v>
      </c>
      <c r="E162" s="223" t="s">
        <v>3783</v>
      </c>
      <c r="F162" s="224" t="s">
        <v>3784</v>
      </c>
      <c r="G162" s="225" t="s">
        <v>283</v>
      </c>
      <c r="H162" s="226">
        <v>9360</v>
      </c>
      <c r="I162" s="227">
        <v>1.6399999999999999</v>
      </c>
      <c r="J162" s="227">
        <f>ROUND(I162*H162,2)</f>
        <v>15350.4</v>
      </c>
      <c r="K162" s="228"/>
      <c r="L162" s="39"/>
      <c r="M162" s="229" t="s">
        <v>1</v>
      </c>
      <c r="N162" s="230" t="s">
        <v>39</v>
      </c>
      <c r="O162" s="231">
        <v>0</v>
      </c>
      <c r="P162" s="231">
        <f>O162*H162</f>
        <v>0</v>
      </c>
      <c r="Q162" s="231">
        <v>0</v>
      </c>
      <c r="R162" s="231">
        <f>Q162*H162</f>
        <v>0</v>
      </c>
      <c r="S162" s="231">
        <v>0</v>
      </c>
      <c r="T162" s="232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33" t="s">
        <v>2319</v>
      </c>
      <c r="AT162" s="233" t="s">
        <v>280</v>
      </c>
      <c r="AU162" s="233" t="s">
        <v>81</v>
      </c>
      <c r="AY162" s="18" t="s">
        <v>278</v>
      </c>
      <c r="BE162" s="234">
        <f>IF(N162="základní",J162,0)</f>
        <v>15350.4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8" t="s">
        <v>81</v>
      </c>
      <c r="BK162" s="234">
        <f>ROUND(I162*H162,2)</f>
        <v>15350.4</v>
      </c>
      <c r="BL162" s="18" t="s">
        <v>2319</v>
      </c>
      <c r="BM162" s="233" t="s">
        <v>6419</v>
      </c>
    </row>
    <row r="163" s="2" customFormat="1" ht="33" customHeight="1">
      <c r="A163" s="33"/>
      <c r="B163" s="34"/>
      <c r="C163" s="222" t="s">
        <v>726</v>
      </c>
      <c r="D163" s="222" t="s">
        <v>280</v>
      </c>
      <c r="E163" s="223" t="s">
        <v>3786</v>
      </c>
      <c r="F163" s="224" t="s">
        <v>3787</v>
      </c>
      <c r="G163" s="225" t="s">
        <v>283</v>
      </c>
      <c r="H163" s="226">
        <v>390</v>
      </c>
      <c r="I163" s="227">
        <v>37.399999999999999</v>
      </c>
      <c r="J163" s="227">
        <f>ROUND(I163*H163,2)</f>
        <v>14586</v>
      </c>
      <c r="K163" s="228"/>
      <c r="L163" s="39"/>
      <c r="M163" s="229" t="s">
        <v>1</v>
      </c>
      <c r="N163" s="230" t="s">
        <v>39</v>
      </c>
      <c r="O163" s="231">
        <v>0</v>
      </c>
      <c r="P163" s="231">
        <f>O163*H163</f>
        <v>0</v>
      </c>
      <c r="Q163" s="231">
        <v>0</v>
      </c>
      <c r="R163" s="231">
        <f>Q163*H163</f>
        <v>0</v>
      </c>
      <c r="S163" s="231">
        <v>0</v>
      </c>
      <c r="T163" s="232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33" t="s">
        <v>2319</v>
      </c>
      <c r="AT163" s="233" t="s">
        <v>280</v>
      </c>
      <c r="AU163" s="233" t="s">
        <v>81</v>
      </c>
      <c r="AY163" s="18" t="s">
        <v>278</v>
      </c>
      <c r="BE163" s="234">
        <f>IF(N163="základní",J163,0)</f>
        <v>14586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8" t="s">
        <v>81</v>
      </c>
      <c r="BK163" s="234">
        <f>ROUND(I163*H163,2)</f>
        <v>14586</v>
      </c>
      <c r="BL163" s="18" t="s">
        <v>2319</v>
      </c>
      <c r="BM163" s="233" t="s">
        <v>6420</v>
      </c>
    </row>
    <row r="164" s="2" customFormat="1" ht="24.15" customHeight="1">
      <c r="A164" s="33"/>
      <c r="B164" s="34"/>
      <c r="C164" s="222" t="s">
        <v>730</v>
      </c>
      <c r="D164" s="222" t="s">
        <v>280</v>
      </c>
      <c r="E164" s="223" t="s">
        <v>3789</v>
      </c>
      <c r="F164" s="224" t="s">
        <v>3790</v>
      </c>
      <c r="G164" s="225" t="s">
        <v>301</v>
      </c>
      <c r="H164" s="226">
        <v>1.3999999999999999</v>
      </c>
      <c r="I164" s="227">
        <v>5830</v>
      </c>
      <c r="J164" s="227">
        <f>ROUND(I164*H164,2)</f>
        <v>8162</v>
      </c>
      <c r="K164" s="228"/>
      <c r="L164" s="39"/>
      <c r="M164" s="229" t="s">
        <v>1</v>
      </c>
      <c r="N164" s="230" t="s">
        <v>39</v>
      </c>
      <c r="O164" s="231">
        <v>0</v>
      </c>
      <c r="P164" s="231">
        <f>O164*H164</f>
        <v>0</v>
      </c>
      <c r="Q164" s="231">
        <v>0</v>
      </c>
      <c r="R164" s="231">
        <f>Q164*H164</f>
        <v>0</v>
      </c>
      <c r="S164" s="231">
        <v>0</v>
      </c>
      <c r="T164" s="232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33" t="s">
        <v>2319</v>
      </c>
      <c r="AT164" s="233" t="s">
        <v>280</v>
      </c>
      <c r="AU164" s="233" t="s">
        <v>81</v>
      </c>
      <c r="AY164" s="18" t="s">
        <v>278</v>
      </c>
      <c r="BE164" s="234">
        <f>IF(N164="základní",J164,0)</f>
        <v>8162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8" t="s">
        <v>81</v>
      </c>
      <c r="BK164" s="234">
        <f>ROUND(I164*H164,2)</f>
        <v>8162</v>
      </c>
      <c r="BL164" s="18" t="s">
        <v>2319</v>
      </c>
      <c r="BM164" s="233" t="s">
        <v>6421</v>
      </c>
    </row>
    <row r="165" s="2" customFormat="1" ht="24.15" customHeight="1">
      <c r="A165" s="33"/>
      <c r="B165" s="34"/>
      <c r="C165" s="222" t="s">
        <v>734</v>
      </c>
      <c r="D165" s="222" t="s">
        <v>280</v>
      </c>
      <c r="E165" s="223" t="s">
        <v>6422</v>
      </c>
      <c r="F165" s="224" t="s">
        <v>3793</v>
      </c>
      <c r="G165" s="225" t="s">
        <v>1418</v>
      </c>
      <c r="H165" s="226">
        <v>1</v>
      </c>
      <c r="I165" s="227">
        <v>39860</v>
      </c>
      <c r="J165" s="227">
        <f>ROUND(I165*H165,2)</f>
        <v>39860</v>
      </c>
      <c r="K165" s="228"/>
      <c r="L165" s="39"/>
      <c r="M165" s="291" t="s">
        <v>1</v>
      </c>
      <c r="N165" s="292" t="s">
        <v>39</v>
      </c>
      <c r="O165" s="293">
        <v>0</v>
      </c>
      <c r="P165" s="293">
        <f>O165*H165</f>
        <v>0</v>
      </c>
      <c r="Q165" s="293">
        <v>0</v>
      </c>
      <c r="R165" s="293">
        <f>Q165*H165</f>
        <v>0</v>
      </c>
      <c r="S165" s="293">
        <v>0</v>
      </c>
      <c r="T165" s="294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33" t="s">
        <v>2319</v>
      </c>
      <c r="AT165" s="233" t="s">
        <v>280</v>
      </c>
      <c r="AU165" s="233" t="s">
        <v>81</v>
      </c>
      <c r="AY165" s="18" t="s">
        <v>278</v>
      </c>
      <c r="BE165" s="234">
        <f>IF(N165="základní",J165,0)</f>
        <v>39860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8" t="s">
        <v>81</v>
      </c>
      <c r="BK165" s="234">
        <f>ROUND(I165*H165,2)</f>
        <v>39860</v>
      </c>
      <c r="BL165" s="18" t="s">
        <v>2319</v>
      </c>
      <c r="BM165" s="233" t="s">
        <v>6423</v>
      </c>
    </row>
    <row r="166" s="2" customFormat="1" ht="6.96" customHeight="1">
      <c r="A166" s="33"/>
      <c r="B166" s="60"/>
      <c r="C166" s="61"/>
      <c r="D166" s="61"/>
      <c r="E166" s="61"/>
      <c r="F166" s="61"/>
      <c r="G166" s="61"/>
      <c r="H166" s="61"/>
      <c r="I166" s="61"/>
      <c r="J166" s="61"/>
      <c r="K166" s="61"/>
      <c r="L166" s="39"/>
      <c r="M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</row>
  </sheetData>
  <sheetProtection sheet="1" autoFilter="0" formatColumns="0" formatRows="0" objects="1" scenarios="1" spinCount="100000" saltValue="G6e+tyR7E6WINKmQ0ynf71s2lghpBwVZXbQTbXtYRQIxGl6Vf5KB+wnbIztVHlpBf/mp136bSDoWhf5+ueeOrg==" hashValue="cXkEOg6FrY3GLl6qG1c+8ZvlPhgDZ6Og/z0Hj+IlgEyhDEPo08JKlqt+noRIk1coVzwnLOtRLgi9vCDk+LnIsw==" algorithmName="SHA-512" password="CC35"/>
  <autoFilter ref="C124:K16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83</v>
      </c>
    </row>
    <row r="4" s="1" customFormat="1" ht="24.96" customHeight="1">
      <c r="B4" s="21"/>
      <c r="D4" s="143" t="s">
        <v>230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Cheb - Onkologie a zubní klinika rev.11.02.2025</v>
      </c>
      <c r="F7" s="145"/>
      <c r="G7" s="145"/>
      <c r="H7" s="145"/>
      <c r="L7" s="21"/>
    </row>
    <row r="8">
      <c r="B8" s="21"/>
      <c r="D8" s="145" t="s">
        <v>231</v>
      </c>
      <c r="L8" s="21"/>
    </row>
    <row r="9" s="1" customFormat="1" ht="16.5" customHeight="1">
      <c r="B9" s="21"/>
      <c r="E9" s="146" t="s">
        <v>4862</v>
      </c>
      <c r="F9" s="1"/>
      <c r="G9" s="1"/>
      <c r="H9" s="1"/>
      <c r="L9" s="21"/>
    </row>
    <row r="10" s="1" customFormat="1" ht="12" customHeight="1">
      <c r="B10" s="21"/>
      <c r="D10" s="145" t="s">
        <v>233</v>
      </c>
      <c r="L10" s="21"/>
    </row>
    <row r="11" s="2" customFormat="1" ht="16.5" customHeight="1">
      <c r="A11" s="33"/>
      <c r="B11" s="39"/>
      <c r="C11" s="33"/>
      <c r="D11" s="33"/>
      <c r="E11" s="147" t="s">
        <v>5270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9"/>
      <c r="C12" s="33"/>
      <c r="D12" s="145" t="s">
        <v>235</v>
      </c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6.5" customHeight="1">
      <c r="A13" s="33"/>
      <c r="B13" s="39"/>
      <c r="C13" s="33"/>
      <c r="D13" s="33"/>
      <c r="E13" s="148" t="s">
        <v>6424</v>
      </c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>
      <c r="A14" s="33"/>
      <c r="B14" s="39"/>
      <c r="C14" s="33"/>
      <c r="D14" s="33"/>
      <c r="E14" s="33"/>
      <c r="F14" s="33"/>
      <c r="G14" s="33"/>
      <c r="H14" s="33"/>
      <c r="I14" s="33"/>
      <c r="J14" s="33"/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9"/>
      <c r="C15" s="33"/>
      <c r="D15" s="145" t="s">
        <v>16</v>
      </c>
      <c r="E15" s="33"/>
      <c r="F15" s="135" t="s">
        <v>1</v>
      </c>
      <c r="G15" s="33"/>
      <c r="H15" s="33"/>
      <c r="I15" s="145" t="s">
        <v>17</v>
      </c>
      <c r="J15" s="135" t="s">
        <v>1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18</v>
      </c>
      <c r="E16" s="33"/>
      <c r="F16" s="135" t="s">
        <v>24</v>
      </c>
      <c r="G16" s="33"/>
      <c r="H16" s="33"/>
      <c r="I16" s="145" t="s">
        <v>20</v>
      </c>
      <c r="J16" s="149" t="str">
        <f>'Rekapitulace stavby'!AN8</f>
        <v>10. 12. 2024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0.8" customHeight="1">
      <c r="A17" s="33"/>
      <c r="B17" s="39"/>
      <c r="C17" s="33"/>
      <c r="D17" s="33"/>
      <c r="E17" s="33"/>
      <c r="F17" s="33"/>
      <c r="G17" s="33"/>
      <c r="H17" s="33"/>
      <c r="I17" s="33"/>
      <c r="J17" s="33"/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9"/>
      <c r="C18" s="33"/>
      <c r="D18" s="145" t="s">
        <v>22</v>
      </c>
      <c r="E18" s="33"/>
      <c r="F18" s="33"/>
      <c r="G18" s="33"/>
      <c r="H18" s="33"/>
      <c r="I18" s="145" t="s">
        <v>23</v>
      </c>
      <c r="J18" s="135" t="str">
        <f>IF('Rekapitulace stavby'!AN10="","",'Rekapitulace stavby'!AN10)</f>
        <v/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9"/>
      <c r="C19" s="33"/>
      <c r="D19" s="33"/>
      <c r="E19" s="135" t="str">
        <f>IF('Rekapitulace stavby'!E11="","",'Rekapitulace stavby'!E11)</f>
        <v xml:space="preserve"> </v>
      </c>
      <c r="F19" s="33"/>
      <c r="G19" s="33"/>
      <c r="H19" s="33"/>
      <c r="I19" s="145" t="s">
        <v>25</v>
      </c>
      <c r="J19" s="135" t="str">
        <f>IF('Rekapitulace stavby'!AN11="","",'Rekapitulace stavby'!AN11)</f>
        <v/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9"/>
      <c r="C20" s="33"/>
      <c r="D20" s="33"/>
      <c r="E20" s="33"/>
      <c r="F20" s="33"/>
      <c r="G20" s="33"/>
      <c r="H20" s="33"/>
      <c r="I20" s="33"/>
      <c r="J20" s="33"/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9"/>
      <c r="C21" s="33"/>
      <c r="D21" s="145" t="s">
        <v>26</v>
      </c>
      <c r="E21" s="33"/>
      <c r="F21" s="33"/>
      <c r="G21" s="33"/>
      <c r="H21" s="33"/>
      <c r="I21" s="145" t="s">
        <v>23</v>
      </c>
      <c r="J21" s="135" t="str">
        <f>'Rekapitulace stavby'!AN13</f>
        <v/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9"/>
      <c r="C22" s="33"/>
      <c r="D22" s="33"/>
      <c r="E22" s="135" t="str">
        <f>'Rekapitulace stavby'!E14</f>
        <v xml:space="preserve"> </v>
      </c>
      <c r="F22" s="135"/>
      <c r="G22" s="135"/>
      <c r="H22" s="135"/>
      <c r="I22" s="145" t="s">
        <v>25</v>
      </c>
      <c r="J22" s="135" t="str">
        <f>'Rekapitulace stavby'!AN14</f>
        <v/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9"/>
      <c r="C23" s="33"/>
      <c r="D23" s="33"/>
      <c r="E23" s="33"/>
      <c r="F23" s="33"/>
      <c r="G23" s="33"/>
      <c r="H23" s="33"/>
      <c r="I23" s="33"/>
      <c r="J23" s="33"/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9"/>
      <c r="C24" s="33"/>
      <c r="D24" s="145" t="s">
        <v>27</v>
      </c>
      <c r="E24" s="33"/>
      <c r="F24" s="33"/>
      <c r="G24" s="33"/>
      <c r="H24" s="33"/>
      <c r="I24" s="145" t="s">
        <v>23</v>
      </c>
      <c r="J24" s="135" t="str">
        <f>IF('Rekapitulace stavby'!AN16="","",'Rekapitulace stavby'!AN16)</f>
        <v>40541355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8" customHeight="1">
      <c r="A25" s="33"/>
      <c r="B25" s="39"/>
      <c r="C25" s="33"/>
      <c r="D25" s="33"/>
      <c r="E25" s="135" t="str">
        <f>IF('Rekapitulace stavby'!E17="","",'Rekapitulace stavby'!E17)</f>
        <v>M Projekt Cheb</v>
      </c>
      <c r="F25" s="33"/>
      <c r="G25" s="33"/>
      <c r="H25" s="33"/>
      <c r="I25" s="145" t="s">
        <v>25</v>
      </c>
      <c r="J25" s="135" t="str">
        <f>IF('Rekapitulace stavby'!AN17="","",'Rekapitulace stavby'!AN17)</f>
        <v/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6.96" customHeight="1">
      <c r="A26" s="33"/>
      <c r="B26" s="39"/>
      <c r="C26" s="33"/>
      <c r="D26" s="33"/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12" customHeight="1">
      <c r="A27" s="33"/>
      <c r="B27" s="39"/>
      <c r="C27" s="33"/>
      <c r="D27" s="145" t="s">
        <v>31</v>
      </c>
      <c r="E27" s="33"/>
      <c r="F27" s="33"/>
      <c r="G27" s="33"/>
      <c r="H27" s="33"/>
      <c r="I27" s="145" t="s">
        <v>23</v>
      </c>
      <c r="J27" s="135" t="str">
        <f>IF('Rekapitulace stavby'!AN19="","",'Rekapitulace stavby'!AN19)</f>
        <v/>
      </c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8" customHeight="1">
      <c r="A28" s="33"/>
      <c r="B28" s="39"/>
      <c r="C28" s="33"/>
      <c r="D28" s="33"/>
      <c r="E28" s="135" t="str">
        <f>IF('Rekapitulace stavby'!E20="","",'Rekapitulace stavby'!E20)</f>
        <v xml:space="preserve"> </v>
      </c>
      <c r="F28" s="33"/>
      <c r="G28" s="33"/>
      <c r="H28" s="33"/>
      <c r="I28" s="145" t="s">
        <v>25</v>
      </c>
      <c r="J28" s="135" t="str">
        <f>IF('Rekapitulace stavby'!AN20="","",'Rekapitulace stavby'!AN20)</f>
        <v/>
      </c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9"/>
      <c r="C29" s="33"/>
      <c r="D29" s="33"/>
      <c r="E29" s="33"/>
      <c r="F29" s="33"/>
      <c r="G29" s="33"/>
      <c r="H29" s="33"/>
      <c r="I29" s="33"/>
      <c r="J29" s="33"/>
      <c r="K29" s="3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2" customHeight="1">
      <c r="A30" s="33"/>
      <c r="B30" s="39"/>
      <c r="C30" s="33"/>
      <c r="D30" s="145" t="s">
        <v>32</v>
      </c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8" customFormat="1" ht="16.5" customHeight="1">
      <c r="A31" s="150"/>
      <c r="B31" s="151"/>
      <c r="C31" s="150"/>
      <c r="D31" s="150"/>
      <c r="E31" s="152" t="s">
        <v>1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3"/>
      <c r="B32" s="39"/>
      <c r="C32" s="33"/>
      <c r="D32" s="33"/>
      <c r="E32" s="33"/>
      <c r="F32" s="33"/>
      <c r="G32" s="33"/>
      <c r="H32" s="33"/>
      <c r="I32" s="33"/>
      <c r="J32" s="33"/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4"/>
      <c r="E33" s="154"/>
      <c r="F33" s="154"/>
      <c r="G33" s="154"/>
      <c r="H33" s="154"/>
      <c r="I33" s="154"/>
      <c r="J33" s="154"/>
      <c r="K33" s="154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25.44" customHeight="1">
      <c r="A34" s="33"/>
      <c r="B34" s="39"/>
      <c r="C34" s="33"/>
      <c r="D34" s="155" t="s">
        <v>34</v>
      </c>
      <c r="E34" s="33"/>
      <c r="F34" s="33"/>
      <c r="G34" s="33"/>
      <c r="H34" s="33"/>
      <c r="I34" s="33"/>
      <c r="J34" s="156">
        <f>ROUND(J130, 2)</f>
        <v>1733465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6.96" customHeight="1">
      <c r="A35" s="33"/>
      <c r="B35" s="39"/>
      <c r="C35" s="33"/>
      <c r="D35" s="154"/>
      <c r="E35" s="154"/>
      <c r="F35" s="154"/>
      <c r="G35" s="154"/>
      <c r="H35" s="154"/>
      <c r="I35" s="154"/>
      <c r="J35" s="154"/>
      <c r="K35" s="154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33"/>
      <c r="F36" s="157" t="s">
        <v>36</v>
      </c>
      <c r="G36" s="33"/>
      <c r="H36" s="33"/>
      <c r="I36" s="157" t="s">
        <v>35</v>
      </c>
      <c r="J36" s="157" t="s">
        <v>37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14.4" customHeight="1">
      <c r="A37" s="33"/>
      <c r="B37" s="39"/>
      <c r="C37" s="33"/>
      <c r="D37" s="147" t="s">
        <v>38</v>
      </c>
      <c r="E37" s="145" t="s">
        <v>39</v>
      </c>
      <c r="F37" s="158">
        <f>ROUND((SUM(BE130:BE179)),  2)</f>
        <v>1733465</v>
      </c>
      <c r="G37" s="33"/>
      <c r="H37" s="33"/>
      <c r="I37" s="159">
        <v>0.20999999999999999</v>
      </c>
      <c r="J37" s="158">
        <f>ROUND(((SUM(BE130:BE179))*I37),  2)</f>
        <v>364027.65000000002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39"/>
      <c r="C38" s="33"/>
      <c r="D38" s="33"/>
      <c r="E38" s="145" t="s">
        <v>40</v>
      </c>
      <c r="F38" s="158">
        <f>ROUND((SUM(BF130:BF179)),  2)</f>
        <v>0</v>
      </c>
      <c r="G38" s="33"/>
      <c r="H38" s="33"/>
      <c r="I38" s="159">
        <v>0.12</v>
      </c>
      <c r="J38" s="158">
        <f>ROUND(((SUM(BF130:BF179))*I38),  2)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41</v>
      </c>
      <c r="F39" s="158">
        <f>ROUND((SUM(BG130:BG179)),  2)</f>
        <v>0</v>
      </c>
      <c r="G39" s="33"/>
      <c r="H39" s="33"/>
      <c r="I39" s="159">
        <v>0.20999999999999999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9"/>
      <c r="C40" s="33"/>
      <c r="D40" s="33"/>
      <c r="E40" s="145" t="s">
        <v>42</v>
      </c>
      <c r="F40" s="158">
        <f>ROUND((SUM(BH130:BH179)),  2)</f>
        <v>0</v>
      </c>
      <c r="G40" s="33"/>
      <c r="H40" s="33"/>
      <c r="I40" s="159">
        <v>0.12</v>
      </c>
      <c r="J40" s="158">
        <f>0</f>
        <v>0</v>
      </c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2" customFormat="1" ht="14.4" customHeight="1">
      <c r="A41" s="33"/>
      <c r="B41" s="39"/>
      <c r="C41" s="33"/>
      <c r="D41" s="33"/>
      <c r="E41" s="145" t="s">
        <v>43</v>
      </c>
      <c r="F41" s="158">
        <f>ROUND((SUM(BI130:BI179)),  2)</f>
        <v>0</v>
      </c>
      <c r="G41" s="33"/>
      <c r="H41" s="33"/>
      <c r="I41" s="159">
        <v>0</v>
      </c>
      <c r="J41" s="158">
        <f>0</f>
        <v>0</v>
      </c>
      <c r="K41" s="33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6.96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5.44" customHeight="1">
      <c r="A43" s="33"/>
      <c r="B43" s="39"/>
      <c r="C43" s="160"/>
      <c r="D43" s="161" t="s">
        <v>44</v>
      </c>
      <c r="E43" s="162"/>
      <c r="F43" s="162"/>
      <c r="G43" s="163" t="s">
        <v>45</v>
      </c>
      <c r="H43" s="164" t="s">
        <v>46</v>
      </c>
      <c r="I43" s="162"/>
      <c r="J43" s="165">
        <f>SUM(J34:J41)</f>
        <v>2097492.6499999999</v>
      </c>
      <c r="K43" s="166"/>
      <c r="L43" s="57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14.4" customHeight="1">
      <c r="A44" s="33"/>
      <c r="B44" s="39"/>
      <c r="C44" s="33"/>
      <c r="D44" s="33"/>
      <c r="E44" s="33"/>
      <c r="F44" s="33"/>
      <c r="G44" s="33"/>
      <c r="H44" s="33"/>
      <c r="I44" s="33"/>
      <c r="J44" s="33"/>
      <c r="K44" s="33"/>
      <c r="L44" s="57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47</v>
      </c>
      <c r="E50" s="168"/>
      <c r="F50" s="168"/>
      <c r="G50" s="167" t="s">
        <v>48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49</v>
      </c>
      <c r="E61" s="170"/>
      <c r="F61" s="171" t="s">
        <v>50</v>
      </c>
      <c r="G61" s="169" t="s">
        <v>49</v>
      </c>
      <c r="H61" s="170"/>
      <c r="I61" s="170"/>
      <c r="J61" s="172" t="s">
        <v>50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51</v>
      </c>
      <c r="E65" s="173"/>
      <c r="F65" s="173"/>
      <c r="G65" s="167" t="s">
        <v>52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49</v>
      </c>
      <c r="E76" s="170"/>
      <c r="F76" s="171" t="s">
        <v>50</v>
      </c>
      <c r="G76" s="169" t="s">
        <v>49</v>
      </c>
      <c r="H76" s="170"/>
      <c r="I76" s="170"/>
      <c r="J76" s="172" t="s">
        <v>50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hidden="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hidden="1" s="2" customFormat="1" ht="24.96" customHeight="1">
      <c r="A82" s="33"/>
      <c r="B82" s="34"/>
      <c r="C82" s="24" t="s">
        <v>238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hidden="1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hidden="1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hidden="1" s="2" customFormat="1" ht="16.5" customHeight="1">
      <c r="A85" s="33"/>
      <c r="B85" s="34"/>
      <c r="C85" s="35"/>
      <c r="D85" s="35"/>
      <c r="E85" s="178" t="str">
        <f>E7</f>
        <v>Cheb - Onkologie a zubní klinika rev.11.02.2025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hidden="1" s="1" customFormat="1" ht="12" customHeight="1">
      <c r="B86" s="22"/>
      <c r="C86" s="30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78" t="s">
        <v>4862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0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3"/>
      <c r="B89" s="34"/>
      <c r="C89" s="35"/>
      <c r="D89" s="35"/>
      <c r="E89" s="179" t="s">
        <v>5270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hidden="1" s="2" customFormat="1" ht="12" customHeight="1">
      <c r="A90" s="33"/>
      <c r="B90" s="34"/>
      <c r="C90" s="30" t="s">
        <v>235</v>
      </c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hidden="1" s="2" customFormat="1" ht="16.5" customHeight="1">
      <c r="A91" s="33"/>
      <c r="B91" s="34"/>
      <c r="C91" s="35"/>
      <c r="D91" s="35"/>
      <c r="E91" s="70" t="str">
        <f>E13</f>
        <v>II.1.2.8 - Měření a regulace</v>
      </c>
      <c r="F91" s="35"/>
      <c r="G91" s="35"/>
      <c r="H91" s="35"/>
      <c r="I91" s="35"/>
      <c r="J91" s="35"/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hidden="1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hidden="1" s="2" customFormat="1" ht="12" customHeight="1">
      <c r="A93" s="33"/>
      <c r="B93" s="34"/>
      <c r="C93" s="30" t="s">
        <v>18</v>
      </c>
      <c r="D93" s="35"/>
      <c r="E93" s="35"/>
      <c r="F93" s="27" t="str">
        <f>F16</f>
        <v xml:space="preserve"> </v>
      </c>
      <c r="G93" s="35"/>
      <c r="H93" s="35"/>
      <c r="I93" s="30" t="s">
        <v>20</v>
      </c>
      <c r="J93" s="73" t="str">
        <f>IF(J16="","",J16)</f>
        <v>10. 12. 2024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hidden="1" s="2" customFormat="1" ht="6.96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hidden="1" s="2" customFormat="1" ht="15.15" customHeight="1">
      <c r="A95" s="33"/>
      <c r="B95" s="34"/>
      <c r="C95" s="30" t="s">
        <v>22</v>
      </c>
      <c r="D95" s="35"/>
      <c r="E95" s="35"/>
      <c r="F95" s="27" t="str">
        <f>E19</f>
        <v xml:space="preserve"> </v>
      </c>
      <c r="G95" s="35"/>
      <c r="H95" s="35"/>
      <c r="I95" s="30" t="s">
        <v>27</v>
      </c>
      <c r="J95" s="31" t="str">
        <f>E25</f>
        <v>M Projekt Cheb</v>
      </c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hidden="1" s="2" customFormat="1" ht="15.15" customHeight="1">
      <c r="A96" s="33"/>
      <c r="B96" s="34"/>
      <c r="C96" s="30" t="s">
        <v>26</v>
      </c>
      <c r="D96" s="35"/>
      <c r="E96" s="35"/>
      <c r="F96" s="27" t="str">
        <f>IF(E22="","",E22)</f>
        <v xml:space="preserve"> </v>
      </c>
      <c r="G96" s="35"/>
      <c r="H96" s="35"/>
      <c r="I96" s="30" t="s">
        <v>31</v>
      </c>
      <c r="J96" s="31" t="str">
        <f>E28</f>
        <v xml:space="preserve"> 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hidden="1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hidden="1" s="2" customFormat="1" ht="29.28" customHeight="1">
      <c r="A98" s="33"/>
      <c r="B98" s="34"/>
      <c r="C98" s="180" t="s">
        <v>239</v>
      </c>
      <c r="D98" s="181"/>
      <c r="E98" s="181"/>
      <c r="F98" s="181"/>
      <c r="G98" s="181"/>
      <c r="H98" s="181"/>
      <c r="I98" s="181"/>
      <c r="J98" s="182" t="s">
        <v>240</v>
      </c>
      <c r="K98" s="181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hidden="1" s="2" customFormat="1" ht="10.32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7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hidden="1" s="2" customFormat="1" ht="22.8" customHeight="1">
      <c r="A100" s="33"/>
      <c r="B100" s="34"/>
      <c r="C100" s="183" t="s">
        <v>241</v>
      </c>
      <c r="D100" s="35"/>
      <c r="E100" s="35"/>
      <c r="F100" s="35"/>
      <c r="G100" s="35"/>
      <c r="H100" s="35"/>
      <c r="I100" s="35"/>
      <c r="J100" s="104">
        <f>J130</f>
        <v>1733465</v>
      </c>
      <c r="K100" s="35"/>
      <c r="L100" s="57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242</v>
      </c>
    </row>
    <row r="101" hidden="1" s="9" customFormat="1" ht="24.96" customHeight="1">
      <c r="A101" s="9"/>
      <c r="B101" s="184"/>
      <c r="C101" s="185"/>
      <c r="D101" s="186" t="s">
        <v>4518</v>
      </c>
      <c r="E101" s="187"/>
      <c r="F101" s="187"/>
      <c r="G101" s="187"/>
      <c r="H101" s="187"/>
      <c r="I101" s="187"/>
      <c r="J101" s="188">
        <f>J131</f>
        <v>1733465</v>
      </c>
      <c r="K101" s="185"/>
      <c r="L101" s="18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90"/>
      <c r="C102" s="126"/>
      <c r="D102" s="191" t="s">
        <v>4519</v>
      </c>
      <c r="E102" s="192"/>
      <c r="F102" s="192"/>
      <c r="G102" s="192"/>
      <c r="H102" s="192"/>
      <c r="I102" s="192"/>
      <c r="J102" s="193">
        <f>J132</f>
        <v>479976</v>
      </c>
      <c r="K102" s="126"/>
      <c r="L102" s="19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0"/>
      <c r="C103" s="126"/>
      <c r="D103" s="191" t="s">
        <v>4520</v>
      </c>
      <c r="E103" s="192"/>
      <c r="F103" s="192"/>
      <c r="G103" s="192"/>
      <c r="H103" s="192"/>
      <c r="I103" s="192"/>
      <c r="J103" s="193">
        <f>J137</f>
        <v>239480</v>
      </c>
      <c r="K103" s="126"/>
      <c r="L103" s="19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0"/>
      <c r="C104" s="126"/>
      <c r="D104" s="191" t="s">
        <v>4521</v>
      </c>
      <c r="E104" s="192"/>
      <c r="F104" s="192"/>
      <c r="G104" s="192"/>
      <c r="H104" s="192"/>
      <c r="I104" s="192"/>
      <c r="J104" s="193">
        <f>J158</f>
        <v>223000</v>
      </c>
      <c r="K104" s="126"/>
      <c r="L104" s="19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90"/>
      <c r="C105" s="126"/>
      <c r="D105" s="191" t="s">
        <v>4522</v>
      </c>
      <c r="E105" s="192"/>
      <c r="F105" s="192"/>
      <c r="G105" s="192"/>
      <c r="H105" s="192"/>
      <c r="I105" s="192"/>
      <c r="J105" s="193">
        <f>J161</f>
        <v>533809</v>
      </c>
      <c r="K105" s="126"/>
      <c r="L105" s="19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90"/>
      <c r="C106" s="126"/>
      <c r="D106" s="191" t="s">
        <v>4523</v>
      </c>
      <c r="E106" s="192"/>
      <c r="F106" s="192"/>
      <c r="G106" s="192"/>
      <c r="H106" s="192"/>
      <c r="I106" s="192"/>
      <c r="J106" s="193">
        <f>J176</f>
        <v>257200</v>
      </c>
      <c r="K106" s="126"/>
      <c r="L106" s="19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2" customFormat="1" ht="21.84" customHeight="1">
      <c r="A107" s="33"/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hidden="1" s="2" customFormat="1" ht="6.96" customHeight="1">
      <c r="A108" s="33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hidden="1"/>
    <row r="110" hidden="1"/>
    <row r="111" hidden="1"/>
    <row r="112" s="2" customFormat="1" ht="6.96" customHeight="1">
      <c r="A112" s="33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57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="2" customFormat="1" ht="24.96" customHeight="1">
      <c r="A113" s="33"/>
      <c r="B113" s="34"/>
      <c r="C113" s="24" t="s">
        <v>263</v>
      </c>
      <c r="D113" s="35"/>
      <c r="E113" s="35"/>
      <c r="F113" s="35"/>
      <c r="G113" s="35"/>
      <c r="H113" s="35"/>
      <c r="I113" s="35"/>
      <c r="J113" s="35"/>
      <c r="K113" s="35"/>
      <c r="L113" s="57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="2" customFormat="1" ht="6.96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7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="2" customFormat="1" ht="12" customHeight="1">
      <c r="A115" s="33"/>
      <c r="B115" s="34"/>
      <c r="C115" s="30" t="s">
        <v>14</v>
      </c>
      <c r="D115" s="35"/>
      <c r="E115" s="35"/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6.5" customHeight="1">
      <c r="A116" s="33"/>
      <c r="B116" s="34"/>
      <c r="C116" s="35"/>
      <c r="D116" s="35"/>
      <c r="E116" s="178" t="str">
        <f>E7</f>
        <v>Cheb - Onkologie a zubní klinika rev.11.02.2025</v>
      </c>
      <c r="F116" s="30"/>
      <c r="G116" s="30"/>
      <c r="H116" s="30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1" customFormat="1" ht="12" customHeight="1">
      <c r="B117" s="22"/>
      <c r="C117" s="30" t="s">
        <v>231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78" t="s">
        <v>4862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0" t="s">
        <v>233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3"/>
      <c r="B120" s="34"/>
      <c r="C120" s="35"/>
      <c r="D120" s="35"/>
      <c r="E120" s="179" t="s">
        <v>5270</v>
      </c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2" customHeight="1">
      <c r="A121" s="33"/>
      <c r="B121" s="34"/>
      <c r="C121" s="30" t="s">
        <v>235</v>
      </c>
      <c r="D121" s="35"/>
      <c r="E121" s="35"/>
      <c r="F121" s="35"/>
      <c r="G121" s="35"/>
      <c r="H121" s="35"/>
      <c r="I121" s="35"/>
      <c r="J121" s="35"/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6.5" customHeight="1">
      <c r="A122" s="33"/>
      <c r="B122" s="34"/>
      <c r="C122" s="35"/>
      <c r="D122" s="35"/>
      <c r="E122" s="70" t="str">
        <f>E13</f>
        <v>II.1.2.8 - Měření a regulace</v>
      </c>
      <c r="F122" s="35"/>
      <c r="G122" s="35"/>
      <c r="H122" s="35"/>
      <c r="I122" s="35"/>
      <c r="J122" s="35"/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6.96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2" customFormat="1" ht="12" customHeight="1">
      <c r="A124" s="33"/>
      <c r="B124" s="34"/>
      <c r="C124" s="30" t="s">
        <v>18</v>
      </c>
      <c r="D124" s="35"/>
      <c r="E124" s="35"/>
      <c r="F124" s="27" t="str">
        <f>F16</f>
        <v xml:space="preserve"> </v>
      </c>
      <c r="G124" s="35"/>
      <c r="H124" s="35"/>
      <c r="I124" s="30" t="s">
        <v>20</v>
      </c>
      <c r="J124" s="73" t="str">
        <f>IF(J16="","",J16)</f>
        <v>10. 12. 2024</v>
      </c>
      <c r="K124" s="35"/>
      <c r="L124" s="57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="2" customFormat="1" ht="6.96" customHeight="1">
      <c r="A125" s="33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57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="2" customFormat="1" ht="15.15" customHeight="1">
      <c r="A126" s="33"/>
      <c r="B126" s="34"/>
      <c r="C126" s="30" t="s">
        <v>22</v>
      </c>
      <c r="D126" s="35"/>
      <c r="E126" s="35"/>
      <c r="F126" s="27" t="str">
        <f>E19</f>
        <v xml:space="preserve"> </v>
      </c>
      <c r="G126" s="35"/>
      <c r="H126" s="35"/>
      <c r="I126" s="30" t="s">
        <v>27</v>
      </c>
      <c r="J126" s="31" t="str">
        <f>E25</f>
        <v>M Projekt Cheb</v>
      </c>
      <c r="K126" s="35"/>
      <c r="L126" s="57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="2" customFormat="1" ht="15.15" customHeight="1">
      <c r="A127" s="33"/>
      <c r="B127" s="34"/>
      <c r="C127" s="30" t="s">
        <v>26</v>
      </c>
      <c r="D127" s="35"/>
      <c r="E127" s="35"/>
      <c r="F127" s="27" t="str">
        <f>IF(E22="","",E22)</f>
        <v xml:space="preserve"> </v>
      </c>
      <c r="G127" s="35"/>
      <c r="H127" s="35"/>
      <c r="I127" s="30" t="s">
        <v>31</v>
      </c>
      <c r="J127" s="31" t="str">
        <f>E28</f>
        <v xml:space="preserve"> </v>
      </c>
      <c r="K127" s="35"/>
      <c r="L127" s="57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="2" customFormat="1" ht="10.32" customHeight="1">
      <c r="A128" s="33"/>
      <c r="B128" s="34"/>
      <c r="C128" s="35"/>
      <c r="D128" s="35"/>
      <c r="E128" s="35"/>
      <c r="F128" s="35"/>
      <c r="G128" s="35"/>
      <c r="H128" s="35"/>
      <c r="I128" s="35"/>
      <c r="J128" s="35"/>
      <c r="K128" s="35"/>
      <c r="L128" s="57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="11" customFormat="1" ht="29.28" customHeight="1">
      <c r="A129" s="195"/>
      <c r="B129" s="196"/>
      <c r="C129" s="197" t="s">
        <v>264</v>
      </c>
      <c r="D129" s="198" t="s">
        <v>59</v>
      </c>
      <c r="E129" s="198" t="s">
        <v>55</v>
      </c>
      <c r="F129" s="198" t="s">
        <v>56</v>
      </c>
      <c r="G129" s="198" t="s">
        <v>265</v>
      </c>
      <c r="H129" s="198" t="s">
        <v>266</v>
      </c>
      <c r="I129" s="198" t="s">
        <v>267</v>
      </c>
      <c r="J129" s="199" t="s">
        <v>240</v>
      </c>
      <c r="K129" s="200" t="s">
        <v>268</v>
      </c>
      <c r="L129" s="201"/>
      <c r="M129" s="94" t="s">
        <v>1</v>
      </c>
      <c r="N129" s="95" t="s">
        <v>38</v>
      </c>
      <c r="O129" s="95" t="s">
        <v>269</v>
      </c>
      <c r="P129" s="95" t="s">
        <v>270</v>
      </c>
      <c r="Q129" s="95" t="s">
        <v>271</v>
      </c>
      <c r="R129" s="95" t="s">
        <v>272</v>
      </c>
      <c r="S129" s="95" t="s">
        <v>273</v>
      </c>
      <c r="T129" s="96" t="s">
        <v>274</v>
      </c>
      <c r="U129" s="195"/>
      <c r="V129" s="195"/>
      <c r="W129" s="195"/>
      <c r="X129" s="195"/>
      <c r="Y129" s="195"/>
      <c r="Z129" s="195"/>
      <c r="AA129" s="195"/>
      <c r="AB129" s="195"/>
      <c r="AC129" s="195"/>
      <c r="AD129" s="195"/>
      <c r="AE129" s="195"/>
    </row>
    <row r="130" s="2" customFormat="1" ht="22.8" customHeight="1">
      <c r="A130" s="33"/>
      <c r="B130" s="34"/>
      <c r="C130" s="101" t="s">
        <v>275</v>
      </c>
      <c r="D130" s="35"/>
      <c r="E130" s="35"/>
      <c r="F130" s="35"/>
      <c r="G130" s="35"/>
      <c r="H130" s="35"/>
      <c r="I130" s="35"/>
      <c r="J130" s="202">
        <f>BK130</f>
        <v>1733465</v>
      </c>
      <c r="K130" s="35"/>
      <c r="L130" s="39"/>
      <c r="M130" s="97"/>
      <c r="N130" s="203"/>
      <c r="O130" s="98"/>
      <c r="P130" s="204">
        <f>P131</f>
        <v>0</v>
      </c>
      <c r="Q130" s="98"/>
      <c r="R130" s="204">
        <f>R131</f>
        <v>0</v>
      </c>
      <c r="S130" s="98"/>
      <c r="T130" s="205">
        <f>T131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73</v>
      </c>
      <c r="AU130" s="18" t="s">
        <v>242</v>
      </c>
      <c r="BK130" s="206">
        <f>BK131</f>
        <v>1733465</v>
      </c>
    </row>
    <row r="131" s="12" customFormat="1" ht="25.92" customHeight="1">
      <c r="A131" s="12"/>
      <c r="B131" s="207"/>
      <c r="C131" s="208"/>
      <c r="D131" s="209" t="s">
        <v>73</v>
      </c>
      <c r="E131" s="210" t="s">
        <v>2081</v>
      </c>
      <c r="F131" s="210" t="s">
        <v>155</v>
      </c>
      <c r="G131" s="208"/>
      <c r="H131" s="208"/>
      <c r="I131" s="208"/>
      <c r="J131" s="211">
        <f>BK131</f>
        <v>1733465</v>
      </c>
      <c r="K131" s="208"/>
      <c r="L131" s="212"/>
      <c r="M131" s="213"/>
      <c r="N131" s="214"/>
      <c r="O131" s="214"/>
      <c r="P131" s="215">
        <f>P132+P137+P158+P161+P176</f>
        <v>0</v>
      </c>
      <c r="Q131" s="214"/>
      <c r="R131" s="215">
        <f>R132+R137+R158+R161+R176</f>
        <v>0</v>
      </c>
      <c r="S131" s="214"/>
      <c r="T131" s="216">
        <f>T132+T137+T158+T161+T176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7" t="s">
        <v>81</v>
      </c>
      <c r="AT131" s="218" t="s">
        <v>73</v>
      </c>
      <c r="AU131" s="218" t="s">
        <v>74</v>
      </c>
      <c r="AY131" s="217" t="s">
        <v>278</v>
      </c>
      <c r="BK131" s="219">
        <f>BK132+BK137+BK158+BK161+BK176</f>
        <v>1733465</v>
      </c>
    </row>
    <row r="132" s="12" customFormat="1" ht="22.8" customHeight="1">
      <c r="A132" s="12"/>
      <c r="B132" s="207"/>
      <c r="C132" s="208"/>
      <c r="D132" s="209" t="s">
        <v>73</v>
      </c>
      <c r="E132" s="220" t="s">
        <v>2082</v>
      </c>
      <c r="F132" s="220" t="s">
        <v>4524</v>
      </c>
      <c r="G132" s="208"/>
      <c r="H132" s="208"/>
      <c r="I132" s="208"/>
      <c r="J132" s="221">
        <f>BK132</f>
        <v>479976</v>
      </c>
      <c r="K132" s="208"/>
      <c r="L132" s="212"/>
      <c r="M132" s="213"/>
      <c r="N132" s="214"/>
      <c r="O132" s="214"/>
      <c r="P132" s="215">
        <f>SUM(P133:P136)</f>
        <v>0</v>
      </c>
      <c r="Q132" s="214"/>
      <c r="R132" s="215">
        <f>SUM(R133:R136)</f>
        <v>0</v>
      </c>
      <c r="S132" s="214"/>
      <c r="T132" s="216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7" t="s">
        <v>81</v>
      </c>
      <c r="AT132" s="218" t="s">
        <v>73</v>
      </c>
      <c r="AU132" s="218" t="s">
        <v>81</v>
      </c>
      <c r="AY132" s="217" t="s">
        <v>278</v>
      </c>
      <c r="BK132" s="219">
        <f>SUM(BK133:BK136)</f>
        <v>479976</v>
      </c>
    </row>
    <row r="133" s="2" customFormat="1" ht="24.15" customHeight="1">
      <c r="A133" s="33"/>
      <c r="B133" s="34"/>
      <c r="C133" s="222" t="s">
        <v>81</v>
      </c>
      <c r="D133" s="222" t="s">
        <v>280</v>
      </c>
      <c r="E133" s="223" t="s">
        <v>4525</v>
      </c>
      <c r="F133" s="224" t="s">
        <v>4526</v>
      </c>
      <c r="G133" s="225" t="s">
        <v>1673</v>
      </c>
      <c r="H133" s="226">
        <v>7</v>
      </c>
      <c r="I133" s="227">
        <v>28814</v>
      </c>
      <c r="J133" s="227">
        <f>ROUND(I133*H133,2)</f>
        <v>201698</v>
      </c>
      <c r="K133" s="228"/>
      <c r="L133" s="39"/>
      <c r="M133" s="229" t="s">
        <v>1</v>
      </c>
      <c r="N133" s="230" t="s">
        <v>39</v>
      </c>
      <c r="O133" s="231">
        <v>0</v>
      </c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33" t="s">
        <v>116</v>
      </c>
      <c r="AT133" s="233" t="s">
        <v>280</v>
      </c>
      <c r="AU133" s="233" t="s">
        <v>83</v>
      </c>
      <c r="AY133" s="18" t="s">
        <v>278</v>
      </c>
      <c r="BE133" s="234">
        <f>IF(N133="základní",J133,0)</f>
        <v>201698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8" t="s">
        <v>81</v>
      </c>
      <c r="BK133" s="234">
        <f>ROUND(I133*H133,2)</f>
        <v>201698</v>
      </c>
      <c r="BL133" s="18" t="s">
        <v>116</v>
      </c>
      <c r="BM133" s="233" t="s">
        <v>83</v>
      </c>
    </row>
    <row r="134" s="2" customFormat="1" ht="21.75" customHeight="1">
      <c r="A134" s="33"/>
      <c r="B134" s="34"/>
      <c r="C134" s="222" t="s">
        <v>83</v>
      </c>
      <c r="D134" s="222" t="s">
        <v>280</v>
      </c>
      <c r="E134" s="223" t="s">
        <v>4527</v>
      </c>
      <c r="F134" s="224" t="s">
        <v>4528</v>
      </c>
      <c r="G134" s="225" t="s">
        <v>1673</v>
      </c>
      <c r="H134" s="226">
        <v>6</v>
      </c>
      <c r="I134" s="227">
        <v>19230</v>
      </c>
      <c r="J134" s="227">
        <f>ROUND(I134*H134,2)</f>
        <v>115380</v>
      </c>
      <c r="K134" s="228"/>
      <c r="L134" s="39"/>
      <c r="M134" s="229" t="s">
        <v>1</v>
      </c>
      <c r="N134" s="230" t="s">
        <v>39</v>
      </c>
      <c r="O134" s="231">
        <v>0</v>
      </c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33" t="s">
        <v>116</v>
      </c>
      <c r="AT134" s="233" t="s">
        <v>280</v>
      </c>
      <c r="AU134" s="233" t="s">
        <v>83</v>
      </c>
      <c r="AY134" s="18" t="s">
        <v>278</v>
      </c>
      <c r="BE134" s="234">
        <f>IF(N134="základní",J134,0)</f>
        <v>115380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8" t="s">
        <v>81</v>
      </c>
      <c r="BK134" s="234">
        <f>ROUND(I134*H134,2)</f>
        <v>115380</v>
      </c>
      <c r="BL134" s="18" t="s">
        <v>116</v>
      </c>
      <c r="BM134" s="233" t="s">
        <v>116</v>
      </c>
    </row>
    <row r="135" s="2" customFormat="1" ht="16.5" customHeight="1">
      <c r="A135" s="33"/>
      <c r="B135" s="34"/>
      <c r="C135" s="222" t="s">
        <v>91</v>
      </c>
      <c r="D135" s="222" t="s">
        <v>280</v>
      </c>
      <c r="E135" s="223" t="s">
        <v>4529</v>
      </c>
      <c r="F135" s="224" t="s">
        <v>4530</v>
      </c>
      <c r="G135" s="225" t="s">
        <v>1673</v>
      </c>
      <c r="H135" s="226">
        <v>2</v>
      </c>
      <c r="I135" s="227">
        <v>15849</v>
      </c>
      <c r="J135" s="227">
        <f>ROUND(I135*H135,2)</f>
        <v>31698</v>
      </c>
      <c r="K135" s="228"/>
      <c r="L135" s="39"/>
      <c r="M135" s="229" t="s">
        <v>1</v>
      </c>
      <c r="N135" s="230" t="s">
        <v>39</v>
      </c>
      <c r="O135" s="231">
        <v>0</v>
      </c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33" t="s">
        <v>116</v>
      </c>
      <c r="AT135" s="233" t="s">
        <v>280</v>
      </c>
      <c r="AU135" s="233" t="s">
        <v>83</v>
      </c>
      <c r="AY135" s="18" t="s">
        <v>278</v>
      </c>
      <c r="BE135" s="234">
        <f>IF(N135="základní",J135,0)</f>
        <v>31698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8" t="s">
        <v>81</v>
      </c>
      <c r="BK135" s="234">
        <f>ROUND(I135*H135,2)</f>
        <v>31698</v>
      </c>
      <c r="BL135" s="18" t="s">
        <v>116</v>
      </c>
      <c r="BM135" s="233" t="s">
        <v>304</v>
      </c>
    </row>
    <row r="136" s="2" customFormat="1" ht="16.5" customHeight="1">
      <c r="A136" s="33"/>
      <c r="B136" s="34"/>
      <c r="C136" s="222" t="s">
        <v>116</v>
      </c>
      <c r="D136" s="222" t="s">
        <v>280</v>
      </c>
      <c r="E136" s="223" t="s">
        <v>4539</v>
      </c>
      <c r="F136" s="224" t="s">
        <v>4540</v>
      </c>
      <c r="G136" s="225" t="s">
        <v>1673</v>
      </c>
      <c r="H136" s="226">
        <v>164</v>
      </c>
      <c r="I136" s="227">
        <v>800</v>
      </c>
      <c r="J136" s="227">
        <f>ROUND(I136*H136,2)</f>
        <v>131200</v>
      </c>
      <c r="K136" s="228"/>
      <c r="L136" s="39"/>
      <c r="M136" s="229" t="s">
        <v>1</v>
      </c>
      <c r="N136" s="230" t="s">
        <v>39</v>
      </c>
      <c r="O136" s="231">
        <v>0</v>
      </c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33" t="s">
        <v>116</v>
      </c>
      <c r="AT136" s="233" t="s">
        <v>280</v>
      </c>
      <c r="AU136" s="233" t="s">
        <v>83</v>
      </c>
      <c r="AY136" s="18" t="s">
        <v>278</v>
      </c>
      <c r="BE136" s="234">
        <f>IF(N136="základní",J136,0)</f>
        <v>131200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8" t="s">
        <v>81</v>
      </c>
      <c r="BK136" s="234">
        <f>ROUND(I136*H136,2)</f>
        <v>131200</v>
      </c>
      <c r="BL136" s="18" t="s">
        <v>116</v>
      </c>
      <c r="BM136" s="233" t="s">
        <v>315</v>
      </c>
    </row>
    <row r="137" s="12" customFormat="1" ht="22.8" customHeight="1">
      <c r="A137" s="12"/>
      <c r="B137" s="207"/>
      <c r="C137" s="208"/>
      <c r="D137" s="209" t="s">
        <v>73</v>
      </c>
      <c r="E137" s="220" t="s">
        <v>2180</v>
      </c>
      <c r="F137" s="220" t="s">
        <v>4541</v>
      </c>
      <c r="G137" s="208"/>
      <c r="H137" s="208"/>
      <c r="I137" s="208"/>
      <c r="J137" s="221">
        <f>BK137</f>
        <v>239480</v>
      </c>
      <c r="K137" s="208"/>
      <c r="L137" s="212"/>
      <c r="M137" s="213"/>
      <c r="N137" s="214"/>
      <c r="O137" s="214"/>
      <c r="P137" s="215">
        <f>SUM(P138:P157)</f>
        <v>0</v>
      </c>
      <c r="Q137" s="214"/>
      <c r="R137" s="215">
        <f>SUM(R138:R157)</f>
        <v>0</v>
      </c>
      <c r="S137" s="214"/>
      <c r="T137" s="216">
        <f>SUM(T138:T157)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7" t="s">
        <v>81</v>
      </c>
      <c r="AT137" s="218" t="s">
        <v>73</v>
      </c>
      <c r="AU137" s="218" t="s">
        <v>81</v>
      </c>
      <c r="AY137" s="217" t="s">
        <v>278</v>
      </c>
      <c r="BK137" s="219">
        <f>SUM(BK138:BK157)</f>
        <v>239480</v>
      </c>
    </row>
    <row r="138" s="2" customFormat="1" ht="16.5" customHeight="1">
      <c r="A138" s="33"/>
      <c r="B138" s="34"/>
      <c r="C138" s="222" t="s">
        <v>298</v>
      </c>
      <c r="D138" s="222" t="s">
        <v>280</v>
      </c>
      <c r="E138" s="223" t="s">
        <v>4542</v>
      </c>
      <c r="F138" s="224" t="s">
        <v>4543</v>
      </c>
      <c r="G138" s="225" t="s">
        <v>1673</v>
      </c>
      <c r="H138" s="226">
        <v>16</v>
      </c>
      <c r="I138" s="227">
        <v>1458</v>
      </c>
      <c r="J138" s="227">
        <f>ROUND(I138*H138,2)</f>
        <v>23328</v>
      </c>
      <c r="K138" s="228"/>
      <c r="L138" s="39"/>
      <c r="M138" s="229" t="s">
        <v>1</v>
      </c>
      <c r="N138" s="230" t="s">
        <v>39</v>
      </c>
      <c r="O138" s="231">
        <v>0</v>
      </c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33" t="s">
        <v>116</v>
      </c>
      <c r="AT138" s="233" t="s">
        <v>280</v>
      </c>
      <c r="AU138" s="233" t="s">
        <v>83</v>
      </c>
      <c r="AY138" s="18" t="s">
        <v>278</v>
      </c>
      <c r="BE138" s="234">
        <f>IF(N138="základní",J138,0)</f>
        <v>23328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8" t="s">
        <v>81</v>
      </c>
      <c r="BK138" s="234">
        <f>ROUND(I138*H138,2)</f>
        <v>23328</v>
      </c>
      <c r="BL138" s="18" t="s">
        <v>116</v>
      </c>
      <c r="BM138" s="233" t="s">
        <v>325</v>
      </c>
    </row>
    <row r="139" s="2" customFormat="1" ht="37.8" customHeight="1">
      <c r="A139" s="33"/>
      <c r="B139" s="34"/>
      <c r="C139" s="222" t="s">
        <v>304</v>
      </c>
      <c r="D139" s="222" t="s">
        <v>280</v>
      </c>
      <c r="E139" s="223" t="s">
        <v>4544</v>
      </c>
      <c r="F139" s="224" t="s">
        <v>4545</v>
      </c>
      <c r="G139" s="225" t="s">
        <v>1673</v>
      </c>
      <c r="H139" s="226">
        <v>4</v>
      </c>
      <c r="I139" s="227">
        <v>4881</v>
      </c>
      <c r="J139" s="227">
        <f>ROUND(I139*H139,2)</f>
        <v>19524</v>
      </c>
      <c r="K139" s="228"/>
      <c r="L139" s="39"/>
      <c r="M139" s="229" t="s">
        <v>1</v>
      </c>
      <c r="N139" s="230" t="s">
        <v>39</v>
      </c>
      <c r="O139" s="231">
        <v>0</v>
      </c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33" t="s">
        <v>116</v>
      </c>
      <c r="AT139" s="233" t="s">
        <v>280</v>
      </c>
      <c r="AU139" s="233" t="s">
        <v>83</v>
      </c>
      <c r="AY139" s="18" t="s">
        <v>278</v>
      </c>
      <c r="BE139" s="234">
        <f>IF(N139="základní",J139,0)</f>
        <v>19524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8" t="s">
        <v>81</v>
      </c>
      <c r="BK139" s="234">
        <f>ROUND(I139*H139,2)</f>
        <v>19524</v>
      </c>
      <c r="BL139" s="18" t="s">
        <v>116</v>
      </c>
      <c r="BM139" s="233" t="s">
        <v>8</v>
      </c>
    </row>
    <row r="140" s="2" customFormat="1" ht="16.5" customHeight="1">
      <c r="A140" s="33"/>
      <c r="B140" s="34"/>
      <c r="C140" s="222" t="s">
        <v>310</v>
      </c>
      <c r="D140" s="222" t="s">
        <v>280</v>
      </c>
      <c r="E140" s="223" t="s">
        <v>4546</v>
      </c>
      <c r="F140" s="224" t="s">
        <v>4547</v>
      </c>
      <c r="G140" s="225" t="s">
        <v>1673</v>
      </c>
      <c r="H140" s="226">
        <v>2</v>
      </c>
      <c r="I140" s="227">
        <v>1624</v>
      </c>
      <c r="J140" s="227">
        <f>ROUND(I140*H140,2)</f>
        <v>3248</v>
      </c>
      <c r="K140" s="228"/>
      <c r="L140" s="39"/>
      <c r="M140" s="229" t="s">
        <v>1</v>
      </c>
      <c r="N140" s="230" t="s">
        <v>39</v>
      </c>
      <c r="O140" s="231">
        <v>0</v>
      </c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33" t="s">
        <v>116</v>
      </c>
      <c r="AT140" s="233" t="s">
        <v>280</v>
      </c>
      <c r="AU140" s="233" t="s">
        <v>83</v>
      </c>
      <c r="AY140" s="18" t="s">
        <v>278</v>
      </c>
      <c r="BE140" s="234">
        <f>IF(N140="základní",J140,0)</f>
        <v>3248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8" t="s">
        <v>81</v>
      </c>
      <c r="BK140" s="234">
        <f>ROUND(I140*H140,2)</f>
        <v>3248</v>
      </c>
      <c r="BL140" s="18" t="s">
        <v>116</v>
      </c>
      <c r="BM140" s="233" t="s">
        <v>410</v>
      </c>
    </row>
    <row r="141" s="2" customFormat="1" ht="24.15" customHeight="1">
      <c r="A141" s="33"/>
      <c r="B141" s="34"/>
      <c r="C141" s="222" t="s">
        <v>315</v>
      </c>
      <c r="D141" s="222" t="s">
        <v>280</v>
      </c>
      <c r="E141" s="223" t="s">
        <v>4548</v>
      </c>
      <c r="F141" s="224" t="s">
        <v>4549</v>
      </c>
      <c r="G141" s="225" t="s">
        <v>1673</v>
      </c>
      <c r="H141" s="226">
        <v>2</v>
      </c>
      <c r="I141" s="227">
        <v>5317</v>
      </c>
      <c r="J141" s="227">
        <f>ROUND(I141*H141,2)</f>
        <v>10634</v>
      </c>
      <c r="K141" s="228"/>
      <c r="L141" s="39"/>
      <c r="M141" s="229" t="s">
        <v>1</v>
      </c>
      <c r="N141" s="230" t="s">
        <v>39</v>
      </c>
      <c r="O141" s="231">
        <v>0</v>
      </c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33" t="s">
        <v>116</v>
      </c>
      <c r="AT141" s="233" t="s">
        <v>280</v>
      </c>
      <c r="AU141" s="233" t="s">
        <v>83</v>
      </c>
      <c r="AY141" s="18" t="s">
        <v>278</v>
      </c>
      <c r="BE141" s="234">
        <f>IF(N141="základní",J141,0)</f>
        <v>10634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8" t="s">
        <v>81</v>
      </c>
      <c r="BK141" s="234">
        <f>ROUND(I141*H141,2)</f>
        <v>10634</v>
      </c>
      <c r="BL141" s="18" t="s">
        <v>116</v>
      </c>
      <c r="BM141" s="233" t="s">
        <v>602</v>
      </c>
    </row>
    <row r="142" s="2" customFormat="1" ht="16.5" customHeight="1">
      <c r="A142" s="33"/>
      <c r="B142" s="34"/>
      <c r="C142" s="222" t="s">
        <v>308</v>
      </c>
      <c r="D142" s="222" t="s">
        <v>280</v>
      </c>
      <c r="E142" s="223" t="s">
        <v>4550</v>
      </c>
      <c r="F142" s="224" t="s">
        <v>4551</v>
      </c>
      <c r="G142" s="225" t="s">
        <v>1673</v>
      </c>
      <c r="H142" s="226">
        <v>2</v>
      </c>
      <c r="I142" s="227">
        <v>877</v>
      </c>
      <c r="J142" s="227">
        <f>ROUND(I142*H142,2)</f>
        <v>1754</v>
      </c>
      <c r="K142" s="228"/>
      <c r="L142" s="39"/>
      <c r="M142" s="229" t="s">
        <v>1</v>
      </c>
      <c r="N142" s="230" t="s">
        <v>39</v>
      </c>
      <c r="O142" s="231">
        <v>0</v>
      </c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33" t="s">
        <v>116</v>
      </c>
      <c r="AT142" s="233" t="s">
        <v>280</v>
      </c>
      <c r="AU142" s="233" t="s">
        <v>83</v>
      </c>
      <c r="AY142" s="18" t="s">
        <v>278</v>
      </c>
      <c r="BE142" s="234">
        <f>IF(N142="základní",J142,0)</f>
        <v>1754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8" t="s">
        <v>81</v>
      </c>
      <c r="BK142" s="234">
        <f>ROUND(I142*H142,2)</f>
        <v>1754</v>
      </c>
      <c r="BL142" s="18" t="s">
        <v>116</v>
      </c>
      <c r="BM142" s="233" t="s">
        <v>611</v>
      </c>
    </row>
    <row r="143" s="2" customFormat="1" ht="21.75" customHeight="1">
      <c r="A143" s="33"/>
      <c r="B143" s="34"/>
      <c r="C143" s="222" t="s">
        <v>325</v>
      </c>
      <c r="D143" s="222" t="s">
        <v>280</v>
      </c>
      <c r="E143" s="223" t="s">
        <v>4552</v>
      </c>
      <c r="F143" s="224" t="s">
        <v>4553</v>
      </c>
      <c r="G143" s="225" t="s">
        <v>1673</v>
      </c>
      <c r="H143" s="226">
        <v>1</v>
      </c>
      <c r="I143" s="227">
        <v>5773</v>
      </c>
      <c r="J143" s="227">
        <f>ROUND(I143*H143,2)</f>
        <v>5773</v>
      </c>
      <c r="K143" s="228"/>
      <c r="L143" s="39"/>
      <c r="M143" s="229" t="s">
        <v>1</v>
      </c>
      <c r="N143" s="230" t="s">
        <v>39</v>
      </c>
      <c r="O143" s="231">
        <v>0</v>
      </c>
      <c r="P143" s="231">
        <f>O143*H143</f>
        <v>0</v>
      </c>
      <c r="Q143" s="231">
        <v>0</v>
      </c>
      <c r="R143" s="231">
        <f>Q143*H143</f>
        <v>0</v>
      </c>
      <c r="S143" s="231">
        <v>0</v>
      </c>
      <c r="T143" s="23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33" t="s">
        <v>116</v>
      </c>
      <c r="AT143" s="233" t="s">
        <v>280</v>
      </c>
      <c r="AU143" s="233" t="s">
        <v>83</v>
      </c>
      <c r="AY143" s="18" t="s">
        <v>278</v>
      </c>
      <c r="BE143" s="234">
        <f>IF(N143="základní",J143,0)</f>
        <v>5773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8" t="s">
        <v>81</v>
      </c>
      <c r="BK143" s="234">
        <f>ROUND(I143*H143,2)</f>
        <v>5773</v>
      </c>
      <c r="BL143" s="18" t="s">
        <v>116</v>
      </c>
      <c r="BM143" s="233" t="s">
        <v>621</v>
      </c>
    </row>
    <row r="144" s="2" customFormat="1" ht="16.5" customHeight="1">
      <c r="A144" s="33"/>
      <c r="B144" s="34"/>
      <c r="C144" s="222" t="s">
        <v>372</v>
      </c>
      <c r="D144" s="222" t="s">
        <v>280</v>
      </c>
      <c r="E144" s="223" t="s">
        <v>4554</v>
      </c>
      <c r="F144" s="224" t="s">
        <v>4555</v>
      </c>
      <c r="G144" s="225" t="s">
        <v>1673</v>
      </c>
      <c r="H144" s="226">
        <v>10</v>
      </c>
      <c r="I144" s="227">
        <v>1200</v>
      </c>
      <c r="J144" s="227">
        <f>ROUND(I144*H144,2)</f>
        <v>12000</v>
      </c>
      <c r="K144" s="228"/>
      <c r="L144" s="39"/>
      <c r="M144" s="229" t="s">
        <v>1</v>
      </c>
      <c r="N144" s="230" t="s">
        <v>39</v>
      </c>
      <c r="O144" s="231">
        <v>0</v>
      </c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33" t="s">
        <v>116</v>
      </c>
      <c r="AT144" s="233" t="s">
        <v>280</v>
      </c>
      <c r="AU144" s="233" t="s">
        <v>83</v>
      </c>
      <c r="AY144" s="18" t="s">
        <v>278</v>
      </c>
      <c r="BE144" s="234">
        <f>IF(N144="základní",J144,0)</f>
        <v>12000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8" t="s">
        <v>81</v>
      </c>
      <c r="BK144" s="234">
        <f>ROUND(I144*H144,2)</f>
        <v>12000</v>
      </c>
      <c r="BL144" s="18" t="s">
        <v>116</v>
      </c>
      <c r="BM144" s="233" t="s">
        <v>630</v>
      </c>
    </row>
    <row r="145" s="2" customFormat="1" ht="24.15" customHeight="1">
      <c r="A145" s="33"/>
      <c r="B145" s="34"/>
      <c r="C145" s="222" t="s">
        <v>8</v>
      </c>
      <c r="D145" s="222" t="s">
        <v>280</v>
      </c>
      <c r="E145" s="223" t="s">
        <v>4556</v>
      </c>
      <c r="F145" s="224" t="s">
        <v>4557</v>
      </c>
      <c r="G145" s="225" t="s">
        <v>1673</v>
      </c>
      <c r="H145" s="226">
        <v>2</v>
      </c>
      <c r="I145" s="227">
        <v>6271</v>
      </c>
      <c r="J145" s="227">
        <f>ROUND(I145*H145,2)</f>
        <v>12542</v>
      </c>
      <c r="K145" s="228"/>
      <c r="L145" s="39"/>
      <c r="M145" s="229" t="s">
        <v>1</v>
      </c>
      <c r="N145" s="230" t="s">
        <v>39</v>
      </c>
      <c r="O145" s="231">
        <v>0</v>
      </c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33" t="s">
        <v>116</v>
      </c>
      <c r="AT145" s="233" t="s">
        <v>280</v>
      </c>
      <c r="AU145" s="233" t="s">
        <v>83</v>
      </c>
      <c r="AY145" s="18" t="s">
        <v>278</v>
      </c>
      <c r="BE145" s="234">
        <f>IF(N145="základní",J145,0)</f>
        <v>12542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8" t="s">
        <v>81</v>
      </c>
      <c r="BK145" s="234">
        <f>ROUND(I145*H145,2)</f>
        <v>12542</v>
      </c>
      <c r="BL145" s="18" t="s">
        <v>116</v>
      </c>
      <c r="BM145" s="233" t="s">
        <v>640</v>
      </c>
    </row>
    <row r="146" s="2" customFormat="1" ht="24.15" customHeight="1">
      <c r="A146" s="33"/>
      <c r="B146" s="34"/>
      <c r="C146" s="222" t="s">
        <v>404</v>
      </c>
      <c r="D146" s="222" t="s">
        <v>280</v>
      </c>
      <c r="E146" s="223" t="s">
        <v>4558</v>
      </c>
      <c r="F146" s="224" t="s">
        <v>4559</v>
      </c>
      <c r="G146" s="225" t="s">
        <v>1673</v>
      </c>
      <c r="H146" s="226">
        <v>8</v>
      </c>
      <c r="I146" s="227">
        <v>5524</v>
      </c>
      <c r="J146" s="227">
        <f>ROUND(I146*H146,2)</f>
        <v>44192</v>
      </c>
      <c r="K146" s="228"/>
      <c r="L146" s="39"/>
      <c r="M146" s="229" t="s">
        <v>1</v>
      </c>
      <c r="N146" s="230" t="s">
        <v>39</v>
      </c>
      <c r="O146" s="231">
        <v>0</v>
      </c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33" t="s">
        <v>116</v>
      </c>
      <c r="AT146" s="233" t="s">
        <v>280</v>
      </c>
      <c r="AU146" s="233" t="s">
        <v>83</v>
      </c>
      <c r="AY146" s="18" t="s">
        <v>278</v>
      </c>
      <c r="BE146" s="234">
        <f>IF(N146="základní",J146,0)</f>
        <v>44192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8" t="s">
        <v>81</v>
      </c>
      <c r="BK146" s="234">
        <f>ROUND(I146*H146,2)</f>
        <v>44192</v>
      </c>
      <c r="BL146" s="18" t="s">
        <v>116</v>
      </c>
      <c r="BM146" s="233" t="s">
        <v>666</v>
      </c>
    </row>
    <row r="147" s="2" customFormat="1" ht="16.5" customHeight="1">
      <c r="A147" s="33"/>
      <c r="B147" s="34"/>
      <c r="C147" s="222" t="s">
        <v>410</v>
      </c>
      <c r="D147" s="222" t="s">
        <v>280</v>
      </c>
      <c r="E147" s="223" t="s">
        <v>4560</v>
      </c>
      <c r="F147" s="224" t="s">
        <v>4561</v>
      </c>
      <c r="G147" s="225" t="s">
        <v>1673</v>
      </c>
      <c r="H147" s="226">
        <v>3</v>
      </c>
      <c r="I147" s="227">
        <v>1395</v>
      </c>
      <c r="J147" s="227">
        <f>ROUND(I147*H147,2)</f>
        <v>4185</v>
      </c>
      <c r="K147" s="228"/>
      <c r="L147" s="39"/>
      <c r="M147" s="229" t="s">
        <v>1</v>
      </c>
      <c r="N147" s="230" t="s">
        <v>39</v>
      </c>
      <c r="O147" s="231">
        <v>0</v>
      </c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33" t="s">
        <v>116</v>
      </c>
      <c r="AT147" s="233" t="s">
        <v>280</v>
      </c>
      <c r="AU147" s="233" t="s">
        <v>83</v>
      </c>
      <c r="AY147" s="18" t="s">
        <v>278</v>
      </c>
      <c r="BE147" s="234">
        <f>IF(N147="základní",J147,0)</f>
        <v>4185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8" t="s">
        <v>81</v>
      </c>
      <c r="BK147" s="234">
        <f>ROUND(I147*H147,2)</f>
        <v>4185</v>
      </c>
      <c r="BL147" s="18" t="s">
        <v>116</v>
      </c>
      <c r="BM147" s="233" t="s">
        <v>679</v>
      </c>
    </row>
    <row r="148" s="2" customFormat="1" ht="24.15" customHeight="1">
      <c r="A148" s="33"/>
      <c r="B148" s="34"/>
      <c r="C148" s="222" t="s">
        <v>415</v>
      </c>
      <c r="D148" s="222" t="s">
        <v>280</v>
      </c>
      <c r="E148" s="223" t="s">
        <v>4562</v>
      </c>
      <c r="F148" s="224" t="s">
        <v>4563</v>
      </c>
      <c r="G148" s="225" t="s">
        <v>1673</v>
      </c>
      <c r="H148" s="226">
        <v>2</v>
      </c>
      <c r="I148" s="227">
        <v>10900</v>
      </c>
      <c r="J148" s="227">
        <f>ROUND(I148*H148,2)</f>
        <v>21800</v>
      </c>
      <c r="K148" s="228"/>
      <c r="L148" s="39"/>
      <c r="M148" s="229" t="s">
        <v>1</v>
      </c>
      <c r="N148" s="230" t="s">
        <v>39</v>
      </c>
      <c r="O148" s="231">
        <v>0</v>
      </c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33" t="s">
        <v>116</v>
      </c>
      <c r="AT148" s="233" t="s">
        <v>280</v>
      </c>
      <c r="AU148" s="233" t="s">
        <v>83</v>
      </c>
      <c r="AY148" s="18" t="s">
        <v>278</v>
      </c>
      <c r="BE148" s="234">
        <f>IF(N148="základní",J148,0)</f>
        <v>21800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8" t="s">
        <v>81</v>
      </c>
      <c r="BK148" s="234">
        <f>ROUND(I148*H148,2)</f>
        <v>21800</v>
      </c>
      <c r="BL148" s="18" t="s">
        <v>116</v>
      </c>
      <c r="BM148" s="233" t="s">
        <v>691</v>
      </c>
    </row>
    <row r="149" s="2" customFormat="1" ht="24.15" customHeight="1">
      <c r="A149" s="33"/>
      <c r="B149" s="34"/>
      <c r="C149" s="222" t="s">
        <v>602</v>
      </c>
      <c r="D149" s="222" t="s">
        <v>280</v>
      </c>
      <c r="E149" s="223" t="s">
        <v>4564</v>
      </c>
      <c r="F149" s="224" t="s">
        <v>4565</v>
      </c>
      <c r="G149" s="225" t="s">
        <v>1673</v>
      </c>
      <c r="H149" s="226">
        <v>4</v>
      </c>
      <c r="I149" s="227">
        <v>7400</v>
      </c>
      <c r="J149" s="227">
        <f>ROUND(I149*H149,2)</f>
        <v>29600</v>
      </c>
      <c r="K149" s="228"/>
      <c r="L149" s="39"/>
      <c r="M149" s="229" t="s">
        <v>1</v>
      </c>
      <c r="N149" s="230" t="s">
        <v>39</v>
      </c>
      <c r="O149" s="231">
        <v>0</v>
      </c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33" t="s">
        <v>116</v>
      </c>
      <c r="AT149" s="233" t="s">
        <v>280</v>
      </c>
      <c r="AU149" s="233" t="s">
        <v>83</v>
      </c>
      <c r="AY149" s="18" t="s">
        <v>278</v>
      </c>
      <c r="BE149" s="234">
        <f>IF(N149="základní",J149,0)</f>
        <v>29600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8" t="s">
        <v>81</v>
      </c>
      <c r="BK149" s="234">
        <f>ROUND(I149*H149,2)</f>
        <v>29600</v>
      </c>
      <c r="BL149" s="18" t="s">
        <v>116</v>
      </c>
      <c r="BM149" s="233" t="s">
        <v>703</v>
      </c>
    </row>
    <row r="150" s="2" customFormat="1" ht="24.15" customHeight="1">
      <c r="A150" s="33"/>
      <c r="B150" s="34"/>
      <c r="C150" s="222" t="s">
        <v>607</v>
      </c>
      <c r="D150" s="222" t="s">
        <v>280</v>
      </c>
      <c r="E150" s="223" t="s">
        <v>6425</v>
      </c>
      <c r="F150" s="224" t="s">
        <v>6426</v>
      </c>
      <c r="G150" s="225" t="s">
        <v>1673</v>
      </c>
      <c r="H150" s="226">
        <v>1</v>
      </c>
      <c r="I150" s="227">
        <v>8574</v>
      </c>
      <c r="J150" s="227">
        <f>ROUND(I150*H150,2)</f>
        <v>8574</v>
      </c>
      <c r="K150" s="228"/>
      <c r="L150" s="39"/>
      <c r="M150" s="229" t="s">
        <v>1</v>
      </c>
      <c r="N150" s="230" t="s">
        <v>39</v>
      </c>
      <c r="O150" s="231">
        <v>0</v>
      </c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33" t="s">
        <v>116</v>
      </c>
      <c r="AT150" s="233" t="s">
        <v>280</v>
      </c>
      <c r="AU150" s="233" t="s">
        <v>83</v>
      </c>
      <c r="AY150" s="18" t="s">
        <v>278</v>
      </c>
      <c r="BE150" s="234">
        <f>IF(N150="základní",J150,0)</f>
        <v>8574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8" t="s">
        <v>81</v>
      </c>
      <c r="BK150" s="234">
        <f>ROUND(I150*H150,2)</f>
        <v>8574</v>
      </c>
      <c r="BL150" s="18" t="s">
        <v>116</v>
      </c>
      <c r="BM150" s="233" t="s">
        <v>713</v>
      </c>
    </row>
    <row r="151" s="2" customFormat="1" ht="16.5" customHeight="1">
      <c r="A151" s="33"/>
      <c r="B151" s="34"/>
      <c r="C151" s="222" t="s">
        <v>611</v>
      </c>
      <c r="D151" s="222" t="s">
        <v>280</v>
      </c>
      <c r="E151" s="223" t="s">
        <v>4568</v>
      </c>
      <c r="F151" s="224" t="s">
        <v>4569</v>
      </c>
      <c r="G151" s="225" t="s">
        <v>1673</v>
      </c>
      <c r="H151" s="226">
        <v>8</v>
      </c>
      <c r="I151" s="227">
        <v>1547</v>
      </c>
      <c r="J151" s="227">
        <f>ROUND(I151*H151,2)</f>
        <v>12376</v>
      </c>
      <c r="K151" s="228"/>
      <c r="L151" s="39"/>
      <c r="M151" s="229" t="s">
        <v>1</v>
      </c>
      <c r="N151" s="230" t="s">
        <v>39</v>
      </c>
      <c r="O151" s="231">
        <v>0</v>
      </c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33" t="s">
        <v>116</v>
      </c>
      <c r="AT151" s="233" t="s">
        <v>280</v>
      </c>
      <c r="AU151" s="233" t="s">
        <v>83</v>
      </c>
      <c r="AY151" s="18" t="s">
        <v>278</v>
      </c>
      <c r="BE151" s="234">
        <f>IF(N151="základní",J151,0)</f>
        <v>12376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8" t="s">
        <v>81</v>
      </c>
      <c r="BK151" s="234">
        <f>ROUND(I151*H151,2)</f>
        <v>12376</v>
      </c>
      <c r="BL151" s="18" t="s">
        <v>116</v>
      </c>
      <c r="BM151" s="233" t="s">
        <v>721</v>
      </c>
    </row>
    <row r="152" s="2" customFormat="1" ht="16.5" customHeight="1">
      <c r="A152" s="33"/>
      <c r="B152" s="34"/>
      <c r="C152" s="222" t="s">
        <v>616</v>
      </c>
      <c r="D152" s="222" t="s">
        <v>280</v>
      </c>
      <c r="E152" s="223" t="s">
        <v>4570</v>
      </c>
      <c r="F152" s="224" t="s">
        <v>4571</v>
      </c>
      <c r="G152" s="225" t="s">
        <v>1673</v>
      </c>
      <c r="H152" s="226">
        <v>5</v>
      </c>
      <c r="I152" s="227">
        <v>550</v>
      </c>
      <c r="J152" s="227">
        <f>ROUND(I152*H152,2)</f>
        <v>2750</v>
      </c>
      <c r="K152" s="228"/>
      <c r="L152" s="39"/>
      <c r="M152" s="229" t="s">
        <v>1</v>
      </c>
      <c r="N152" s="230" t="s">
        <v>39</v>
      </c>
      <c r="O152" s="231">
        <v>0</v>
      </c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33" t="s">
        <v>116</v>
      </c>
      <c r="AT152" s="233" t="s">
        <v>280</v>
      </c>
      <c r="AU152" s="233" t="s">
        <v>83</v>
      </c>
      <c r="AY152" s="18" t="s">
        <v>278</v>
      </c>
      <c r="BE152" s="234">
        <f>IF(N152="základní",J152,0)</f>
        <v>2750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8" t="s">
        <v>81</v>
      </c>
      <c r="BK152" s="234">
        <f>ROUND(I152*H152,2)</f>
        <v>2750</v>
      </c>
      <c r="BL152" s="18" t="s">
        <v>116</v>
      </c>
      <c r="BM152" s="233" t="s">
        <v>730</v>
      </c>
    </row>
    <row r="153" s="2" customFormat="1" ht="16.5" customHeight="1">
      <c r="A153" s="33"/>
      <c r="B153" s="34"/>
      <c r="C153" s="222" t="s">
        <v>621</v>
      </c>
      <c r="D153" s="222" t="s">
        <v>280</v>
      </c>
      <c r="E153" s="223" t="s">
        <v>6427</v>
      </c>
      <c r="F153" s="224" t="s">
        <v>6428</v>
      </c>
      <c r="G153" s="225" t="s">
        <v>1673</v>
      </c>
      <c r="H153" s="226">
        <v>2</v>
      </c>
      <c r="I153" s="227">
        <v>400</v>
      </c>
      <c r="J153" s="227">
        <f>ROUND(I153*H153,2)</f>
        <v>800</v>
      </c>
      <c r="K153" s="228"/>
      <c r="L153" s="39"/>
      <c r="M153" s="229" t="s">
        <v>1</v>
      </c>
      <c r="N153" s="230" t="s">
        <v>39</v>
      </c>
      <c r="O153" s="231">
        <v>0</v>
      </c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33" t="s">
        <v>116</v>
      </c>
      <c r="AT153" s="233" t="s">
        <v>280</v>
      </c>
      <c r="AU153" s="233" t="s">
        <v>83</v>
      </c>
      <c r="AY153" s="18" t="s">
        <v>278</v>
      </c>
      <c r="BE153" s="234">
        <f>IF(N153="základní",J153,0)</f>
        <v>800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8" t="s">
        <v>81</v>
      </c>
      <c r="BK153" s="234">
        <f>ROUND(I153*H153,2)</f>
        <v>800</v>
      </c>
      <c r="BL153" s="18" t="s">
        <v>116</v>
      </c>
      <c r="BM153" s="233" t="s">
        <v>740</v>
      </c>
    </row>
    <row r="154" s="2" customFormat="1" ht="16.5" customHeight="1">
      <c r="A154" s="33"/>
      <c r="B154" s="34"/>
      <c r="C154" s="222" t="s">
        <v>7</v>
      </c>
      <c r="D154" s="222" t="s">
        <v>280</v>
      </c>
      <c r="E154" s="223" t="s">
        <v>4574</v>
      </c>
      <c r="F154" s="224" t="s">
        <v>4575</v>
      </c>
      <c r="G154" s="225" t="s">
        <v>1673</v>
      </c>
      <c r="H154" s="226">
        <v>14</v>
      </c>
      <c r="I154" s="227">
        <v>350</v>
      </c>
      <c r="J154" s="227">
        <f>ROUND(I154*H154,2)</f>
        <v>4900</v>
      </c>
      <c r="K154" s="228"/>
      <c r="L154" s="39"/>
      <c r="M154" s="229" t="s">
        <v>1</v>
      </c>
      <c r="N154" s="230" t="s">
        <v>39</v>
      </c>
      <c r="O154" s="231">
        <v>0</v>
      </c>
      <c r="P154" s="231">
        <f>O154*H154</f>
        <v>0</v>
      </c>
      <c r="Q154" s="231">
        <v>0</v>
      </c>
      <c r="R154" s="231">
        <f>Q154*H154</f>
        <v>0</v>
      </c>
      <c r="S154" s="231">
        <v>0</v>
      </c>
      <c r="T154" s="23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33" t="s">
        <v>116</v>
      </c>
      <c r="AT154" s="233" t="s">
        <v>280</v>
      </c>
      <c r="AU154" s="233" t="s">
        <v>83</v>
      </c>
      <c r="AY154" s="18" t="s">
        <v>278</v>
      </c>
      <c r="BE154" s="234">
        <f>IF(N154="základní",J154,0)</f>
        <v>4900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8" t="s">
        <v>81</v>
      </c>
      <c r="BK154" s="234">
        <f>ROUND(I154*H154,2)</f>
        <v>4900</v>
      </c>
      <c r="BL154" s="18" t="s">
        <v>116</v>
      </c>
      <c r="BM154" s="233" t="s">
        <v>765</v>
      </c>
    </row>
    <row r="155" s="2" customFormat="1" ht="16.5" customHeight="1">
      <c r="A155" s="33"/>
      <c r="B155" s="34"/>
      <c r="C155" s="222" t="s">
        <v>630</v>
      </c>
      <c r="D155" s="222" t="s">
        <v>280</v>
      </c>
      <c r="E155" s="223" t="s">
        <v>4576</v>
      </c>
      <c r="F155" s="224" t="s">
        <v>4577</v>
      </c>
      <c r="G155" s="225" t="s">
        <v>1673</v>
      </c>
      <c r="H155" s="226">
        <v>2</v>
      </c>
      <c r="I155" s="227">
        <v>400</v>
      </c>
      <c r="J155" s="227">
        <f>ROUND(I155*H155,2)</f>
        <v>800</v>
      </c>
      <c r="K155" s="228"/>
      <c r="L155" s="39"/>
      <c r="M155" s="229" t="s">
        <v>1</v>
      </c>
      <c r="N155" s="230" t="s">
        <v>39</v>
      </c>
      <c r="O155" s="231">
        <v>0</v>
      </c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33" t="s">
        <v>116</v>
      </c>
      <c r="AT155" s="233" t="s">
        <v>280</v>
      </c>
      <c r="AU155" s="233" t="s">
        <v>83</v>
      </c>
      <c r="AY155" s="18" t="s">
        <v>278</v>
      </c>
      <c r="BE155" s="234">
        <f>IF(N155="základní",J155,0)</f>
        <v>800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8" t="s">
        <v>81</v>
      </c>
      <c r="BK155" s="234">
        <f>ROUND(I155*H155,2)</f>
        <v>800</v>
      </c>
      <c r="BL155" s="18" t="s">
        <v>116</v>
      </c>
      <c r="BM155" s="233" t="s">
        <v>827</v>
      </c>
    </row>
    <row r="156" s="2" customFormat="1" ht="16.5" customHeight="1">
      <c r="A156" s="33"/>
      <c r="B156" s="34"/>
      <c r="C156" s="222" t="s">
        <v>635</v>
      </c>
      <c r="D156" s="222" t="s">
        <v>280</v>
      </c>
      <c r="E156" s="223" t="s">
        <v>6429</v>
      </c>
      <c r="F156" s="224" t="s">
        <v>6430</v>
      </c>
      <c r="G156" s="225" t="s">
        <v>1418</v>
      </c>
      <c r="H156" s="226">
        <v>1</v>
      </c>
      <c r="I156" s="227">
        <v>18000</v>
      </c>
      <c r="J156" s="227">
        <f>ROUND(I156*H156,2)</f>
        <v>18000</v>
      </c>
      <c r="K156" s="228"/>
      <c r="L156" s="39"/>
      <c r="M156" s="229" t="s">
        <v>1</v>
      </c>
      <c r="N156" s="230" t="s">
        <v>39</v>
      </c>
      <c r="O156" s="231">
        <v>0</v>
      </c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33" t="s">
        <v>116</v>
      </c>
      <c r="AT156" s="233" t="s">
        <v>280</v>
      </c>
      <c r="AU156" s="233" t="s">
        <v>83</v>
      </c>
      <c r="AY156" s="18" t="s">
        <v>278</v>
      </c>
      <c r="BE156" s="234">
        <f>IF(N156="základní",J156,0)</f>
        <v>18000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8" t="s">
        <v>81</v>
      </c>
      <c r="BK156" s="234">
        <f>ROUND(I156*H156,2)</f>
        <v>18000</v>
      </c>
      <c r="BL156" s="18" t="s">
        <v>116</v>
      </c>
      <c r="BM156" s="233" t="s">
        <v>1001</v>
      </c>
    </row>
    <row r="157" s="2" customFormat="1" ht="24.15" customHeight="1">
      <c r="A157" s="33"/>
      <c r="B157" s="34"/>
      <c r="C157" s="222" t="s">
        <v>640</v>
      </c>
      <c r="D157" s="222" t="s">
        <v>280</v>
      </c>
      <c r="E157" s="223" t="s">
        <v>4580</v>
      </c>
      <c r="F157" s="224" t="s">
        <v>4581</v>
      </c>
      <c r="G157" s="225" t="s">
        <v>1673</v>
      </c>
      <c r="H157" s="226">
        <v>6</v>
      </c>
      <c r="I157" s="227">
        <v>450</v>
      </c>
      <c r="J157" s="227">
        <f>ROUND(I157*H157,2)</f>
        <v>2700</v>
      </c>
      <c r="K157" s="228"/>
      <c r="L157" s="39"/>
      <c r="M157" s="229" t="s">
        <v>1</v>
      </c>
      <c r="N157" s="230" t="s">
        <v>39</v>
      </c>
      <c r="O157" s="231">
        <v>0</v>
      </c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33" t="s">
        <v>116</v>
      </c>
      <c r="AT157" s="233" t="s">
        <v>280</v>
      </c>
      <c r="AU157" s="233" t="s">
        <v>83</v>
      </c>
      <c r="AY157" s="18" t="s">
        <v>278</v>
      </c>
      <c r="BE157" s="234">
        <f>IF(N157="základní",J157,0)</f>
        <v>2700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8" t="s">
        <v>81</v>
      </c>
      <c r="BK157" s="234">
        <f>ROUND(I157*H157,2)</f>
        <v>2700</v>
      </c>
      <c r="BL157" s="18" t="s">
        <v>116</v>
      </c>
      <c r="BM157" s="233" t="s">
        <v>645</v>
      </c>
    </row>
    <row r="158" s="12" customFormat="1" ht="22.8" customHeight="1">
      <c r="A158" s="12"/>
      <c r="B158" s="207"/>
      <c r="C158" s="208"/>
      <c r="D158" s="209" t="s">
        <v>73</v>
      </c>
      <c r="E158" s="220" t="s">
        <v>2250</v>
      </c>
      <c r="F158" s="220" t="s">
        <v>4582</v>
      </c>
      <c r="G158" s="208"/>
      <c r="H158" s="208"/>
      <c r="I158" s="208"/>
      <c r="J158" s="221">
        <f>BK158</f>
        <v>223000</v>
      </c>
      <c r="K158" s="208"/>
      <c r="L158" s="212"/>
      <c r="M158" s="213"/>
      <c r="N158" s="214"/>
      <c r="O158" s="214"/>
      <c r="P158" s="215">
        <f>SUM(P159:P160)</f>
        <v>0</v>
      </c>
      <c r="Q158" s="214"/>
      <c r="R158" s="215">
        <f>SUM(R159:R160)</f>
        <v>0</v>
      </c>
      <c r="S158" s="214"/>
      <c r="T158" s="216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7" t="s">
        <v>81</v>
      </c>
      <c r="AT158" s="218" t="s">
        <v>73</v>
      </c>
      <c r="AU158" s="218" t="s">
        <v>81</v>
      </c>
      <c r="AY158" s="217" t="s">
        <v>278</v>
      </c>
      <c r="BK158" s="219">
        <f>SUM(BK159:BK160)</f>
        <v>223000</v>
      </c>
    </row>
    <row r="159" s="2" customFormat="1" ht="37.8" customHeight="1">
      <c r="A159" s="33"/>
      <c r="B159" s="34"/>
      <c r="C159" s="222" t="s">
        <v>650</v>
      </c>
      <c r="D159" s="222" t="s">
        <v>280</v>
      </c>
      <c r="E159" s="223" t="s">
        <v>4585</v>
      </c>
      <c r="F159" s="224" t="s">
        <v>4586</v>
      </c>
      <c r="G159" s="225" t="s">
        <v>1673</v>
      </c>
      <c r="H159" s="226">
        <v>1</v>
      </c>
      <c r="I159" s="227">
        <v>105000</v>
      </c>
      <c r="J159" s="227">
        <f>ROUND(I159*H159,2)</f>
        <v>105000</v>
      </c>
      <c r="K159" s="228"/>
      <c r="L159" s="39"/>
      <c r="M159" s="229" t="s">
        <v>1</v>
      </c>
      <c r="N159" s="230" t="s">
        <v>39</v>
      </c>
      <c r="O159" s="231">
        <v>0</v>
      </c>
      <c r="P159" s="231">
        <f>O159*H159</f>
        <v>0</v>
      </c>
      <c r="Q159" s="231">
        <v>0</v>
      </c>
      <c r="R159" s="231">
        <f>Q159*H159</f>
        <v>0</v>
      </c>
      <c r="S159" s="231">
        <v>0</v>
      </c>
      <c r="T159" s="23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33" t="s">
        <v>116</v>
      </c>
      <c r="AT159" s="233" t="s">
        <v>280</v>
      </c>
      <c r="AU159" s="233" t="s">
        <v>83</v>
      </c>
      <c r="AY159" s="18" t="s">
        <v>278</v>
      </c>
      <c r="BE159" s="234">
        <f>IF(N159="základní",J159,0)</f>
        <v>105000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8" t="s">
        <v>81</v>
      </c>
      <c r="BK159" s="234">
        <f>ROUND(I159*H159,2)</f>
        <v>105000</v>
      </c>
      <c r="BL159" s="18" t="s">
        <v>116</v>
      </c>
      <c r="BM159" s="233" t="s">
        <v>1433</v>
      </c>
    </row>
    <row r="160" s="2" customFormat="1" ht="37.8" customHeight="1">
      <c r="A160" s="33"/>
      <c r="B160" s="34"/>
      <c r="C160" s="222" t="s">
        <v>666</v>
      </c>
      <c r="D160" s="222" t="s">
        <v>280</v>
      </c>
      <c r="E160" s="223" t="s">
        <v>6431</v>
      </c>
      <c r="F160" s="224" t="s">
        <v>6432</v>
      </c>
      <c r="G160" s="225" t="s">
        <v>1673</v>
      </c>
      <c r="H160" s="226">
        <v>1</v>
      </c>
      <c r="I160" s="227">
        <v>118000</v>
      </c>
      <c r="J160" s="227">
        <f>ROUND(I160*H160,2)</f>
        <v>118000</v>
      </c>
      <c r="K160" s="228"/>
      <c r="L160" s="39"/>
      <c r="M160" s="229" t="s">
        <v>1</v>
      </c>
      <c r="N160" s="230" t="s">
        <v>39</v>
      </c>
      <c r="O160" s="231">
        <v>0</v>
      </c>
      <c r="P160" s="231">
        <f>O160*H160</f>
        <v>0</v>
      </c>
      <c r="Q160" s="231">
        <v>0</v>
      </c>
      <c r="R160" s="231">
        <f>Q160*H160</f>
        <v>0</v>
      </c>
      <c r="S160" s="231">
        <v>0</v>
      </c>
      <c r="T160" s="232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33" t="s">
        <v>116</v>
      </c>
      <c r="AT160" s="233" t="s">
        <v>280</v>
      </c>
      <c r="AU160" s="233" t="s">
        <v>83</v>
      </c>
      <c r="AY160" s="18" t="s">
        <v>278</v>
      </c>
      <c r="BE160" s="234">
        <f>IF(N160="základní",J160,0)</f>
        <v>118000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8" t="s">
        <v>81</v>
      </c>
      <c r="BK160" s="234">
        <f>ROUND(I160*H160,2)</f>
        <v>118000</v>
      </c>
      <c r="BL160" s="18" t="s">
        <v>116</v>
      </c>
      <c r="BM160" s="233" t="s">
        <v>1441</v>
      </c>
    </row>
    <row r="161" s="12" customFormat="1" ht="22.8" customHeight="1">
      <c r="A161" s="12"/>
      <c r="B161" s="207"/>
      <c r="C161" s="208"/>
      <c r="D161" s="209" t="s">
        <v>73</v>
      </c>
      <c r="E161" s="220" t="s">
        <v>2851</v>
      </c>
      <c r="F161" s="220" t="s">
        <v>4589</v>
      </c>
      <c r="G161" s="208"/>
      <c r="H161" s="208"/>
      <c r="I161" s="208"/>
      <c r="J161" s="221">
        <f>BK161</f>
        <v>533809</v>
      </c>
      <c r="K161" s="208"/>
      <c r="L161" s="212"/>
      <c r="M161" s="213"/>
      <c r="N161" s="214"/>
      <c r="O161" s="214"/>
      <c r="P161" s="215">
        <f>SUM(P162:P175)</f>
        <v>0</v>
      </c>
      <c r="Q161" s="214"/>
      <c r="R161" s="215">
        <f>SUM(R162:R175)</f>
        <v>0</v>
      </c>
      <c r="S161" s="214"/>
      <c r="T161" s="216">
        <f>SUM(T162:T175)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7" t="s">
        <v>81</v>
      </c>
      <c r="AT161" s="218" t="s">
        <v>73</v>
      </c>
      <c r="AU161" s="218" t="s">
        <v>81</v>
      </c>
      <c r="AY161" s="217" t="s">
        <v>278</v>
      </c>
      <c r="BK161" s="219">
        <f>SUM(BK162:BK175)</f>
        <v>533809</v>
      </c>
    </row>
    <row r="162" s="2" customFormat="1" ht="16.5" customHeight="1">
      <c r="A162" s="33"/>
      <c r="B162" s="34"/>
      <c r="C162" s="222" t="s">
        <v>672</v>
      </c>
      <c r="D162" s="222" t="s">
        <v>280</v>
      </c>
      <c r="E162" s="223" t="s">
        <v>4590</v>
      </c>
      <c r="F162" s="224" t="s">
        <v>4591</v>
      </c>
      <c r="G162" s="225" t="s">
        <v>407</v>
      </c>
      <c r="H162" s="226">
        <v>2750</v>
      </c>
      <c r="I162" s="227">
        <v>44.799999999999997</v>
      </c>
      <c r="J162" s="227">
        <f>ROUND(I162*H162,2)</f>
        <v>123200</v>
      </c>
      <c r="K162" s="228"/>
      <c r="L162" s="39"/>
      <c r="M162" s="229" t="s">
        <v>1</v>
      </c>
      <c r="N162" s="230" t="s">
        <v>39</v>
      </c>
      <c r="O162" s="231">
        <v>0</v>
      </c>
      <c r="P162" s="231">
        <f>O162*H162</f>
        <v>0</v>
      </c>
      <c r="Q162" s="231">
        <v>0</v>
      </c>
      <c r="R162" s="231">
        <f>Q162*H162</f>
        <v>0</v>
      </c>
      <c r="S162" s="231">
        <v>0</v>
      </c>
      <c r="T162" s="232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33" t="s">
        <v>116</v>
      </c>
      <c r="AT162" s="233" t="s">
        <v>280</v>
      </c>
      <c r="AU162" s="233" t="s">
        <v>83</v>
      </c>
      <c r="AY162" s="18" t="s">
        <v>278</v>
      </c>
      <c r="BE162" s="234">
        <f>IF(N162="základní",J162,0)</f>
        <v>123200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8" t="s">
        <v>81</v>
      </c>
      <c r="BK162" s="234">
        <f>ROUND(I162*H162,2)</f>
        <v>123200</v>
      </c>
      <c r="BL162" s="18" t="s">
        <v>116</v>
      </c>
      <c r="BM162" s="233" t="s">
        <v>1449</v>
      </c>
    </row>
    <row r="163" s="2" customFormat="1" ht="16.5" customHeight="1">
      <c r="A163" s="33"/>
      <c r="B163" s="34"/>
      <c r="C163" s="222" t="s">
        <v>679</v>
      </c>
      <c r="D163" s="222" t="s">
        <v>280</v>
      </c>
      <c r="E163" s="223" t="s">
        <v>4592</v>
      </c>
      <c r="F163" s="224" t="s">
        <v>4593</v>
      </c>
      <c r="G163" s="225" t="s">
        <v>407</v>
      </c>
      <c r="H163" s="226">
        <v>520</v>
      </c>
      <c r="I163" s="227">
        <v>56</v>
      </c>
      <c r="J163" s="227">
        <f>ROUND(I163*H163,2)</f>
        <v>29120</v>
      </c>
      <c r="K163" s="228"/>
      <c r="L163" s="39"/>
      <c r="M163" s="229" t="s">
        <v>1</v>
      </c>
      <c r="N163" s="230" t="s">
        <v>39</v>
      </c>
      <c r="O163" s="231">
        <v>0</v>
      </c>
      <c r="P163" s="231">
        <f>O163*H163</f>
        <v>0</v>
      </c>
      <c r="Q163" s="231">
        <v>0</v>
      </c>
      <c r="R163" s="231">
        <f>Q163*H163</f>
        <v>0</v>
      </c>
      <c r="S163" s="231">
        <v>0</v>
      </c>
      <c r="T163" s="232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33" t="s">
        <v>116</v>
      </c>
      <c r="AT163" s="233" t="s">
        <v>280</v>
      </c>
      <c r="AU163" s="233" t="s">
        <v>83</v>
      </c>
      <c r="AY163" s="18" t="s">
        <v>278</v>
      </c>
      <c r="BE163" s="234">
        <f>IF(N163="základní",J163,0)</f>
        <v>29120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8" t="s">
        <v>81</v>
      </c>
      <c r="BK163" s="234">
        <f>ROUND(I163*H163,2)</f>
        <v>29120</v>
      </c>
      <c r="BL163" s="18" t="s">
        <v>116</v>
      </c>
      <c r="BM163" s="233" t="s">
        <v>1457</v>
      </c>
    </row>
    <row r="164" s="2" customFormat="1" ht="16.5" customHeight="1">
      <c r="A164" s="33"/>
      <c r="B164" s="34"/>
      <c r="C164" s="222" t="s">
        <v>685</v>
      </c>
      <c r="D164" s="222" t="s">
        <v>280</v>
      </c>
      <c r="E164" s="223" t="s">
        <v>4594</v>
      </c>
      <c r="F164" s="224" t="s">
        <v>4595</v>
      </c>
      <c r="G164" s="225" t="s">
        <v>407</v>
      </c>
      <c r="H164" s="226">
        <v>280</v>
      </c>
      <c r="I164" s="227">
        <v>82.400000000000006</v>
      </c>
      <c r="J164" s="227">
        <f>ROUND(I164*H164,2)</f>
        <v>23072</v>
      </c>
      <c r="K164" s="228"/>
      <c r="L164" s="39"/>
      <c r="M164" s="229" t="s">
        <v>1</v>
      </c>
      <c r="N164" s="230" t="s">
        <v>39</v>
      </c>
      <c r="O164" s="231">
        <v>0</v>
      </c>
      <c r="P164" s="231">
        <f>O164*H164</f>
        <v>0</v>
      </c>
      <c r="Q164" s="231">
        <v>0</v>
      </c>
      <c r="R164" s="231">
        <f>Q164*H164</f>
        <v>0</v>
      </c>
      <c r="S164" s="231">
        <v>0</v>
      </c>
      <c r="T164" s="232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33" t="s">
        <v>116</v>
      </c>
      <c r="AT164" s="233" t="s">
        <v>280</v>
      </c>
      <c r="AU164" s="233" t="s">
        <v>83</v>
      </c>
      <c r="AY164" s="18" t="s">
        <v>278</v>
      </c>
      <c r="BE164" s="234">
        <f>IF(N164="základní",J164,0)</f>
        <v>23072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8" t="s">
        <v>81</v>
      </c>
      <c r="BK164" s="234">
        <f>ROUND(I164*H164,2)</f>
        <v>23072</v>
      </c>
      <c r="BL164" s="18" t="s">
        <v>116</v>
      </c>
      <c r="BM164" s="233" t="s">
        <v>1465</v>
      </c>
    </row>
    <row r="165" s="2" customFormat="1" ht="16.5" customHeight="1">
      <c r="A165" s="33"/>
      <c r="B165" s="34"/>
      <c r="C165" s="222" t="s">
        <v>691</v>
      </c>
      <c r="D165" s="222" t="s">
        <v>280</v>
      </c>
      <c r="E165" s="223" t="s">
        <v>4596</v>
      </c>
      <c r="F165" s="224" t="s">
        <v>4597</v>
      </c>
      <c r="G165" s="225" t="s">
        <v>407</v>
      </c>
      <c r="H165" s="226">
        <v>780</v>
      </c>
      <c r="I165" s="227">
        <v>59.200000000000003</v>
      </c>
      <c r="J165" s="227">
        <f>ROUND(I165*H165,2)</f>
        <v>46176</v>
      </c>
      <c r="K165" s="228"/>
      <c r="L165" s="39"/>
      <c r="M165" s="229" t="s">
        <v>1</v>
      </c>
      <c r="N165" s="230" t="s">
        <v>39</v>
      </c>
      <c r="O165" s="231">
        <v>0</v>
      </c>
      <c r="P165" s="231">
        <f>O165*H165</f>
        <v>0</v>
      </c>
      <c r="Q165" s="231">
        <v>0</v>
      </c>
      <c r="R165" s="231">
        <f>Q165*H165</f>
        <v>0</v>
      </c>
      <c r="S165" s="231">
        <v>0</v>
      </c>
      <c r="T165" s="232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33" t="s">
        <v>116</v>
      </c>
      <c r="AT165" s="233" t="s">
        <v>280</v>
      </c>
      <c r="AU165" s="233" t="s">
        <v>83</v>
      </c>
      <c r="AY165" s="18" t="s">
        <v>278</v>
      </c>
      <c r="BE165" s="234">
        <f>IF(N165="základní",J165,0)</f>
        <v>46176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8" t="s">
        <v>81</v>
      </c>
      <c r="BK165" s="234">
        <f>ROUND(I165*H165,2)</f>
        <v>46176</v>
      </c>
      <c r="BL165" s="18" t="s">
        <v>116</v>
      </c>
      <c r="BM165" s="233" t="s">
        <v>1473</v>
      </c>
    </row>
    <row r="166" s="2" customFormat="1" ht="16.5" customHeight="1">
      <c r="A166" s="33"/>
      <c r="B166" s="34"/>
      <c r="C166" s="222" t="s">
        <v>697</v>
      </c>
      <c r="D166" s="222" t="s">
        <v>280</v>
      </c>
      <c r="E166" s="223" t="s">
        <v>4598</v>
      </c>
      <c r="F166" s="224" t="s">
        <v>4599</v>
      </c>
      <c r="G166" s="225" t="s">
        <v>407</v>
      </c>
      <c r="H166" s="226">
        <v>710</v>
      </c>
      <c r="I166" s="227">
        <v>82.400000000000006</v>
      </c>
      <c r="J166" s="227">
        <f>ROUND(I166*H166,2)</f>
        <v>58504</v>
      </c>
      <c r="K166" s="228"/>
      <c r="L166" s="39"/>
      <c r="M166" s="229" t="s">
        <v>1</v>
      </c>
      <c r="N166" s="230" t="s">
        <v>39</v>
      </c>
      <c r="O166" s="231">
        <v>0</v>
      </c>
      <c r="P166" s="231">
        <f>O166*H166</f>
        <v>0</v>
      </c>
      <c r="Q166" s="231">
        <v>0</v>
      </c>
      <c r="R166" s="231">
        <f>Q166*H166</f>
        <v>0</v>
      </c>
      <c r="S166" s="231">
        <v>0</v>
      </c>
      <c r="T166" s="232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33" t="s">
        <v>116</v>
      </c>
      <c r="AT166" s="233" t="s">
        <v>280</v>
      </c>
      <c r="AU166" s="233" t="s">
        <v>83</v>
      </c>
      <c r="AY166" s="18" t="s">
        <v>278</v>
      </c>
      <c r="BE166" s="234">
        <f>IF(N166="základní",J166,0)</f>
        <v>58504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8" t="s">
        <v>81</v>
      </c>
      <c r="BK166" s="234">
        <f>ROUND(I166*H166,2)</f>
        <v>58504</v>
      </c>
      <c r="BL166" s="18" t="s">
        <v>116</v>
      </c>
      <c r="BM166" s="233" t="s">
        <v>1481</v>
      </c>
    </row>
    <row r="167" s="2" customFormat="1" ht="16.5" customHeight="1">
      <c r="A167" s="33"/>
      <c r="B167" s="34"/>
      <c r="C167" s="222" t="s">
        <v>703</v>
      </c>
      <c r="D167" s="222" t="s">
        <v>280</v>
      </c>
      <c r="E167" s="223" t="s">
        <v>4600</v>
      </c>
      <c r="F167" s="224" t="s">
        <v>4601</v>
      </c>
      <c r="G167" s="225" t="s">
        <v>407</v>
      </c>
      <c r="H167" s="226">
        <v>280</v>
      </c>
      <c r="I167" s="227">
        <v>50.399999999999999</v>
      </c>
      <c r="J167" s="227">
        <f>ROUND(I167*H167,2)</f>
        <v>14112</v>
      </c>
      <c r="K167" s="228"/>
      <c r="L167" s="39"/>
      <c r="M167" s="229" t="s">
        <v>1</v>
      </c>
      <c r="N167" s="230" t="s">
        <v>39</v>
      </c>
      <c r="O167" s="231">
        <v>0</v>
      </c>
      <c r="P167" s="231">
        <f>O167*H167</f>
        <v>0</v>
      </c>
      <c r="Q167" s="231">
        <v>0</v>
      </c>
      <c r="R167" s="231">
        <f>Q167*H167</f>
        <v>0</v>
      </c>
      <c r="S167" s="231">
        <v>0</v>
      </c>
      <c r="T167" s="23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33" t="s">
        <v>116</v>
      </c>
      <c r="AT167" s="233" t="s">
        <v>280</v>
      </c>
      <c r="AU167" s="233" t="s">
        <v>83</v>
      </c>
      <c r="AY167" s="18" t="s">
        <v>278</v>
      </c>
      <c r="BE167" s="234">
        <f>IF(N167="základní",J167,0)</f>
        <v>14112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8" t="s">
        <v>81</v>
      </c>
      <c r="BK167" s="234">
        <f>ROUND(I167*H167,2)</f>
        <v>14112</v>
      </c>
      <c r="BL167" s="18" t="s">
        <v>116</v>
      </c>
      <c r="BM167" s="233" t="s">
        <v>1489</v>
      </c>
    </row>
    <row r="168" s="2" customFormat="1" ht="24.15" customHeight="1">
      <c r="A168" s="33"/>
      <c r="B168" s="34"/>
      <c r="C168" s="222" t="s">
        <v>709</v>
      </c>
      <c r="D168" s="222" t="s">
        <v>280</v>
      </c>
      <c r="E168" s="223" t="s">
        <v>4602</v>
      </c>
      <c r="F168" s="224" t="s">
        <v>4603</v>
      </c>
      <c r="G168" s="225" t="s">
        <v>407</v>
      </c>
      <c r="H168" s="226">
        <v>30</v>
      </c>
      <c r="I168" s="227">
        <v>773</v>
      </c>
      <c r="J168" s="227">
        <f>ROUND(I168*H168,2)</f>
        <v>23190</v>
      </c>
      <c r="K168" s="228"/>
      <c r="L168" s="39"/>
      <c r="M168" s="229" t="s">
        <v>1</v>
      </c>
      <c r="N168" s="230" t="s">
        <v>39</v>
      </c>
      <c r="O168" s="231">
        <v>0</v>
      </c>
      <c r="P168" s="231">
        <f>O168*H168</f>
        <v>0</v>
      </c>
      <c r="Q168" s="231">
        <v>0</v>
      </c>
      <c r="R168" s="231">
        <f>Q168*H168</f>
        <v>0</v>
      </c>
      <c r="S168" s="231">
        <v>0</v>
      </c>
      <c r="T168" s="23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33" t="s">
        <v>116</v>
      </c>
      <c r="AT168" s="233" t="s">
        <v>280</v>
      </c>
      <c r="AU168" s="233" t="s">
        <v>83</v>
      </c>
      <c r="AY168" s="18" t="s">
        <v>278</v>
      </c>
      <c r="BE168" s="234">
        <f>IF(N168="základní",J168,0)</f>
        <v>23190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8" t="s">
        <v>81</v>
      </c>
      <c r="BK168" s="234">
        <f>ROUND(I168*H168,2)</f>
        <v>23190</v>
      </c>
      <c r="BL168" s="18" t="s">
        <v>116</v>
      </c>
      <c r="BM168" s="233" t="s">
        <v>1497</v>
      </c>
    </row>
    <row r="169" s="2" customFormat="1" ht="24.15" customHeight="1">
      <c r="A169" s="33"/>
      <c r="B169" s="34"/>
      <c r="C169" s="222" t="s">
        <v>713</v>
      </c>
      <c r="D169" s="222" t="s">
        <v>280</v>
      </c>
      <c r="E169" s="223" t="s">
        <v>4604</v>
      </c>
      <c r="F169" s="224" t="s">
        <v>4605</v>
      </c>
      <c r="G169" s="225" t="s">
        <v>407</v>
      </c>
      <c r="H169" s="226">
        <v>115</v>
      </c>
      <c r="I169" s="227">
        <v>619</v>
      </c>
      <c r="J169" s="227">
        <f>ROUND(I169*H169,2)</f>
        <v>71185</v>
      </c>
      <c r="K169" s="228"/>
      <c r="L169" s="39"/>
      <c r="M169" s="229" t="s">
        <v>1</v>
      </c>
      <c r="N169" s="230" t="s">
        <v>39</v>
      </c>
      <c r="O169" s="231">
        <v>0</v>
      </c>
      <c r="P169" s="231">
        <f>O169*H169</f>
        <v>0</v>
      </c>
      <c r="Q169" s="231">
        <v>0</v>
      </c>
      <c r="R169" s="231">
        <f>Q169*H169</f>
        <v>0</v>
      </c>
      <c r="S169" s="231">
        <v>0</v>
      </c>
      <c r="T169" s="232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33" t="s">
        <v>116</v>
      </c>
      <c r="AT169" s="233" t="s">
        <v>280</v>
      </c>
      <c r="AU169" s="233" t="s">
        <v>83</v>
      </c>
      <c r="AY169" s="18" t="s">
        <v>278</v>
      </c>
      <c r="BE169" s="234">
        <f>IF(N169="základní",J169,0)</f>
        <v>71185</v>
      </c>
      <c r="BF169" s="234">
        <f>IF(N169="snížená",J169,0)</f>
        <v>0</v>
      </c>
      <c r="BG169" s="234">
        <f>IF(N169="zákl. přenesená",J169,0)</f>
        <v>0</v>
      </c>
      <c r="BH169" s="234">
        <f>IF(N169="sníž. přenesená",J169,0)</f>
        <v>0</v>
      </c>
      <c r="BI169" s="234">
        <f>IF(N169="nulová",J169,0)</f>
        <v>0</v>
      </c>
      <c r="BJ169" s="18" t="s">
        <v>81</v>
      </c>
      <c r="BK169" s="234">
        <f>ROUND(I169*H169,2)</f>
        <v>71185</v>
      </c>
      <c r="BL169" s="18" t="s">
        <v>116</v>
      </c>
      <c r="BM169" s="233" t="s">
        <v>1505</v>
      </c>
    </row>
    <row r="170" s="2" customFormat="1" ht="16.5" customHeight="1">
      <c r="A170" s="33"/>
      <c r="B170" s="34"/>
      <c r="C170" s="222" t="s">
        <v>717</v>
      </c>
      <c r="D170" s="222" t="s">
        <v>280</v>
      </c>
      <c r="E170" s="223" t="s">
        <v>4606</v>
      </c>
      <c r="F170" s="224" t="s">
        <v>4607</v>
      </c>
      <c r="G170" s="225" t="s">
        <v>407</v>
      </c>
      <c r="H170" s="226">
        <v>250</v>
      </c>
      <c r="I170" s="227">
        <v>95</v>
      </c>
      <c r="J170" s="227">
        <f>ROUND(I170*H170,2)</f>
        <v>23750</v>
      </c>
      <c r="K170" s="228"/>
      <c r="L170" s="39"/>
      <c r="M170" s="229" t="s">
        <v>1</v>
      </c>
      <c r="N170" s="230" t="s">
        <v>39</v>
      </c>
      <c r="O170" s="231">
        <v>0</v>
      </c>
      <c r="P170" s="231">
        <f>O170*H170</f>
        <v>0</v>
      </c>
      <c r="Q170" s="231">
        <v>0</v>
      </c>
      <c r="R170" s="231">
        <f>Q170*H170</f>
        <v>0</v>
      </c>
      <c r="S170" s="231">
        <v>0</v>
      </c>
      <c r="T170" s="23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33" t="s">
        <v>116</v>
      </c>
      <c r="AT170" s="233" t="s">
        <v>280</v>
      </c>
      <c r="AU170" s="233" t="s">
        <v>83</v>
      </c>
      <c r="AY170" s="18" t="s">
        <v>278</v>
      </c>
      <c r="BE170" s="234">
        <f>IF(N170="základní",J170,0)</f>
        <v>23750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8" t="s">
        <v>81</v>
      </c>
      <c r="BK170" s="234">
        <f>ROUND(I170*H170,2)</f>
        <v>23750</v>
      </c>
      <c r="BL170" s="18" t="s">
        <v>116</v>
      </c>
      <c r="BM170" s="233" t="s">
        <v>1513</v>
      </c>
    </row>
    <row r="171" s="2" customFormat="1" ht="21.75" customHeight="1">
      <c r="A171" s="33"/>
      <c r="B171" s="34"/>
      <c r="C171" s="222" t="s">
        <v>721</v>
      </c>
      <c r="D171" s="222" t="s">
        <v>280</v>
      </c>
      <c r="E171" s="223" t="s">
        <v>4608</v>
      </c>
      <c r="F171" s="224" t="s">
        <v>4609</v>
      </c>
      <c r="G171" s="225" t="s">
        <v>407</v>
      </c>
      <c r="H171" s="226">
        <v>250</v>
      </c>
      <c r="I171" s="227">
        <v>75</v>
      </c>
      <c r="J171" s="227">
        <f>ROUND(I171*H171,2)</f>
        <v>18750</v>
      </c>
      <c r="K171" s="228"/>
      <c r="L171" s="39"/>
      <c r="M171" s="229" t="s">
        <v>1</v>
      </c>
      <c r="N171" s="230" t="s">
        <v>39</v>
      </c>
      <c r="O171" s="231">
        <v>0</v>
      </c>
      <c r="P171" s="231">
        <f>O171*H171</f>
        <v>0</v>
      </c>
      <c r="Q171" s="231">
        <v>0</v>
      </c>
      <c r="R171" s="231">
        <f>Q171*H171</f>
        <v>0</v>
      </c>
      <c r="S171" s="231">
        <v>0</v>
      </c>
      <c r="T171" s="232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33" t="s">
        <v>116</v>
      </c>
      <c r="AT171" s="233" t="s">
        <v>280</v>
      </c>
      <c r="AU171" s="233" t="s">
        <v>83</v>
      </c>
      <c r="AY171" s="18" t="s">
        <v>278</v>
      </c>
      <c r="BE171" s="234">
        <f>IF(N171="základní",J171,0)</f>
        <v>18750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8" t="s">
        <v>81</v>
      </c>
      <c r="BK171" s="234">
        <f>ROUND(I171*H171,2)</f>
        <v>18750</v>
      </c>
      <c r="BL171" s="18" t="s">
        <v>116</v>
      </c>
      <c r="BM171" s="233" t="s">
        <v>1521</v>
      </c>
    </row>
    <row r="172" s="2" customFormat="1" ht="24.15" customHeight="1">
      <c r="A172" s="33"/>
      <c r="B172" s="34"/>
      <c r="C172" s="222" t="s">
        <v>726</v>
      </c>
      <c r="D172" s="222" t="s">
        <v>280</v>
      </c>
      <c r="E172" s="223" t="s">
        <v>4610</v>
      </c>
      <c r="F172" s="224" t="s">
        <v>4611</v>
      </c>
      <c r="G172" s="225" t="s">
        <v>1673</v>
      </c>
      <c r="H172" s="226">
        <v>250</v>
      </c>
      <c r="I172" s="227">
        <v>235</v>
      </c>
      <c r="J172" s="227">
        <f>ROUND(I172*H172,2)</f>
        <v>58750</v>
      </c>
      <c r="K172" s="228"/>
      <c r="L172" s="39"/>
      <c r="M172" s="229" t="s">
        <v>1</v>
      </c>
      <c r="N172" s="230" t="s">
        <v>39</v>
      </c>
      <c r="O172" s="231">
        <v>0</v>
      </c>
      <c r="P172" s="231">
        <f>O172*H172</f>
        <v>0</v>
      </c>
      <c r="Q172" s="231">
        <v>0</v>
      </c>
      <c r="R172" s="231">
        <f>Q172*H172</f>
        <v>0</v>
      </c>
      <c r="S172" s="231">
        <v>0</v>
      </c>
      <c r="T172" s="23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33" t="s">
        <v>116</v>
      </c>
      <c r="AT172" s="233" t="s">
        <v>280</v>
      </c>
      <c r="AU172" s="233" t="s">
        <v>83</v>
      </c>
      <c r="AY172" s="18" t="s">
        <v>278</v>
      </c>
      <c r="BE172" s="234">
        <f>IF(N172="základní",J172,0)</f>
        <v>58750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8" t="s">
        <v>81</v>
      </c>
      <c r="BK172" s="234">
        <f>ROUND(I172*H172,2)</f>
        <v>58750</v>
      </c>
      <c r="BL172" s="18" t="s">
        <v>116</v>
      </c>
      <c r="BM172" s="233" t="s">
        <v>1529</v>
      </c>
    </row>
    <row r="173" s="2" customFormat="1" ht="16.5" customHeight="1">
      <c r="A173" s="33"/>
      <c r="B173" s="34"/>
      <c r="C173" s="222" t="s">
        <v>730</v>
      </c>
      <c r="D173" s="222" t="s">
        <v>280</v>
      </c>
      <c r="E173" s="223" t="s">
        <v>6433</v>
      </c>
      <c r="F173" s="224" t="s">
        <v>6434</v>
      </c>
      <c r="G173" s="225" t="s">
        <v>1418</v>
      </c>
      <c r="H173" s="226">
        <v>1</v>
      </c>
      <c r="I173" s="227">
        <v>4000</v>
      </c>
      <c r="J173" s="227">
        <f>ROUND(I173*H173,2)</f>
        <v>4000</v>
      </c>
      <c r="K173" s="228"/>
      <c r="L173" s="39"/>
      <c r="M173" s="229" t="s">
        <v>1</v>
      </c>
      <c r="N173" s="230" t="s">
        <v>39</v>
      </c>
      <c r="O173" s="231">
        <v>0</v>
      </c>
      <c r="P173" s="231">
        <f>O173*H173</f>
        <v>0</v>
      </c>
      <c r="Q173" s="231">
        <v>0</v>
      </c>
      <c r="R173" s="231">
        <f>Q173*H173</f>
        <v>0</v>
      </c>
      <c r="S173" s="231">
        <v>0</v>
      </c>
      <c r="T173" s="232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33" t="s">
        <v>116</v>
      </c>
      <c r="AT173" s="233" t="s">
        <v>280</v>
      </c>
      <c r="AU173" s="233" t="s">
        <v>83</v>
      </c>
      <c r="AY173" s="18" t="s">
        <v>278</v>
      </c>
      <c r="BE173" s="234">
        <f>IF(N173="základní",J173,0)</f>
        <v>4000</v>
      </c>
      <c r="BF173" s="234">
        <f>IF(N173="snížená",J173,0)</f>
        <v>0</v>
      </c>
      <c r="BG173" s="234">
        <f>IF(N173="zákl. přenesená",J173,0)</f>
        <v>0</v>
      </c>
      <c r="BH173" s="234">
        <f>IF(N173="sníž. přenesená",J173,0)</f>
        <v>0</v>
      </c>
      <c r="BI173" s="234">
        <f>IF(N173="nulová",J173,0)</f>
        <v>0</v>
      </c>
      <c r="BJ173" s="18" t="s">
        <v>81</v>
      </c>
      <c r="BK173" s="234">
        <f>ROUND(I173*H173,2)</f>
        <v>4000</v>
      </c>
      <c r="BL173" s="18" t="s">
        <v>116</v>
      </c>
      <c r="BM173" s="233" t="s">
        <v>1537</v>
      </c>
    </row>
    <row r="174" s="2" customFormat="1" ht="24.15" customHeight="1">
      <c r="A174" s="33"/>
      <c r="B174" s="34"/>
      <c r="C174" s="222" t="s">
        <v>734</v>
      </c>
      <c r="D174" s="222" t="s">
        <v>280</v>
      </c>
      <c r="E174" s="223" t="s">
        <v>6435</v>
      </c>
      <c r="F174" s="224" t="s">
        <v>6436</v>
      </c>
      <c r="G174" s="225" t="s">
        <v>1673</v>
      </c>
      <c r="H174" s="226">
        <v>20</v>
      </c>
      <c r="I174" s="227">
        <v>500</v>
      </c>
      <c r="J174" s="227">
        <f>ROUND(I174*H174,2)</f>
        <v>10000</v>
      </c>
      <c r="K174" s="228"/>
      <c r="L174" s="39"/>
      <c r="M174" s="229" t="s">
        <v>1</v>
      </c>
      <c r="N174" s="230" t="s">
        <v>39</v>
      </c>
      <c r="O174" s="231">
        <v>0</v>
      </c>
      <c r="P174" s="231">
        <f>O174*H174</f>
        <v>0</v>
      </c>
      <c r="Q174" s="231">
        <v>0</v>
      </c>
      <c r="R174" s="231">
        <f>Q174*H174</f>
        <v>0</v>
      </c>
      <c r="S174" s="231">
        <v>0</v>
      </c>
      <c r="T174" s="232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33" t="s">
        <v>116</v>
      </c>
      <c r="AT174" s="233" t="s">
        <v>280</v>
      </c>
      <c r="AU174" s="233" t="s">
        <v>83</v>
      </c>
      <c r="AY174" s="18" t="s">
        <v>278</v>
      </c>
      <c r="BE174" s="234">
        <f>IF(N174="základní",J174,0)</f>
        <v>10000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8" t="s">
        <v>81</v>
      </c>
      <c r="BK174" s="234">
        <f>ROUND(I174*H174,2)</f>
        <v>10000</v>
      </c>
      <c r="BL174" s="18" t="s">
        <v>116</v>
      </c>
      <c r="BM174" s="233" t="s">
        <v>1545</v>
      </c>
    </row>
    <row r="175" s="2" customFormat="1" ht="66.75" customHeight="1">
      <c r="A175" s="33"/>
      <c r="B175" s="34"/>
      <c r="C175" s="222" t="s">
        <v>740</v>
      </c>
      <c r="D175" s="222" t="s">
        <v>280</v>
      </c>
      <c r="E175" s="223" t="s">
        <v>4616</v>
      </c>
      <c r="F175" s="224" t="s">
        <v>4617</v>
      </c>
      <c r="G175" s="225" t="s">
        <v>1418</v>
      </c>
      <c r="H175" s="226">
        <v>1</v>
      </c>
      <c r="I175" s="227">
        <v>30000</v>
      </c>
      <c r="J175" s="227">
        <f>ROUND(I175*H175,2)</f>
        <v>30000</v>
      </c>
      <c r="K175" s="228"/>
      <c r="L175" s="39"/>
      <c r="M175" s="229" t="s">
        <v>1</v>
      </c>
      <c r="N175" s="230" t="s">
        <v>39</v>
      </c>
      <c r="O175" s="231">
        <v>0</v>
      </c>
      <c r="P175" s="231">
        <f>O175*H175</f>
        <v>0</v>
      </c>
      <c r="Q175" s="231">
        <v>0</v>
      </c>
      <c r="R175" s="231">
        <f>Q175*H175</f>
        <v>0</v>
      </c>
      <c r="S175" s="231">
        <v>0</v>
      </c>
      <c r="T175" s="232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33" t="s">
        <v>116</v>
      </c>
      <c r="AT175" s="233" t="s">
        <v>280</v>
      </c>
      <c r="AU175" s="233" t="s">
        <v>83</v>
      </c>
      <c r="AY175" s="18" t="s">
        <v>278</v>
      </c>
      <c r="BE175" s="234">
        <f>IF(N175="základní",J175,0)</f>
        <v>30000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8" t="s">
        <v>81</v>
      </c>
      <c r="BK175" s="234">
        <f>ROUND(I175*H175,2)</f>
        <v>30000</v>
      </c>
      <c r="BL175" s="18" t="s">
        <v>116</v>
      </c>
      <c r="BM175" s="233" t="s">
        <v>1557</v>
      </c>
    </row>
    <row r="176" s="12" customFormat="1" ht="22.8" customHeight="1">
      <c r="A176" s="12"/>
      <c r="B176" s="207"/>
      <c r="C176" s="208"/>
      <c r="D176" s="209" t="s">
        <v>73</v>
      </c>
      <c r="E176" s="220" t="s">
        <v>2970</v>
      </c>
      <c r="F176" s="220" t="s">
        <v>4618</v>
      </c>
      <c r="G176" s="208"/>
      <c r="H176" s="208"/>
      <c r="I176" s="208"/>
      <c r="J176" s="221">
        <f>BK176</f>
        <v>257200</v>
      </c>
      <c r="K176" s="208"/>
      <c r="L176" s="212"/>
      <c r="M176" s="213"/>
      <c r="N176" s="214"/>
      <c r="O176" s="214"/>
      <c r="P176" s="215">
        <f>SUM(P177:P179)</f>
        <v>0</v>
      </c>
      <c r="Q176" s="214"/>
      <c r="R176" s="215">
        <f>SUM(R177:R179)</f>
        <v>0</v>
      </c>
      <c r="S176" s="214"/>
      <c r="T176" s="216">
        <f>SUM(T177:T179)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7" t="s">
        <v>81</v>
      </c>
      <c r="AT176" s="218" t="s">
        <v>73</v>
      </c>
      <c r="AU176" s="218" t="s">
        <v>81</v>
      </c>
      <c r="AY176" s="217" t="s">
        <v>278</v>
      </c>
      <c r="BK176" s="219">
        <f>SUM(BK177:BK179)</f>
        <v>257200</v>
      </c>
    </row>
    <row r="177" s="2" customFormat="1" ht="55.5" customHeight="1">
      <c r="A177" s="33"/>
      <c r="B177" s="34"/>
      <c r="C177" s="222" t="s">
        <v>746</v>
      </c>
      <c r="D177" s="222" t="s">
        <v>280</v>
      </c>
      <c r="E177" s="223" t="s">
        <v>6437</v>
      </c>
      <c r="F177" s="224" t="s">
        <v>4620</v>
      </c>
      <c r="G177" s="225" t="s">
        <v>1418</v>
      </c>
      <c r="H177" s="226">
        <v>1</v>
      </c>
      <c r="I177" s="227">
        <v>87000</v>
      </c>
      <c r="J177" s="227">
        <f>ROUND(I177*H177,2)</f>
        <v>87000</v>
      </c>
      <c r="K177" s="228"/>
      <c r="L177" s="39"/>
      <c r="M177" s="229" t="s">
        <v>1</v>
      </c>
      <c r="N177" s="230" t="s">
        <v>39</v>
      </c>
      <c r="O177" s="231">
        <v>0</v>
      </c>
      <c r="P177" s="231">
        <f>O177*H177</f>
        <v>0</v>
      </c>
      <c r="Q177" s="231">
        <v>0</v>
      </c>
      <c r="R177" s="231">
        <f>Q177*H177</f>
        <v>0</v>
      </c>
      <c r="S177" s="231">
        <v>0</v>
      </c>
      <c r="T177" s="232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33" t="s">
        <v>116</v>
      </c>
      <c r="AT177" s="233" t="s">
        <v>280</v>
      </c>
      <c r="AU177" s="233" t="s">
        <v>83</v>
      </c>
      <c r="AY177" s="18" t="s">
        <v>278</v>
      </c>
      <c r="BE177" s="234">
        <f>IF(N177="základní",J177,0)</f>
        <v>87000</v>
      </c>
      <c r="BF177" s="234">
        <f>IF(N177="snížená",J177,0)</f>
        <v>0</v>
      </c>
      <c r="BG177" s="234">
        <f>IF(N177="zákl. přenesená",J177,0)</f>
        <v>0</v>
      </c>
      <c r="BH177" s="234">
        <f>IF(N177="sníž. přenesená",J177,0)</f>
        <v>0</v>
      </c>
      <c r="BI177" s="234">
        <f>IF(N177="nulová",J177,0)</f>
        <v>0</v>
      </c>
      <c r="BJ177" s="18" t="s">
        <v>81</v>
      </c>
      <c r="BK177" s="234">
        <f>ROUND(I177*H177,2)</f>
        <v>87000</v>
      </c>
      <c r="BL177" s="18" t="s">
        <v>116</v>
      </c>
      <c r="BM177" s="233" t="s">
        <v>1565</v>
      </c>
    </row>
    <row r="178" s="2" customFormat="1" ht="49.05" customHeight="1">
      <c r="A178" s="33"/>
      <c r="B178" s="34"/>
      <c r="C178" s="222" t="s">
        <v>765</v>
      </c>
      <c r="D178" s="222" t="s">
        <v>280</v>
      </c>
      <c r="E178" s="223" t="s">
        <v>6438</v>
      </c>
      <c r="F178" s="224" t="s">
        <v>4622</v>
      </c>
      <c r="G178" s="225" t="s">
        <v>1418</v>
      </c>
      <c r="H178" s="226">
        <v>1</v>
      </c>
      <c r="I178" s="227">
        <v>25200</v>
      </c>
      <c r="J178" s="227">
        <f>ROUND(I178*H178,2)</f>
        <v>25200</v>
      </c>
      <c r="K178" s="228"/>
      <c r="L178" s="39"/>
      <c r="M178" s="229" t="s">
        <v>1</v>
      </c>
      <c r="N178" s="230" t="s">
        <v>39</v>
      </c>
      <c r="O178" s="231">
        <v>0</v>
      </c>
      <c r="P178" s="231">
        <f>O178*H178</f>
        <v>0</v>
      </c>
      <c r="Q178" s="231">
        <v>0</v>
      </c>
      <c r="R178" s="231">
        <f>Q178*H178</f>
        <v>0</v>
      </c>
      <c r="S178" s="231">
        <v>0</v>
      </c>
      <c r="T178" s="232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33" t="s">
        <v>116</v>
      </c>
      <c r="AT178" s="233" t="s">
        <v>280</v>
      </c>
      <c r="AU178" s="233" t="s">
        <v>83</v>
      </c>
      <c r="AY178" s="18" t="s">
        <v>278</v>
      </c>
      <c r="BE178" s="234">
        <f>IF(N178="základní",J178,0)</f>
        <v>25200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8" t="s">
        <v>81</v>
      </c>
      <c r="BK178" s="234">
        <f>ROUND(I178*H178,2)</f>
        <v>25200</v>
      </c>
      <c r="BL178" s="18" t="s">
        <v>116</v>
      </c>
      <c r="BM178" s="233" t="s">
        <v>1573</v>
      </c>
    </row>
    <row r="179" s="2" customFormat="1" ht="49.05" customHeight="1">
      <c r="A179" s="33"/>
      <c r="B179" s="34"/>
      <c r="C179" s="222" t="s">
        <v>782</v>
      </c>
      <c r="D179" s="222" t="s">
        <v>280</v>
      </c>
      <c r="E179" s="223" t="s">
        <v>4623</v>
      </c>
      <c r="F179" s="224" t="s">
        <v>4624</v>
      </c>
      <c r="G179" s="225" t="s">
        <v>1418</v>
      </c>
      <c r="H179" s="226">
        <v>1</v>
      </c>
      <c r="I179" s="227">
        <v>145000</v>
      </c>
      <c r="J179" s="227">
        <f>ROUND(I179*H179,2)</f>
        <v>145000</v>
      </c>
      <c r="K179" s="228"/>
      <c r="L179" s="39"/>
      <c r="M179" s="291" t="s">
        <v>1</v>
      </c>
      <c r="N179" s="292" t="s">
        <v>39</v>
      </c>
      <c r="O179" s="293">
        <v>0</v>
      </c>
      <c r="P179" s="293">
        <f>O179*H179</f>
        <v>0</v>
      </c>
      <c r="Q179" s="293">
        <v>0</v>
      </c>
      <c r="R179" s="293">
        <f>Q179*H179</f>
        <v>0</v>
      </c>
      <c r="S179" s="293">
        <v>0</v>
      </c>
      <c r="T179" s="294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33" t="s">
        <v>116</v>
      </c>
      <c r="AT179" s="233" t="s">
        <v>280</v>
      </c>
      <c r="AU179" s="233" t="s">
        <v>83</v>
      </c>
      <c r="AY179" s="18" t="s">
        <v>278</v>
      </c>
      <c r="BE179" s="234">
        <f>IF(N179="základní",J179,0)</f>
        <v>145000</v>
      </c>
      <c r="BF179" s="234">
        <f>IF(N179="snížená",J179,0)</f>
        <v>0</v>
      </c>
      <c r="BG179" s="234">
        <f>IF(N179="zákl. přenesená",J179,0)</f>
        <v>0</v>
      </c>
      <c r="BH179" s="234">
        <f>IF(N179="sníž. přenesená",J179,0)</f>
        <v>0</v>
      </c>
      <c r="BI179" s="234">
        <f>IF(N179="nulová",J179,0)</f>
        <v>0</v>
      </c>
      <c r="BJ179" s="18" t="s">
        <v>81</v>
      </c>
      <c r="BK179" s="234">
        <f>ROUND(I179*H179,2)</f>
        <v>145000</v>
      </c>
      <c r="BL179" s="18" t="s">
        <v>116</v>
      </c>
      <c r="BM179" s="233" t="s">
        <v>1581</v>
      </c>
    </row>
    <row r="180" s="2" customFormat="1" ht="6.96" customHeight="1">
      <c r="A180" s="33"/>
      <c r="B180" s="60"/>
      <c r="C180" s="61"/>
      <c r="D180" s="61"/>
      <c r="E180" s="61"/>
      <c r="F180" s="61"/>
      <c r="G180" s="61"/>
      <c r="H180" s="61"/>
      <c r="I180" s="61"/>
      <c r="J180" s="61"/>
      <c r="K180" s="61"/>
      <c r="L180" s="39"/>
      <c r="M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</row>
  </sheetData>
  <sheetProtection sheet="1" autoFilter="0" formatColumns="0" formatRows="0" objects="1" scenarios="1" spinCount="100000" saltValue="jaCYhOzSoFX7ZhGUzHE+C9V05aqL0d2DwJjiZHMhTzDjMK+pFFldo7/fdV6VfY9U39O/P7Km0jqd2ziDUDH5Kw==" hashValue="fv4MqX3IFJcrP6sxkozQArFpzRDN1bjIp+/CSUbfisWmJS87Zy5T7EBPtGs1rjq7MnJZje1rY84WEM2pygAFOw==" algorithmName="SHA-512" password="CC35"/>
  <autoFilter ref="C129:K17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83</v>
      </c>
    </row>
    <row r="4" s="1" customFormat="1" ht="24.96" customHeight="1">
      <c r="B4" s="21"/>
      <c r="D4" s="143" t="s">
        <v>230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Cheb - Onkologie a zubní klinika rev.11.02.2025</v>
      </c>
      <c r="F7" s="145"/>
      <c r="G7" s="145"/>
      <c r="H7" s="145"/>
      <c r="L7" s="21"/>
    </row>
    <row r="8">
      <c r="B8" s="21"/>
      <c r="D8" s="145" t="s">
        <v>231</v>
      </c>
      <c r="L8" s="21"/>
    </row>
    <row r="9" s="1" customFormat="1" ht="16.5" customHeight="1">
      <c r="B9" s="21"/>
      <c r="E9" s="146" t="s">
        <v>4862</v>
      </c>
      <c r="F9" s="1"/>
      <c r="G9" s="1"/>
      <c r="H9" s="1"/>
      <c r="L9" s="21"/>
    </row>
    <row r="10" s="1" customFormat="1" ht="12" customHeight="1">
      <c r="B10" s="21"/>
      <c r="D10" s="145" t="s">
        <v>233</v>
      </c>
      <c r="L10" s="21"/>
    </row>
    <row r="11" s="2" customFormat="1" ht="16.5" customHeight="1">
      <c r="A11" s="33"/>
      <c r="B11" s="39"/>
      <c r="C11" s="33"/>
      <c r="D11" s="33"/>
      <c r="E11" s="147" t="s">
        <v>6439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9"/>
      <c r="C12" s="33"/>
      <c r="D12" s="145" t="s">
        <v>235</v>
      </c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6.5" customHeight="1">
      <c r="A13" s="33"/>
      <c r="B13" s="39"/>
      <c r="C13" s="33"/>
      <c r="D13" s="33"/>
      <c r="E13" s="148" t="s">
        <v>6440</v>
      </c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>
      <c r="A14" s="33"/>
      <c r="B14" s="39"/>
      <c r="C14" s="33"/>
      <c r="D14" s="33"/>
      <c r="E14" s="33"/>
      <c r="F14" s="33"/>
      <c r="G14" s="33"/>
      <c r="H14" s="33"/>
      <c r="I14" s="33"/>
      <c r="J14" s="33"/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9"/>
      <c r="C15" s="33"/>
      <c r="D15" s="145" t="s">
        <v>16</v>
      </c>
      <c r="E15" s="33"/>
      <c r="F15" s="135" t="s">
        <v>1</v>
      </c>
      <c r="G15" s="33"/>
      <c r="H15" s="33"/>
      <c r="I15" s="145" t="s">
        <v>17</v>
      </c>
      <c r="J15" s="135" t="s">
        <v>1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18</v>
      </c>
      <c r="E16" s="33"/>
      <c r="F16" s="135" t="s">
        <v>19</v>
      </c>
      <c r="G16" s="33"/>
      <c r="H16" s="33"/>
      <c r="I16" s="145" t="s">
        <v>20</v>
      </c>
      <c r="J16" s="149" t="str">
        <f>'Rekapitulace stavby'!AN8</f>
        <v>10. 12. 2024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0.8" customHeight="1">
      <c r="A17" s="33"/>
      <c r="B17" s="39"/>
      <c r="C17" s="33"/>
      <c r="D17" s="33"/>
      <c r="E17" s="33"/>
      <c r="F17" s="33"/>
      <c r="G17" s="33"/>
      <c r="H17" s="33"/>
      <c r="I17" s="33"/>
      <c r="J17" s="33"/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9"/>
      <c r="C18" s="33"/>
      <c r="D18" s="145" t="s">
        <v>22</v>
      </c>
      <c r="E18" s="33"/>
      <c r="F18" s="33"/>
      <c r="G18" s="33"/>
      <c r="H18" s="33"/>
      <c r="I18" s="145" t="s">
        <v>23</v>
      </c>
      <c r="J18" s="135" t="s">
        <v>1</v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9"/>
      <c r="C19" s="33"/>
      <c r="D19" s="33"/>
      <c r="E19" s="135" t="s">
        <v>4865</v>
      </c>
      <c r="F19" s="33"/>
      <c r="G19" s="33"/>
      <c r="H19" s="33"/>
      <c r="I19" s="145" t="s">
        <v>25</v>
      </c>
      <c r="J19" s="135" t="s">
        <v>1</v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9"/>
      <c r="C20" s="33"/>
      <c r="D20" s="33"/>
      <c r="E20" s="33"/>
      <c r="F20" s="33"/>
      <c r="G20" s="33"/>
      <c r="H20" s="33"/>
      <c r="I20" s="33"/>
      <c r="J20" s="33"/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9"/>
      <c r="C21" s="33"/>
      <c r="D21" s="145" t="s">
        <v>26</v>
      </c>
      <c r="E21" s="33"/>
      <c r="F21" s="33"/>
      <c r="G21" s="33"/>
      <c r="H21" s="33"/>
      <c r="I21" s="145" t="s">
        <v>23</v>
      </c>
      <c r="J21" s="135" t="str">
        <f>'Rekapitulace stavby'!AN13</f>
        <v/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9"/>
      <c r="C22" s="33"/>
      <c r="D22" s="33"/>
      <c r="E22" s="135" t="str">
        <f>'Rekapitulace stavby'!E14</f>
        <v xml:space="preserve"> </v>
      </c>
      <c r="F22" s="135"/>
      <c r="G22" s="135"/>
      <c r="H22" s="135"/>
      <c r="I22" s="145" t="s">
        <v>25</v>
      </c>
      <c r="J22" s="135" t="str">
        <f>'Rekapitulace stavby'!AN14</f>
        <v/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9"/>
      <c r="C23" s="33"/>
      <c r="D23" s="33"/>
      <c r="E23" s="33"/>
      <c r="F23" s="33"/>
      <c r="G23" s="33"/>
      <c r="H23" s="33"/>
      <c r="I23" s="33"/>
      <c r="J23" s="33"/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9"/>
      <c r="C24" s="33"/>
      <c r="D24" s="145" t="s">
        <v>27</v>
      </c>
      <c r="E24" s="33"/>
      <c r="F24" s="33"/>
      <c r="G24" s="33"/>
      <c r="H24" s="33"/>
      <c r="I24" s="145" t="s">
        <v>23</v>
      </c>
      <c r="J24" s="135" t="s">
        <v>28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8" customHeight="1">
      <c r="A25" s="33"/>
      <c r="B25" s="39"/>
      <c r="C25" s="33"/>
      <c r="D25" s="33"/>
      <c r="E25" s="135" t="s">
        <v>29</v>
      </c>
      <c r="F25" s="33"/>
      <c r="G25" s="33"/>
      <c r="H25" s="33"/>
      <c r="I25" s="145" t="s">
        <v>25</v>
      </c>
      <c r="J25" s="135" t="s">
        <v>1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6.96" customHeight="1">
      <c r="A26" s="33"/>
      <c r="B26" s="39"/>
      <c r="C26" s="33"/>
      <c r="D26" s="33"/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12" customHeight="1">
      <c r="A27" s="33"/>
      <c r="B27" s="39"/>
      <c r="C27" s="33"/>
      <c r="D27" s="145" t="s">
        <v>31</v>
      </c>
      <c r="E27" s="33"/>
      <c r="F27" s="33"/>
      <c r="G27" s="33"/>
      <c r="H27" s="33"/>
      <c r="I27" s="145" t="s">
        <v>23</v>
      </c>
      <c r="J27" s="135" t="str">
        <f>IF('Rekapitulace stavby'!AN19="","",'Rekapitulace stavby'!AN19)</f>
        <v/>
      </c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8" customHeight="1">
      <c r="A28" s="33"/>
      <c r="B28" s="39"/>
      <c r="C28" s="33"/>
      <c r="D28" s="33"/>
      <c r="E28" s="135" t="str">
        <f>IF('Rekapitulace stavby'!E20="","",'Rekapitulace stavby'!E20)</f>
        <v xml:space="preserve"> </v>
      </c>
      <c r="F28" s="33"/>
      <c r="G28" s="33"/>
      <c r="H28" s="33"/>
      <c r="I28" s="145" t="s">
        <v>25</v>
      </c>
      <c r="J28" s="135" t="str">
        <f>IF('Rekapitulace stavby'!AN20="","",'Rekapitulace stavby'!AN20)</f>
        <v/>
      </c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9"/>
      <c r="C29" s="33"/>
      <c r="D29" s="33"/>
      <c r="E29" s="33"/>
      <c r="F29" s="33"/>
      <c r="G29" s="33"/>
      <c r="H29" s="33"/>
      <c r="I29" s="33"/>
      <c r="J29" s="33"/>
      <c r="K29" s="3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2" customHeight="1">
      <c r="A30" s="33"/>
      <c r="B30" s="39"/>
      <c r="C30" s="33"/>
      <c r="D30" s="145" t="s">
        <v>32</v>
      </c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8" customFormat="1" ht="16.5" customHeight="1">
      <c r="A31" s="150"/>
      <c r="B31" s="151"/>
      <c r="C31" s="150"/>
      <c r="D31" s="150"/>
      <c r="E31" s="152" t="s">
        <v>1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33"/>
      <c r="B32" s="39"/>
      <c r="C32" s="33"/>
      <c r="D32" s="33"/>
      <c r="E32" s="33"/>
      <c r="F32" s="33"/>
      <c r="G32" s="33"/>
      <c r="H32" s="33"/>
      <c r="I32" s="33"/>
      <c r="J32" s="33"/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4"/>
      <c r="E33" s="154"/>
      <c r="F33" s="154"/>
      <c r="G33" s="154"/>
      <c r="H33" s="154"/>
      <c r="I33" s="154"/>
      <c r="J33" s="154"/>
      <c r="K33" s="154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25.44" customHeight="1">
      <c r="A34" s="33"/>
      <c r="B34" s="39"/>
      <c r="C34" s="33"/>
      <c r="D34" s="155" t="s">
        <v>34</v>
      </c>
      <c r="E34" s="33"/>
      <c r="F34" s="33"/>
      <c r="G34" s="33"/>
      <c r="H34" s="33"/>
      <c r="I34" s="33"/>
      <c r="J34" s="156">
        <f>ROUND(J126, 2)</f>
        <v>3855000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6.96" customHeight="1">
      <c r="A35" s="33"/>
      <c r="B35" s="39"/>
      <c r="C35" s="33"/>
      <c r="D35" s="154"/>
      <c r="E35" s="154"/>
      <c r="F35" s="154"/>
      <c r="G35" s="154"/>
      <c r="H35" s="154"/>
      <c r="I35" s="154"/>
      <c r="J35" s="154"/>
      <c r="K35" s="154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33"/>
      <c r="F36" s="157" t="s">
        <v>36</v>
      </c>
      <c r="G36" s="33"/>
      <c r="H36" s="33"/>
      <c r="I36" s="157" t="s">
        <v>35</v>
      </c>
      <c r="J36" s="157" t="s">
        <v>37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14.4" customHeight="1">
      <c r="A37" s="33"/>
      <c r="B37" s="39"/>
      <c r="C37" s="33"/>
      <c r="D37" s="147" t="s">
        <v>38</v>
      </c>
      <c r="E37" s="145" t="s">
        <v>39</v>
      </c>
      <c r="F37" s="158">
        <f>ROUND((SUM(BE126:BE131)),  2)</f>
        <v>3855000</v>
      </c>
      <c r="G37" s="33"/>
      <c r="H37" s="33"/>
      <c r="I37" s="159">
        <v>0.20999999999999999</v>
      </c>
      <c r="J37" s="158">
        <f>ROUND(((SUM(BE126:BE131))*I37),  2)</f>
        <v>809550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39"/>
      <c r="C38" s="33"/>
      <c r="D38" s="33"/>
      <c r="E38" s="145" t="s">
        <v>40</v>
      </c>
      <c r="F38" s="158">
        <f>ROUND((SUM(BF126:BF131)),  2)</f>
        <v>0</v>
      </c>
      <c r="G38" s="33"/>
      <c r="H38" s="33"/>
      <c r="I38" s="159">
        <v>0.12</v>
      </c>
      <c r="J38" s="158">
        <f>ROUND(((SUM(BF126:BF131))*I38),  2)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41</v>
      </c>
      <c r="F39" s="158">
        <f>ROUND((SUM(BG126:BG131)),  2)</f>
        <v>0</v>
      </c>
      <c r="G39" s="33"/>
      <c r="H39" s="33"/>
      <c r="I39" s="159">
        <v>0.20999999999999999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9"/>
      <c r="C40" s="33"/>
      <c r="D40" s="33"/>
      <c r="E40" s="145" t="s">
        <v>42</v>
      </c>
      <c r="F40" s="158">
        <f>ROUND((SUM(BH126:BH131)),  2)</f>
        <v>0</v>
      </c>
      <c r="G40" s="33"/>
      <c r="H40" s="33"/>
      <c r="I40" s="159">
        <v>0.12</v>
      </c>
      <c r="J40" s="158">
        <f>0</f>
        <v>0</v>
      </c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2" customFormat="1" ht="14.4" customHeight="1">
      <c r="A41" s="33"/>
      <c r="B41" s="39"/>
      <c r="C41" s="33"/>
      <c r="D41" s="33"/>
      <c r="E41" s="145" t="s">
        <v>43</v>
      </c>
      <c r="F41" s="158">
        <f>ROUND((SUM(BI126:BI131)),  2)</f>
        <v>0</v>
      </c>
      <c r="G41" s="33"/>
      <c r="H41" s="33"/>
      <c r="I41" s="159">
        <v>0</v>
      </c>
      <c r="J41" s="158">
        <f>0</f>
        <v>0</v>
      </c>
      <c r="K41" s="33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6.96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5.44" customHeight="1">
      <c r="A43" s="33"/>
      <c r="B43" s="39"/>
      <c r="C43" s="160"/>
      <c r="D43" s="161" t="s">
        <v>44</v>
      </c>
      <c r="E43" s="162"/>
      <c r="F43" s="162"/>
      <c r="G43" s="163" t="s">
        <v>45</v>
      </c>
      <c r="H43" s="164" t="s">
        <v>46</v>
      </c>
      <c r="I43" s="162"/>
      <c r="J43" s="165">
        <f>SUM(J34:J41)</f>
        <v>4664550</v>
      </c>
      <c r="K43" s="166"/>
      <c r="L43" s="57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14.4" customHeight="1">
      <c r="A44" s="33"/>
      <c r="B44" s="39"/>
      <c r="C44" s="33"/>
      <c r="D44" s="33"/>
      <c r="E44" s="33"/>
      <c r="F44" s="33"/>
      <c r="G44" s="33"/>
      <c r="H44" s="33"/>
      <c r="I44" s="33"/>
      <c r="J44" s="33"/>
      <c r="K44" s="33"/>
      <c r="L44" s="57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47</v>
      </c>
      <c r="E50" s="168"/>
      <c r="F50" s="168"/>
      <c r="G50" s="167" t="s">
        <v>48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49</v>
      </c>
      <c r="E61" s="170"/>
      <c r="F61" s="171" t="s">
        <v>50</v>
      </c>
      <c r="G61" s="169" t="s">
        <v>49</v>
      </c>
      <c r="H61" s="170"/>
      <c r="I61" s="170"/>
      <c r="J61" s="172" t="s">
        <v>50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51</v>
      </c>
      <c r="E65" s="173"/>
      <c r="F65" s="173"/>
      <c r="G65" s="167" t="s">
        <v>52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49</v>
      </c>
      <c r="E76" s="170"/>
      <c r="F76" s="171" t="s">
        <v>50</v>
      </c>
      <c r="G76" s="169" t="s">
        <v>49</v>
      </c>
      <c r="H76" s="170"/>
      <c r="I76" s="170"/>
      <c r="J76" s="172" t="s">
        <v>50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hidden="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hidden="1" s="2" customFormat="1" ht="24.96" customHeight="1">
      <c r="A82" s="33"/>
      <c r="B82" s="34"/>
      <c r="C82" s="24" t="s">
        <v>238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hidden="1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hidden="1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hidden="1" s="2" customFormat="1" ht="16.5" customHeight="1">
      <c r="A85" s="33"/>
      <c r="B85" s="34"/>
      <c r="C85" s="35"/>
      <c r="D85" s="35"/>
      <c r="E85" s="178" t="str">
        <f>E7</f>
        <v>Cheb - Onkologie a zubní klinika rev.11.02.2025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hidden="1" s="1" customFormat="1" ht="12" customHeight="1">
      <c r="B86" s="22"/>
      <c r="C86" s="30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78" t="s">
        <v>4862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0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3"/>
      <c r="B89" s="34"/>
      <c r="C89" s="35"/>
      <c r="D89" s="35"/>
      <c r="E89" s="179" t="s">
        <v>6439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hidden="1" s="2" customFormat="1" ht="12" customHeight="1">
      <c r="A90" s="33"/>
      <c r="B90" s="34"/>
      <c r="C90" s="30" t="s">
        <v>235</v>
      </c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hidden="1" s="2" customFormat="1" ht="16.5" customHeight="1">
      <c r="A91" s="33"/>
      <c r="B91" s="34"/>
      <c r="C91" s="35"/>
      <c r="D91" s="35"/>
      <c r="E91" s="70" t="str">
        <f>E13</f>
        <v>II.2.2 - Výtahy</v>
      </c>
      <c r="F91" s="35"/>
      <c r="G91" s="35"/>
      <c r="H91" s="35"/>
      <c r="I91" s="35"/>
      <c r="J91" s="35"/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hidden="1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hidden="1" s="2" customFormat="1" ht="12" customHeight="1">
      <c r="A93" s="33"/>
      <c r="B93" s="34"/>
      <c r="C93" s="30" t="s">
        <v>18</v>
      </c>
      <c r="D93" s="35"/>
      <c r="E93" s="35"/>
      <c r="F93" s="27" t="str">
        <f>F16</f>
        <v>Cheb</v>
      </c>
      <c r="G93" s="35"/>
      <c r="H93" s="35"/>
      <c r="I93" s="30" t="s">
        <v>20</v>
      </c>
      <c r="J93" s="73" t="str">
        <f>IF(J16="","",J16)</f>
        <v>10. 12. 2024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hidden="1" s="2" customFormat="1" ht="6.96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hidden="1" s="2" customFormat="1" ht="15.15" customHeight="1">
      <c r="A95" s="33"/>
      <c r="B95" s="34"/>
      <c r="C95" s="30" t="s">
        <v>22</v>
      </c>
      <c r="D95" s="35"/>
      <c r="E95" s="35"/>
      <c r="F95" s="27" t="str">
        <f>E19</f>
        <v>Karlovarský kraj</v>
      </c>
      <c r="G95" s="35"/>
      <c r="H95" s="35"/>
      <c r="I95" s="30" t="s">
        <v>27</v>
      </c>
      <c r="J95" s="31" t="str">
        <f>E25</f>
        <v>M Projekt Cheb</v>
      </c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hidden="1" s="2" customFormat="1" ht="15.15" customHeight="1">
      <c r="A96" s="33"/>
      <c r="B96" s="34"/>
      <c r="C96" s="30" t="s">
        <v>26</v>
      </c>
      <c r="D96" s="35"/>
      <c r="E96" s="35"/>
      <c r="F96" s="27" t="str">
        <f>IF(E22="","",E22)</f>
        <v xml:space="preserve"> </v>
      </c>
      <c r="G96" s="35"/>
      <c r="H96" s="35"/>
      <c r="I96" s="30" t="s">
        <v>31</v>
      </c>
      <c r="J96" s="31" t="str">
        <f>E28</f>
        <v xml:space="preserve"> 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hidden="1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hidden="1" s="2" customFormat="1" ht="29.28" customHeight="1">
      <c r="A98" s="33"/>
      <c r="B98" s="34"/>
      <c r="C98" s="180" t="s">
        <v>239</v>
      </c>
      <c r="D98" s="181"/>
      <c r="E98" s="181"/>
      <c r="F98" s="181"/>
      <c r="G98" s="181"/>
      <c r="H98" s="181"/>
      <c r="I98" s="181"/>
      <c r="J98" s="182" t="s">
        <v>240</v>
      </c>
      <c r="K98" s="181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hidden="1" s="2" customFormat="1" ht="10.32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7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hidden="1" s="2" customFormat="1" ht="22.8" customHeight="1">
      <c r="A100" s="33"/>
      <c r="B100" s="34"/>
      <c r="C100" s="183" t="s">
        <v>241</v>
      </c>
      <c r="D100" s="35"/>
      <c r="E100" s="35"/>
      <c r="F100" s="35"/>
      <c r="G100" s="35"/>
      <c r="H100" s="35"/>
      <c r="I100" s="35"/>
      <c r="J100" s="104">
        <f>J126</f>
        <v>3855000</v>
      </c>
      <c r="K100" s="35"/>
      <c r="L100" s="57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242</v>
      </c>
    </row>
    <row r="101" hidden="1" s="9" customFormat="1" ht="24.96" customHeight="1">
      <c r="A101" s="9"/>
      <c r="B101" s="184"/>
      <c r="C101" s="185"/>
      <c r="D101" s="186" t="s">
        <v>243</v>
      </c>
      <c r="E101" s="187"/>
      <c r="F101" s="187"/>
      <c r="G101" s="187"/>
      <c r="H101" s="187"/>
      <c r="I101" s="187"/>
      <c r="J101" s="188">
        <f>J127</f>
        <v>3855000</v>
      </c>
      <c r="K101" s="185"/>
      <c r="L101" s="18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90"/>
      <c r="C102" s="126"/>
      <c r="D102" s="191" t="s">
        <v>6441</v>
      </c>
      <c r="E102" s="192"/>
      <c r="F102" s="192"/>
      <c r="G102" s="192"/>
      <c r="H102" s="192"/>
      <c r="I102" s="192"/>
      <c r="J102" s="193">
        <f>J128</f>
        <v>3855000</v>
      </c>
      <c r="K102" s="126"/>
      <c r="L102" s="19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2" customFormat="1" ht="21.84" customHeight="1">
      <c r="A103" s="33"/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57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hidden="1" s="2" customFormat="1" ht="6.96" customHeight="1">
      <c r="A104" s="33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7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hidden="1"/>
    <row r="106" hidden="1"/>
    <row r="107" hidden="1"/>
    <row r="108" s="2" customFormat="1" ht="6.96" customHeight="1">
      <c r="A108" s="33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24.96" customHeight="1">
      <c r="A109" s="33"/>
      <c r="B109" s="34"/>
      <c r="C109" s="24" t="s">
        <v>263</v>
      </c>
      <c r="D109" s="35"/>
      <c r="E109" s="35"/>
      <c r="F109" s="35"/>
      <c r="G109" s="35"/>
      <c r="H109" s="35"/>
      <c r="I109" s="35"/>
      <c r="J109" s="35"/>
      <c r="K109" s="35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6.96" customHeight="1">
      <c r="A110" s="33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12" customHeight="1">
      <c r="A111" s="33"/>
      <c r="B111" s="34"/>
      <c r="C111" s="30" t="s">
        <v>14</v>
      </c>
      <c r="D111" s="35"/>
      <c r="E111" s="35"/>
      <c r="F111" s="35"/>
      <c r="G111" s="35"/>
      <c r="H111" s="35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2" customFormat="1" ht="16.5" customHeight="1">
      <c r="A112" s="33"/>
      <c r="B112" s="34"/>
      <c r="C112" s="35"/>
      <c r="D112" s="35"/>
      <c r="E112" s="178" t="str">
        <f>E7</f>
        <v>Cheb - Onkologie a zubní klinika rev.11.02.2025</v>
      </c>
      <c r="F112" s="30"/>
      <c r="G112" s="30"/>
      <c r="H112" s="30"/>
      <c r="I112" s="35"/>
      <c r="J112" s="35"/>
      <c r="K112" s="35"/>
      <c r="L112" s="57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="1" customFormat="1" ht="12" customHeight="1">
      <c r="B113" s="22"/>
      <c r="C113" s="30" t="s">
        <v>231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78" t="s">
        <v>4862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0" t="s">
        <v>233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3"/>
      <c r="B116" s="34"/>
      <c r="C116" s="35"/>
      <c r="D116" s="35"/>
      <c r="E116" s="179" t="s">
        <v>6439</v>
      </c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2" customHeight="1">
      <c r="A117" s="33"/>
      <c r="B117" s="34"/>
      <c r="C117" s="30" t="s">
        <v>235</v>
      </c>
      <c r="D117" s="35"/>
      <c r="E117" s="35"/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16.5" customHeight="1">
      <c r="A118" s="33"/>
      <c r="B118" s="34"/>
      <c r="C118" s="35"/>
      <c r="D118" s="35"/>
      <c r="E118" s="70" t="str">
        <f>E13</f>
        <v>II.2.2 - Výtahy</v>
      </c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6.96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12" customHeight="1">
      <c r="A120" s="33"/>
      <c r="B120" s="34"/>
      <c r="C120" s="30" t="s">
        <v>18</v>
      </c>
      <c r="D120" s="35"/>
      <c r="E120" s="35"/>
      <c r="F120" s="27" t="str">
        <f>F16</f>
        <v>Cheb</v>
      </c>
      <c r="G120" s="35"/>
      <c r="H120" s="35"/>
      <c r="I120" s="30" t="s">
        <v>20</v>
      </c>
      <c r="J120" s="73" t="str">
        <f>IF(J16="","",J16)</f>
        <v>10. 12. 2024</v>
      </c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6.96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5.15" customHeight="1">
      <c r="A122" s="33"/>
      <c r="B122" s="34"/>
      <c r="C122" s="30" t="s">
        <v>22</v>
      </c>
      <c r="D122" s="35"/>
      <c r="E122" s="35"/>
      <c r="F122" s="27" t="str">
        <f>E19</f>
        <v>Karlovarský kraj</v>
      </c>
      <c r="G122" s="35"/>
      <c r="H122" s="35"/>
      <c r="I122" s="30" t="s">
        <v>27</v>
      </c>
      <c r="J122" s="31" t="str">
        <f>E25</f>
        <v>M Projekt Cheb</v>
      </c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5.15" customHeight="1">
      <c r="A123" s="33"/>
      <c r="B123" s="34"/>
      <c r="C123" s="30" t="s">
        <v>26</v>
      </c>
      <c r="D123" s="35"/>
      <c r="E123" s="35"/>
      <c r="F123" s="27" t="str">
        <f>IF(E22="","",E22)</f>
        <v xml:space="preserve"> </v>
      </c>
      <c r="G123" s="35"/>
      <c r="H123" s="35"/>
      <c r="I123" s="30" t="s">
        <v>31</v>
      </c>
      <c r="J123" s="31" t="str">
        <f>E28</f>
        <v xml:space="preserve"> </v>
      </c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2" customFormat="1" ht="10.32" customHeight="1">
      <c r="A124" s="33"/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57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="11" customFormat="1" ht="29.28" customHeight="1">
      <c r="A125" s="195"/>
      <c r="B125" s="196"/>
      <c r="C125" s="197" t="s">
        <v>264</v>
      </c>
      <c r="D125" s="198" t="s">
        <v>59</v>
      </c>
      <c r="E125" s="198" t="s">
        <v>55</v>
      </c>
      <c r="F125" s="198" t="s">
        <v>56</v>
      </c>
      <c r="G125" s="198" t="s">
        <v>265</v>
      </c>
      <c r="H125" s="198" t="s">
        <v>266</v>
      </c>
      <c r="I125" s="198" t="s">
        <v>267</v>
      </c>
      <c r="J125" s="199" t="s">
        <v>240</v>
      </c>
      <c r="K125" s="200" t="s">
        <v>268</v>
      </c>
      <c r="L125" s="201"/>
      <c r="M125" s="94" t="s">
        <v>1</v>
      </c>
      <c r="N125" s="95" t="s">
        <v>38</v>
      </c>
      <c r="O125" s="95" t="s">
        <v>269</v>
      </c>
      <c r="P125" s="95" t="s">
        <v>270</v>
      </c>
      <c r="Q125" s="95" t="s">
        <v>271</v>
      </c>
      <c r="R125" s="95" t="s">
        <v>272</v>
      </c>
      <c r="S125" s="95" t="s">
        <v>273</v>
      </c>
      <c r="T125" s="96" t="s">
        <v>274</v>
      </c>
      <c r="U125" s="195"/>
      <c r="V125" s="195"/>
      <c r="W125" s="195"/>
      <c r="X125" s="195"/>
      <c r="Y125" s="195"/>
      <c r="Z125" s="195"/>
      <c r="AA125" s="195"/>
      <c r="AB125" s="195"/>
      <c r="AC125" s="195"/>
      <c r="AD125" s="195"/>
      <c r="AE125" s="195"/>
    </row>
    <row r="126" s="2" customFormat="1" ht="22.8" customHeight="1">
      <c r="A126" s="33"/>
      <c r="B126" s="34"/>
      <c r="C126" s="101" t="s">
        <v>275</v>
      </c>
      <c r="D126" s="35"/>
      <c r="E126" s="35"/>
      <c r="F126" s="35"/>
      <c r="G126" s="35"/>
      <c r="H126" s="35"/>
      <c r="I126" s="35"/>
      <c r="J126" s="202">
        <f>BK126</f>
        <v>3855000</v>
      </c>
      <c r="K126" s="35"/>
      <c r="L126" s="39"/>
      <c r="M126" s="97"/>
      <c r="N126" s="203"/>
      <c r="O126" s="98"/>
      <c r="P126" s="204">
        <f>P127</f>
        <v>0</v>
      </c>
      <c r="Q126" s="98"/>
      <c r="R126" s="204">
        <f>R127</f>
        <v>0</v>
      </c>
      <c r="S126" s="98"/>
      <c r="T126" s="205">
        <f>T127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73</v>
      </c>
      <c r="AU126" s="18" t="s">
        <v>242</v>
      </c>
      <c r="BK126" s="206">
        <f>BK127</f>
        <v>3855000</v>
      </c>
    </row>
    <row r="127" s="12" customFormat="1" ht="25.92" customHeight="1">
      <c r="A127" s="12"/>
      <c r="B127" s="207"/>
      <c r="C127" s="208"/>
      <c r="D127" s="209" t="s">
        <v>73</v>
      </c>
      <c r="E127" s="210" t="s">
        <v>276</v>
      </c>
      <c r="F127" s="210" t="s">
        <v>277</v>
      </c>
      <c r="G127" s="208"/>
      <c r="H127" s="208"/>
      <c r="I127" s="208"/>
      <c r="J127" s="211">
        <f>BK127</f>
        <v>3855000</v>
      </c>
      <c r="K127" s="208"/>
      <c r="L127" s="212"/>
      <c r="M127" s="213"/>
      <c r="N127" s="214"/>
      <c r="O127" s="214"/>
      <c r="P127" s="215">
        <f>P128</f>
        <v>0</v>
      </c>
      <c r="Q127" s="214"/>
      <c r="R127" s="215">
        <f>R128</f>
        <v>0</v>
      </c>
      <c r="S127" s="214"/>
      <c r="T127" s="216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7" t="s">
        <v>81</v>
      </c>
      <c r="AT127" s="218" t="s">
        <v>73</v>
      </c>
      <c r="AU127" s="218" t="s">
        <v>74</v>
      </c>
      <c r="AY127" s="217" t="s">
        <v>278</v>
      </c>
      <c r="BK127" s="219">
        <f>BK128</f>
        <v>3855000</v>
      </c>
    </row>
    <row r="128" s="12" customFormat="1" ht="22.8" customHeight="1">
      <c r="A128" s="12"/>
      <c r="B128" s="207"/>
      <c r="C128" s="208"/>
      <c r="D128" s="209" t="s">
        <v>73</v>
      </c>
      <c r="E128" s="220" t="s">
        <v>6442</v>
      </c>
      <c r="F128" s="220" t="s">
        <v>6443</v>
      </c>
      <c r="G128" s="208"/>
      <c r="H128" s="208"/>
      <c r="I128" s="208"/>
      <c r="J128" s="221">
        <f>BK128</f>
        <v>3855000</v>
      </c>
      <c r="K128" s="208"/>
      <c r="L128" s="212"/>
      <c r="M128" s="213"/>
      <c r="N128" s="214"/>
      <c r="O128" s="214"/>
      <c r="P128" s="215">
        <f>SUM(P129:P131)</f>
        <v>0</v>
      </c>
      <c r="Q128" s="214"/>
      <c r="R128" s="215">
        <f>SUM(R129:R131)</f>
        <v>0</v>
      </c>
      <c r="S128" s="214"/>
      <c r="T128" s="216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7" t="s">
        <v>81</v>
      </c>
      <c r="AT128" s="218" t="s">
        <v>73</v>
      </c>
      <c r="AU128" s="218" t="s">
        <v>81</v>
      </c>
      <c r="AY128" s="217" t="s">
        <v>278</v>
      </c>
      <c r="BK128" s="219">
        <f>SUM(BK129:BK131)</f>
        <v>3855000</v>
      </c>
    </row>
    <row r="129" s="2" customFormat="1" ht="44.25" customHeight="1">
      <c r="A129" s="33"/>
      <c r="B129" s="34"/>
      <c r="C129" s="222" t="s">
        <v>81</v>
      </c>
      <c r="D129" s="222" t="s">
        <v>280</v>
      </c>
      <c r="E129" s="223" t="s">
        <v>3656</v>
      </c>
      <c r="F129" s="224" t="s">
        <v>6444</v>
      </c>
      <c r="G129" s="225" t="s">
        <v>1418</v>
      </c>
      <c r="H129" s="226">
        <v>1</v>
      </c>
      <c r="I129" s="227">
        <v>1750000</v>
      </c>
      <c r="J129" s="227">
        <f>ROUND(I129*H129,2)</f>
        <v>1750000</v>
      </c>
      <c r="K129" s="228"/>
      <c r="L129" s="39"/>
      <c r="M129" s="229" t="s">
        <v>1</v>
      </c>
      <c r="N129" s="230" t="s">
        <v>39</v>
      </c>
      <c r="O129" s="231">
        <v>0</v>
      </c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33" t="s">
        <v>116</v>
      </c>
      <c r="AT129" s="233" t="s">
        <v>280</v>
      </c>
      <c r="AU129" s="233" t="s">
        <v>83</v>
      </c>
      <c r="AY129" s="18" t="s">
        <v>278</v>
      </c>
      <c r="BE129" s="234">
        <f>IF(N129="základní",J129,0)</f>
        <v>1750000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8" t="s">
        <v>81</v>
      </c>
      <c r="BK129" s="234">
        <f>ROUND(I129*H129,2)</f>
        <v>1750000</v>
      </c>
      <c r="BL129" s="18" t="s">
        <v>116</v>
      </c>
      <c r="BM129" s="233" t="s">
        <v>6445</v>
      </c>
    </row>
    <row r="130" s="2" customFormat="1" ht="44.25" customHeight="1">
      <c r="A130" s="33"/>
      <c r="B130" s="34"/>
      <c r="C130" s="222" t="s">
        <v>83</v>
      </c>
      <c r="D130" s="222" t="s">
        <v>280</v>
      </c>
      <c r="E130" s="223" t="s">
        <v>6446</v>
      </c>
      <c r="F130" s="224" t="s">
        <v>6447</v>
      </c>
      <c r="G130" s="225" t="s">
        <v>1418</v>
      </c>
      <c r="H130" s="226">
        <v>1</v>
      </c>
      <c r="I130" s="227">
        <v>1850000</v>
      </c>
      <c r="J130" s="227">
        <f>ROUND(I130*H130,2)</f>
        <v>1850000</v>
      </c>
      <c r="K130" s="228"/>
      <c r="L130" s="39"/>
      <c r="M130" s="229" t="s">
        <v>1</v>
      </c>
      <c r="N130" s="230" t="s">
        <v>39</v>
      </c>
      <c r="O130" s="231">
        <v>0</v>
      </c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33" t="s">
        <v>116</v>
      </c>
      <c r="AT130" s="233" t="s">
        <v>280</v>
      </c>
      <c r="AU130" s="233" t="s">
        <v>83</v>
      </c>
      <c r="AY130" s="18" t="s">
        <v>278</v>
      </c>
      <c r="BE130" s="234">
        <f>IF(N130="základní",J130,0)</f>
        <v>1850000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8" t="s">
        <v>81</v>
      </c>
      <c r="BK130" s="234">
        <f>ROUND(I130*H130,2)</f>
        <v>1850000</v>
      </c>
      <c r="BL130" s="18" t="s">
        <v>116</v>
      </c>
      <c r="BM130" s="233" t="s">
        <v>6448</v>
      </c>
    </row>
    <row r="131" s="2" customFormat="1" ht="24.15" customHeight="1">
      <c r="A131" s="33"/>
      <c r="B131" s="34"/>
      <c r="C131" s="222" t="s">
        <v>91</v>
      </c>
      <c r="D131" s="222" t="s">
        <v>280</v>
      </c>
      <c r="E131" s="223" t="s">
        <v>6449</v>
      </c>
      <c r="F131" s="224" t="s">
        <v>6450</v>
      </c>
      <c r="G131" s="225" t="s">
        <v>1418</v>
      </c>
      <c r="H131" s="226">
        <v>3</v>
      </c>
      <c r="I131" s="227">
        <v>85000</v>
      </c>
      <c r="J131" s="227">
        <f>ROUND(I131*H131,2)</f>
        <v>255000</v>
      </c>
      <c r="K131" s="228"/>
      <c r="L131" s="39"/>
      <c r="M131" s="291" t="s">
        <v>1</v>
      </c>
      <c r="N131" s="292" t="s">
        <v>39</v>
      </c>
      <c r="O131" s="293">
        <v>0</v>
      </c>
      <c r="P131" s="293">
        <f>O131*H131</f>
        <v>0</v>
      </c>
      <c r="Q131" s="293">
        <v>0</v>
      </c>
      <c r="R131" s="293">
        <f>Q131*H131</f>
        <v>0</v>
      </c>
      <c r="S131" s="293">
        <v>0</v>
      </c>
      <c r="T131" s="294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33" t="s">
        <v>116</v>
      </c>
      <c r="AT131" s="233" t="s">
        <v>280</v>
      </c>
      <c r="AU131" s="233" t="s">
        <v>83</v>
      </c>
      <c r="AY131" s="18" t="s">
        <v>278</v>
      </c>
      <c r="BE131" s="234">
        <f>IF(N131="základní",J131,0)</f>
        <v>255000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81</v>
      </c>
      <c r="BK131" s="234">
        <f>ROUND(I131*H131,2)</f>
        <v>255000</v>
      </c>
      <c r="BL131" s="18" t="s">
        <v>116</v>
      </c>
      <c r="BM131" s="233" t="s">
        <v>6451</v>
      </c>
    </row>
    <row r="132" s="2" customFormat="1" ht="6.96" customHeight="1">
      <c r="A132" s="33"/>
      <c r="B132" s="60"/>
      <c r="C132" s="61"/>
      <c r="D132" s="61"/>
      <c r="E132" s="61"/>
      <c r="F132" s="61"/>
      <c r="G132" s="61"/>
      <c r="H132" s="61"/>
      <c r="I132" s="61"/>
      <c r="J132" s="61"/>
      <c r="K132" s="61"/>
      <c r="L132" s="39"/>
      <c r="M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</sheetData>
  <sheetProtection sheet="1" autoFilter="0" formatColumns="0" formatRows="0" objects="1" scenarios="1" spinCount="100000" saltValue="Rq5dH4SnMTFZa9ZxJnJRG9oN3Jdhz3x2zVIf461xm6nLuqxqtB8QjtQD9wTrzEL0wdHhDLJzFLMww4iKsXsucQ==" hashValue="xWuZKkwgXXAfxf4MXxk7+glkSblu0oN4muhQNWzAg9SeQaT7eEJwMKDMY8i0KCxVSESN+hTSPXAjcBly/UYzeQ==" algorithmName="SHA-512" password="CC35"/>
  <autoFilter ref="C125:K13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83</v>
      </c>
    </row>
    <row r="4" s="1" customFormat="1" ht="24.96" customHeight="1">
      <c r="B4" s="21"/>
      <c r="D4" s="143" t="s">
        <v>230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Cheb - Onkologie a zubní klinika rev.11.02.2025</v>
      </c>
      <c r="F7" s="145"/>
      <c r="G7" s="145"/>
      <c r="H7" s="145"/>
      <c r="L7" s="21"/>
    </row>
    <row r="8" s="1" customFormat="1" ht="12" customHeight="1">
      <c r="B8" s="21"/>
      <c r="D8" s="145" t="s">
        <v>231</v>
      </c>
      <c r="L8" s="21"/>
    </row>
    <row r="9" s="2" customFormat="1" ht="16.5" customHeight="1">
      <c r="A9" s="33"/>
      <c r="B9" s="39"/>
      <c r="C9" s="33"/>
      <c r="D9" s="33"/>
      <c r="E9" s="146" t="s">
        <v>4862</v>
      </c>
      <c r="F9" s="33"/>
      <c r="G9" s="33"/>
      <c r="H9" s="33"/>
      <c r="I9" s="33"/>
      <c r="J9" s="33"/>
      <c r="K9" s="33"/>
      <c r="L9" s="57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 ht="12" customHeight="1">
      <c r="A10" s="33"/>
      <c r="B10" s="39"/>
      <c r="C10" s="33"/>
      <c r="D10" s="145" t="s">
        <v>233</v>
      </c>
      <c r="E10" s="33"/>
      <c r="F10" s="33"/>
      <c r="G10" s="33"/>
      <c r="H10" s="33"/>
      <c r="I10" s="33"/>
      <c r="J10" s="33"/>
      <c r="K10" s="33"/>
      <c r="L10" s="57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6.5" customHeight="1">
      <c r="A11" s="33"/>
      <c r="B11" s="39"/>
      <c r="C11" s="33"/>
      <c r="D11" s="33"/>
      <c r="E11" s="148" t="s">
        <v>6452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>
      <c r="A12" s="33"/>
      <c r="B12" s="39"/>
      <c r="C12" s="33"/>
      <c r="D12" s="33"/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2" customHeight="1">
      <c r="A13" s="33"/>
      <c r="B13" s="39"/>
      <c r="C13" s="33"/>
      <c r="D13" s="145" t="s">
        <v>16</v>
      </c>
      <c r="E13" s="33"/>
      <c r="F13" s="135" t="s">
        <v>1</v>
      </c>
      <c r="G13" s="33"/>
      <c r="H13" s="33"/>
      <c r="I13" s="145" t="s">
        <v>17</v>
      </c>
      <c r="J13" s="135" t="s">
        <v>1</v>
      </c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9"/>
      <c r="C14" s="33"/>
      <c r="D14" s="145" t="s">
        <v>18</v>
      </c>
      <c r="E14" s="33"/>
      <c r="F14" s="135" t="s">
        <v>19</v>
      </c>
      <c r="G14" s="33"/>
      <c r="H14" s="33"/>
      <c r="I14" s="145" t="s">
        <v>20</v>
      </c>
      <c r="J14" s="149" t="str">
        <f>'Rekapitulace stavby'!AN8</f>
        <v>10. 12. 2024</v>
      </c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0.8" customHeight="1">
      <c r="A15" s="33"/>
      <c r="B15" s="39"/>
      <c r="C15" s="33"/>
      <c r="D15" s="33"/>
      <c r="E15" s="33"/>
      <c r="F15" s="33"/>
      <c r="G15" s="33"/>
      <c r="H15" s="33"/>
      <c r="I15" s="33"/>
      <c r="J15" s="33"/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22</v>
      </c>
      <c r="E16" s="33"/>
      <c r="F16" s="33"/>
      <c r="G16" s="33"/>
      <c r="H16" s="33"/>
      <c r="I16" s="145" t="s">
        <v>23</v>
      </c>
      <c r="J16" s="135" t="s">
        <v>1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8" customHeight="1">
      <c r="A17" s="33"/>
      <c r="B17" s="39"/>
      <c r="C17" s="33"/>
      <c r="D17" s="33"/>
      <c r="E17" s="135" t="s">
        <v>4865</v>
      </c>
      <c r="F17" s="33"/>
      <c r="G17" s="33"/>
      <c r="H17" s="33"/>
      <c r="I17" s="145" t="s">
        <v>25</v>
      </c>
      <c r="J17" s="135" t="s">
        <v>1</v>
      </c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6.96" customHeight="1">
      <c r="A18" s="33"/>
      <c r="B18" s="39"/>
      <c r="C18" s="33"/>
      <c r="D18" s="33"/>
      <c r="E18" s="33"/>
      <c r="F18" s="33"/>
      <c r="G18" s="33"/>
      <c r="H18" s="33"/>
      <c r="I18" s="33"/>
      <c r="J18" s="33"/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2" customHeight="1">
      <c r="A19" s="33"/>
      <c r="B19" s="39"/>
      <c r="C19" s="33"/>
      <c r="D19" s="145" t="s">
        <v>26</v>
      </c>
      <c r="E19" s="33"/>
      <c r="F19" s="33"/>
      <c r="G19" s="33"/>
      <c r="H19" s="33"/>
      <c r="I19" s="145" t="s">
        <v>23</v>
      </c>
      <c r="J19" s="135" t="str">
        <f>'Rekapitulace stavby'!AN13</f>
        <v/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8" customHeight="1">
      <c r="A20" s="33"/>
      <c r="B20" s="39"/>
      <c r="C20" s="33"/>
      <c r="D20" s="33"/>
      <c r="E20" s="135" t="str">
        <f>'Rekapitulace stavby'!E14</f>
        <v xml:space="preserve"> </v>
      </c>
      <c r="F20" s="135"/>
      <c r="G20" s="135"/>
      <c r="H20" s="135"/>
      <c r="I20" s="145" t="s">
        <v>25</v>
      </c>
      <c r="J20" s="135" t="str">
        <f>'Rekapitulace stavby'!AN14</f>
        <v/>
      </c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6.96" customHeight="1">
      <c r="A21" s="33"/>
      <c r="B21" s="39"/>
      <c r="C21" s="33"/>
      <c r="D21" s="33"/>
      <c r="E21" s="33"/>
      <c r="F21" s="33"/>
      <c r="G21" s="33"/>
      <c r="H21" s="33"/>
      <c r="I21" s="33"/>
      <c r="J21" s="33"/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2" customHeight="1">
      <c r="A22" s="33"/>
      <c r="B22" s="39"/>
      <c r="C22" s="33"/>
      <c r="D22" s="145" t="s">
        <v>27</v>
      </c>
      <c r="E22" s="33"/>
      <c r="F22" s="33"/>
      <c r="G22" s="33"/>
      <c r="H22" s="33"/>
      <c r="I22" s="145" t="s">
        <v>23</v>
      </c>
      <c r="J22" s="135" t="s">
        <v>28</v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8" customHeight="1">
      <c r="A23" s="33"/>
      <c r="B23" s="39"/>
      <c r="C23" s="33"/>
      <c r="D23" s="33"/>
      <c r="E23" s="135" t="s">
        <v>29</v>
      </c>
      <c r="F23" s="33"/>
      <c r="G23" s="33"/>
      <c r="H23" s="33"/>
      <c r="I23" s="145" t="s">
        <v>25</v>
      </c>
      <c r="J23" s="135" t="s">
        <v>1</v>
      </c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6.96" customHeight="1">
      <c r="A24" s="33"/>
      <c r="B24" s="39"/>
      <c r="C24" s="33"/>
      <c r="D24" s="33"/>
      <c r="E24" s="33"/>
      <c r="F24" s="33"/>
      <c r="G24" s="33"/>
      <c r="H24" s="33"/>
      <c r="I24" s="33"/>
      <c r="J24" s="33"/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2" customHeight="1">
      <c r="A25" s="33"/>
      <c r="B25" s="39"/>
      <c r="C25" s="33"/>
      <c r="D25" s="145" t="s">
        <v>31</v>
      </c>
      <c r="E25" s="33"/>
      <c r="F25" s="33"/>
      <c r="G25" s="33"/>
      <c r="H25" s="33"/>
      <c r="I25" s="145" t="s">
        <v>23</v>
      </c>
      <c r="J25" s="135" t="str">
        <f>IF('Rekapitulace stavby'!AN19="","",'Rekapitulace stavby'!AN19)</f>
        <v/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8" customHeight="1">
      <c r="A26" s="33"/>
      <c r="B26" s="39"/>
      <c r="C26" s="33"/>
      <c r="D26" s="33"/>
      <c r="E26" s="135" t="str">
        <f>IF('Rekapitulace stavby'!E20="","",'Rekapitulace stavby'!E20)</f>
        <v xml:space="preserve"> </v>
      </c>
      <c r="F26" s="33"/>
      <c r="G26" s="33"/>
      <c r="H26" s="33"/>
      <c r="I26" s="145" t="s">
        <v>25</v>
      </c>
      <c r="J26" s="135" t="str">
        <f>IF('Rekapitulace stavby'!AN20="","",'Rekapitulace stavby'!AN20)</f>
        <v/>
      </c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9"/>
      <c r="C27" s="33"/>
      <c r="D27" s="33"/>
      <c r="E27" s="33"/>
      <c r="F27" s="33"/>
      <c r="G27" s="33"/>
      <c r="H27" s="33"/>
      <c r="I27" s="33"/>
      <c r="J27" s="33"/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2" customHeight="1">
      <c r="A28" s="33"/>
      <c r="B28" s="39"/>
      <c r="C28" s="33"/>
      <c r="D28" s="145" t="s">
        <v>32</v>
      </c>
      <c r="E28" s="33"/>
      <c r="F28" s="33"/>
      <c r="G28" s="33"/>
      <c r="H28" s="33"/>
      <c r="I28" s="33"/>
      <c r="J28" s="33"/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8" customFormat="1" ht="16.5" customHeight="1">
      <c r="A29" s="150"/>
      <c r="B29" s="151"/>
      <c r="C29" s="150"/>
      <c r="D29" s="150"/>
      <c r="E29" s="152" t="s">
        <v>1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33"/>
      <c r="B30" s="39"/>
      <c r="C30" s="33"/>
      <c r="D30" s="33"/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9"/>
      <c r="C31" s="33"/>
      <c r="D31" s="154"/>
      <c r="E31" s="154"/>
      <c r="F31" s="154"/>
      <c r="G31" s="154"/>
      <c r="H31" s="154"/>
      <c r="I31" s="154"/>
      <c r="J31" s="154"/>
      <c r="K31" s="154"/>
      <c r="L31" s="57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25.44" customHeight="1">
      <c r="A32" s="33"/>
      <c r="B32" s="39"/>
      <c r="C32" s="33"/>
      <c r="D32" s="155" t="s">
        <v>34</v>
      </c>
      <c r="E32" s="33"/>
      <c r="F32" s="33"/>
      <c r="G32" s="33"/>
      <c r="H32" s="33"/>
      <c r="I32" s="33"/>
      <c r="J32" s="156">
        <f>ROUND(J122, 2)</f>
        <v>30020</v>
      </c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4"/>
      <c r="E33" s="154"/>
      <c r="F33" s="154"/>
      <c r="G33" s="154"/>
      <c r="H33" s="154"/>
      <c r="I33" s="154"/>
      <c r="J33" s="154"/>
      <c r="K33" s="154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9"/>
      <c r="C34" s="33"/>
      <c r="D34" s="33"/>
      <c r="E34" s="33"/>
      <c r="F34" s="157" t="s">
        <v>36</v>
      </c>
      <c r="G34" s="33"/>
      <c r="H34" s="33"/>
      <c r="I34" s="157" t="s">
        <v>35</v>
      </c>
      <c r="J34" s="157" t="s">
        <v>37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14.4" customHeight="1">
      <c r="A35" s="33"/>
      <c r="B35" s="39"/>
      <c r="C35" s="33"/>
      <c r="D35" s="147" t="s">
        <v>38</v>
      </c>
      <c r="E35" s="145" t="s">
        <v>39</v>
      </c>
      <c r="F35" s="158">
        <f>ROUND((SUM(BE122:BE129)),  2)</f>
        <v>30020</v>
      </c>
      <c r="G35" s="33"/>
      <c r="H35" s="33"/>
      <c r="I35" s="159">
        <v>0.20999999999999999</v>
      </c>
      <c r="J35" s="158">
        <f>ROUND(((SUM(BE122:BE129))*I35),  2)</f>
        <v>6304.1999999999998</v>
      </c>
      <c r="K35" s="33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145" t="s">
        <v>40</v>
      </c>
      <c r="F36" s="158">
        <f>ROUND((SUM(BF122:BF129)),  2)</f>
        <v>0</v>
      </c>
      <c r="G36" s="33"/>
      <c r="H36" s="33"/>
      <c r="I36" s="159">
        <v>0.12</v>
      </c>
      <c r="J36" s="158">
        <f>ROUND(((SUM(BF122:BF129))*I36),  2)</f>
        <v>0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9"/>
      <c r="C37" s="33"/>
      <c r="D37" s="33"/>
      <c r="E37" s="145" t="s">
        <v>41</v>
      </c>
      <c r="F37" s="158">
        <f>ROUND((SUM(BG122:BG129)),  2)</f>
        <v>0</v>
      </c>
      <c r="G37" s="33"/>
      <c r="H37" s="33"/>
      <c r="I37" s="159">
        <v>0.20999999999999999</v>
      </c>
      <c r="J37" s="158">
        <f>0</f>
        <v>0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14.4" customHeight="1">
      <c r="A38" s="33"/>
      <c r="B38" s="39"/>
      <c r="C38" s="33"/>
      <c r="D38" s="33"/>
      <c r="E38" s="145" t="s">
        <v>42</v>
      </c>
      <c r="F38" s="158">
        <f>ROUND((SUM(BH122:BH129)),  2)</f>
        <v>0</v>
      </c>
      <c r="G38" s="33"/>
      <c r="H38" s="33"/>
      <c r="I38" s="159">
        <v>0.12</v>
      </c>
      <c r="J38" s="158">
        <f>0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43</v>
      </c>
      <c r="F39" s="158">
        <f>ROUND((SUM(BI122:BI129)),  2)</f>
        <v>0</v>
      </c>
      <c r="G39" s="33"/>
      <c r="H39" s="33"/>
      <c r="I39" s="159">
        <v>0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6.96" customHeight="1">
      <c r="A40" s="33"/>
      <c r="B40" s="39"/>
      <c r="C40" s="33"/>
      <c r="D40" s="33"/>
      <c r="E40" s="33"/>
      <c r="F40" s="33"/>
      <c r="G40" s="33"/>
      <c r="H40" s="33"/>
      <c r="I40" s="33"/>
      <c r="J40" s="33"/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2" customFormat="1" ht="25.44" customHeight="1">
      <c r="A41" s="33"/>
      <c r="B41" s="39"/>
      <c r="C41" s="160"/>
      <c r="D41" s="161" t="s">
        <v>44</v>
      </c>
      <c r="E41" s="162"/>
      <c r="F41" s="162"/>
      <c r="G41" s="163" t="s">
        <v>45</v>
      </c>
      <c r="H41" s="164" t="s">
        <v>46</v>
      </c>
      <c r="I41" s="162"/>
      <c r="J41" s="165">
        <f>SUM(J32:J39)</f>
        <v>36324.199999999997</v>
      </c>
      <c r="K41" s="166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14.4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47</v>
      </c>
      <c r="E50" s="168"/>
      <c r="F50" s="168"/>
      <c r="G50" s="167" t="s">
        <v>48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49</v>
      </c>
      <c r="E61" s="170"/>
      <c r="F61" s="171" t="s">
        <v>50</v>
      </c>
      <c r="G61" s="169" t="s">
        <v>49</v>
      </c>
      <c r="H61" s="170"/>
      <c r="I61" s="170"/>
      <c r="J61" s="172" t="s">
        <v>50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51</v>
      </c>
      <c r="E65" s="173"/>
      <c r="F65" s="173"/>
      <c r="G65" s="167" t="s">
        <v>52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49</v>
      </c>
      <c r="E76" s="170"/>
      <c r="F76" s="171" t="s">
        <v>50</v>
      </c>
      <c r="G76" s="169" t="s">
        <v>49</v>
      </c>
      <c r="H76" s="170"/>
      <c r="I76" s="170"/>
      <c r="J76" s="172" t="s">
        <v>50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hidden="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hidden="1" s="2" customFormat="1" ht="24.96" customHeight="1">
      <c r="A82" s="33"/>
      <c r="B82" s="34"/>
      <c r="C82" s="24" t="s">
        <v>238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hidden="1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hidden="1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hidden="1" s="2" customFormat="1" ht="16.5" customHeight="1">
      <c r="A85" s="33"/>
      <c r="B85" s="34"/>
      <c r="C85" s="35"/>
      <c r="D85" s="35"/>
      <c r="E85" s="178" t="str">
        <f>E7</f>
        <v>Cheb - Onkologie a zubní klinika rev.11.02.2025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hidden="1" s="1" customFormat="1" ht="12" customHeight="1">
      <c r="B86" s="22"/>
      <c r="C86" s="30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2" customFormat="1" ht="16.5" customHeight="1">
      <c r="A87" s="33"/>
      <c r="B87" s="34"/>
      <c r="C87" s="35"/>
      <c r="D87" s="35"/>
      <c r="E87" s="178" t="s">
        <v>4862</v>
      </c>
      <c r="F87" s="35"/>
      <c r="G87" s="35"/>
      <c r="H87" s="35"/>
      <c r="I87" s="35"/>
      <c r="J87" s="35"/>
      <c r="K87" s="35"/>
      <c r="L87" s="57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hidden="1" s="2" customFormat="1" ht="12" customHeight="1">
      <c r="A88" s="33"/>
      <c r="B88" s="34"/>
      <c r="C88" s="30" t="s">
        <v>233</v>
      </c>
      <c r="D88" s="35"/>
      <c r="E88" s="35"/>
      <c r="F88" s="35"/>
      <c r="G88" s="35"/>
      <c r="H88" s="35"/>
      <c r="I88" s="35"/>
      <c r="J88" s="35"/>
      <c r="K88" s="35"/>
      <c r="L88" s="57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hidden="1" s="2" customFormat="1" ht="16.5" customHeight="1">
      <c r="A89" s="33"/>
      <c r="B89" s="34"/>
      <c r="C89" s="35"/>
      <c r="D89" s="35"/>
      <c r="E89" s="70" t="str">
        <f>E11</f>
        <v>II.4 - Požárně bezpečnostní řešení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hidden="1" s="2" customFormat="1" ht="6.96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hidden="1" s="2" customFormat="1" ht="12" customHeight="1">
      <c r="A91" s="33"/>
      <c r="B91" s="34"/>
      <c r="C91" s="30" t="s">
        <v>18</v>
      </c>
      <c r="D91" s="35"/>
      <c r="E91" s="35"/>
      <c r="F91" s="27" t="str">
        <f>F14</f>
        <v>Cheb</v>
      </c>
      <c r="G91" s="35"/>
      <c r="H91" s="35"/>
      <c r="I91" s="30" t="s">
        <v>20</v>
      </c>
      <c r="J91" s="73" t="str">
        <f>IF(J14="","",J14)</f>
        <v>10. 12. 2024</v>
      </c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hidden="1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hidden="1" s="2" customFormat="1" ht="15.15" customHeight="1">
      <c r="A93" s="33"/>
      <c r="B93" s="34"/>
      <c r="C93" s="30" t="s">
        <v>22</v>
      </c>
      <c r="D93" s="35"/>
      <c r="E93" s="35"/>
      <c r="F93" s="27" t="str">
        <f>E17</f>
        <v>Karlovarský kraj</v>
      </c>
      <c r="G93" s="35"/>
      <c r="H93" s="35"/>
      <c r="I93" s="30" t="s">
        <v>27</v>
      </c>
      <c r="J93" s="31" t="str">
        <f>E23</f>
        <v>M Projekt Cheb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hidden="1" s="2" customFormat="1" ht="15.15" customHeight="1">
      <c r="A94" s="33"/>
      <c r="B94" s="34"/>
      <c r="C94" s="30" t="s">
        <v>26</v>
      </c>
      <c r="D94" s="35"/>
      <c r="E94" s="35"/>
      <c r="F94" s="27" t="str">
        <f>IF(E20="","",E20)</f>
        <v xml:space="preserve"> </v>
      </c>
      <c r="G94" s="35"/>
      <c r="H94" s="35"/>
      <c r="I94" s="30" t="s">
        <v>31</v>
      </c>
      <c r="J94" s="31" t="str">
        <f>E26</f>
        <v xml:space="preserve"> </v>
      </c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hidden="1" s="2" customFormat="1" ht="10.32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hidden="1" s="2" customFormat="1" ht="29.28" customHeight="1">
      <c r="A96" s="33"/>
      <c r="B96" s="34"/>
      <c r="C96" s="180" t="s">
        <v>239</v>
      </c>
      <c r="D96" s="181"/>
      <c r="E96" s="181"/>
      <c r="F96" s="181"/>
      <c r="G96" s="181"/>
      <c r="H96" s="181"/>
      <c r="I96" s="181"/>
      <c r="J96" s="182" t="s">
        <v>240</v>
      </c>
      <c r="K96" s="181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hidden="1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hidden="1" s="2" customFormat="1" ht="22.8" customHeight="1">
      <c r="A98" s="33"/>
      <c r="B98" s="34"/>
      <c r="C98" s="183" t="s">
        <v>241</v>
      </c>
      <c r="D98" s="35"/>
      <c r="E98" s="35"/>
      <c r="F98" s="35"/>
      <c r="G98" s="35"/>
      <c r="H98" s="35"/>
      <c r="I98" s="35"/>
      <c r="J98" s="104">
        <f>J122</f>
        <v>30020</v>
      </c>
      <c r="K98" s="35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242</v>
      </c>
    </row>
    <row r="99" hidden="1" s="9" customFormat="1" ht="24.96" customHeight="1">
      <c r="A99" s="9"/>
      <c r="B99" s="184"/>
      <c r="C99" s="185"/>
      <c r="D99" s="186" t="s">
        <v>243</v>
      </c>
      <c r="E99" s="187"/>
      <c r="F99" s="187"/>
      <c r="G99" s="187"/>
      <c r="H99" s="187"/>
      <c r="I99" s="187"/>
      <c r="J99" s="188">
        <f>J123</f>
        <v>30020</v>
      </c>
      <c r="K99" s="185"/>
      <c r="L99" s="18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0"/>
      <c r="C100" s="126"/>
      <c r="D100" s="191" t="s">
        <v>245</v>
      </c>
      <c r="E100" s="192"/>
      <c r="F100" s="192"/>
      <c r="G100" s="192"/>
      <c r="H100" s="192"/>
      <c r="I100" s="192"/>
      <c r="J100" s="193">
        <f>J124</f>
        <v>30020</v>
      </c>
      <c r="K100" s="126"/>
      <c r="L100" s="19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2" customFormat="1" ht="21.84" customHeight="1">
      <c r="A101" s="33"/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57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hidden="1" s="2" customFormat="1" ht="6.96" customHeight="1">
      <c r="A102" s="33"/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57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hidden="1"/>
    <row r="104" hidden="1"/>
    <row r="105" hidden="1"/>
    <row r="106" s="2" customFormat="1" ht="6.96" customHeight="1">
      <c r="A106" s="33"/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57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="2" customFormat="1" ht="24.96" customHeight="1">
      <c r="A107" s="33"/>
      <c r="B107" s="34"/>
      <c r="C107" s="24" t="s">
        <v>263</v>
      </c>
      <c r="D107" s="35"/>
      <c r="E107" s="35"/>
      <c r="F107" s="35"/>
      <c r="G107" s="35"/>
      <c r="H107" s="35"/>
      <c r="I107" s="35"/>
      <c r="J107" s="35"/>
      <c r="K107" s="35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6.96" customHeight="1">
      <c r="A108" s="33"/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12" customHeight="1">
      <c r="A109" s="33"/>
      <c r="B109" s="34"/>
      <c r="C109" s="30" t="s">
        <v>14</v>
      </c>
      <c r="D109" s="35"/>
      <c r="E109" s="35"/>
      <c r="F109" s="35"/>
      <c r="G109" s="35"/>
      <c r="H109" s="35"/>
      <c r="I109" s="35"/>
      <c r="J109" s="35"/>
      <c r="K109" s="35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16.5" customHeight="1">
      <c r="A110" s="33"/>
      <c r="B110" s="34"/>
      <c r="C110" s="35"/>
      <c r="D110" s="35"/>
      <c r="E110" s="178" t="str">
        <f>E7</f>
        <v>Cheb - Onkologie a zubní klinika rev.11.02.2025</v>
      </c>
      <c r="F110" s="30"/>
      <c r="G110" s="30"/>
      <c r="H110" s="30"/>
      <c r="I110" s="35"/>
      <c r="J110" s="35"/>
      <c r="K110" s="35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1" customFormat="1" ht="12" customHeight="1">
      <c r="B111" s="22"/>
      <c r="C111" s="30" t="s">
        <v>231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3"/>
      <c r="B112" s="34"/>
      <c r="C112" s="35"/>
      <c r="D112" s="35"/>
      <c r="E112" s="178" t="s">
        <v>4862</v>
      </c>
      <c r="F112" s="35"/>
      <c r="G112" s="35"/>
      <c r="H112" s="35"/>
      <c r="I112" s="35"/>
      <c r="J112" s="35"/>
      <c r="K112" s="35"/>
      <c r="L112" s="57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="2" customFormat="1" ht="12" customHeight="1">
      <c r="A113" s="33"/>
      <c r="B113" s="34"/>
      <c r="C113" s="30" t="s">
        <v>233</v>
      </c>
      <c r="D113" s="35"/>
      <c r="E113" s="35"/>
      <c r="F113" s="35"/>
      <c r="G113" s="35"/>
      <c r="H113" s="35"/>
      <c r="I113" s="35"/>
      <c r="J113" s="35"/>
      <c r="K113" s="35"/>
      <c r="L113" s="57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="2" customFormat="1" ht="16.5" customHeight="1">
      <c r="A114" s="33"/>
      <c r="B114" s="34"/>
      <c r="C114" s="35"/>
      <c r="D114" s="35"/>
      <c r="E114" s="70" t="str">
        <f>E11</f>
        <v>II.4 - Požárně bezpečnostní řešení</v>
      </c>
      <c r="F114" s="35"/>
      <c r="G114" s="35"/>
      <c r="H114" s="35"/>
      <c r="I114" s="35"/>
      <c r="J114" s="35"/>
      <c r="K114" s="35"/>
      <c r="L114" s="57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="2" customFormat="1" ht="6.96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2" customHeight="1">
      <c r="A116" s="33"/>
      <c r="B116" s="34"/>
      <c r="C116" s="30" t="s">
        <v>18</v>
      </c>
      <c r="D116" s="35"/>
      <c r="E116" s="35"/>
      <c r="F116" s="27" t="str">
        <f>F14</f>
        <v>Cheb</v>
      </c>
      <c r="G116" s="35"/>
      <c r="H116" s="35"/>
      <c r="I116" s="30" t="s">
        <v>20</v>
      </c>
      <c r="J116" s="73" t="str">
        <f>IF(J14="","",J14)</f>
        <v>10. 12. 2024</v>
      </c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6.96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15.15" customHeight="1">
      <c r="A118" s="33"/>
      <c r="B118" s="34"/>
      <c r="C118" s="30" t="s">
        <v>22</v>
      </c>
      <c r="D118" s="35"/>
      <c r="E118" s="35"/>
      <c r="F118" s="27" t="str">
        <f>E17</f>
        <v>Karlovarský kraj</v>
      </c>
      <c r="G118" s="35"/>
      <c r="H118" s="35"/>
      <c r="I118" s="30" t="s">
        <v>27</v>
      </c>
      <c r="J118" s="31" t="str">
        <f>E23</f>
        <v>M Projekt Cheb</v>
      </c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5.15" customHeight="1">
      <c r="A119" s="33"/>
      <c r="B119" s="34"/>
      <c r="C119" s="30" t="s">
        <v>26</v>
      </c>
      <c r="D119" s="35"/>
      <c r="E119" s="35"/>
      <c r="F119" s="27" t="str">
        <f>IF(E20="","",E20)</f>
        <v xml:space="preserve"> </v>
      </c>
      <c r="G119" s="35"/>
      <c r="H119" s="35"/>
      <c r="I119" s="30" t="s">
        <v>31</v>
      </c>
      <c r="J119" s="31" t="str">
        <f>E26</f>
        <v xml:space="preserve"> </v>
      </c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10.32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11" customFormat="1" ht="29.28" customHeight="1">
      <c r="A121" s="195"/>
      <c r="B121" s="196"/>
      <c r="C121" s="197" t="s">
        <v>264</v>
      </c>
      <c r="D121" s="198" t="s">
        <v>59</v>
      </c>
      <c r="E121" s="198" t="s">
        <v>55</v>
      </c>
      <c r="F121" s="198" t="s">
        <v>56</v>
      </c>
      <c r="G121" s="198" t="s">
        <v>265</v>
      </c>
      <c r="H121" s="198" t="s">
        <v>266</v>
      </c>
      <c r="I121" s="198" t="s">
        <v>267</v>
      </c>
      <c r="J121" s="199" t="s">
        <v>240</v>
      </c>
      <c r="K121" s="200" t="s">
        <v>268</v>
      </c>
      <c r="L121" s="201"/>
      <c r="M121" s="94" t="s">
        <v>1</v>
      </c>
      <c r="N121" s="95" t="s">
        <v>38</v>
      </c>
      <c r="O121" s="95" t="s">
        <v>269</v>
      </c>
      <c r="P121" s="95" t="s">
        <v>270</v>
      </c>
      <c r="Q121" s="95" t="s">
        <v>271</v>
      </c>
      <c r="R121" s="95" t="s">
        <v>272</v>
      </c>
      <c r="S121" s="95" t="s">
        <v>273</v>
      </c>
      <c r="T121" s="96" t="s">
        <v>274</v>
      </c>
      <c r="U121" s="195"/>
      <c r="V121" s="195"/>
      <c r="W121" s="195"/>
      <c r="X121" s="195"/>
      <c r="Y121" s="195"/>
      <c r="Z121" s="195"/>
      <c r="AA121" s="195"/>
      <c r="AB121" s="195"/>
      <c r="AC121" s="195"/>
      <c r="AD121" s="195"/>
      <c r="AE121" s="195"/>
    </row>
    <row r="122" s="2" customFormat="1" ht="22.8" customHeight="1">
      <c r="A122" s="33"/>
      <c r="B122" s="34"/>
      <c r="C122" s="101" t="s">
        <v>275</v>
      </c>
      <c r="D122" s="35"/>
      <c r="E122" s="35"/>
      <c r="F122" s="35"/>
      <c r="G122" s="35"/>
      <c r="H122" s="35"/>
      <c r="I122" s="35"/>
      <c r="J122" s="202">
        <f>BK122</f>
        <v>30020</v>
      </c>
      <c r="K122" s="35"/>
      <c r="L122" s="39"/>
      <c r="M122" s="97"/>
      <c r="N122" s="203"/>
      <c r="O122" s="98"/>
      <c r="P122" s="204">
        <f>P123</f>
        <v>15.450000000000001</v>
      </c>
      <c r="Q122" s="98"/>
      <c r="R122" s="204">
        <f>R123</f>
        <v>0.16965</v>
      </c>
      <c r="S122" s="98"/>
      <c r="T122" s="205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73</v>
      </c>
      <c r="AU122" s="18" t="s">
        <v>242</v>
      </c>
      <c r="BK122" s="206">
        <f>BK123</f>
        <v>30020</v>
      </c>
    </row>
    <row r="123" s="12" customFormat="1" ht="25.92" customHeight="1">
      <c r="A123" s="12"/>
      <c r="B123" s="207"/>
      <c r="C123" s="208"/>
      <c r="D123" s="209" t="s">
        <v>73</v>
      </c>
      <c r="E123" s="210" t="s">
        <v>276</v>
      </c>
      <c r="F123" s="210" t="s">
        <v>277</v>
      </c>
      <c r="G123" s="208"/>
      <c r="H123" s="208"/>
      <c r="I123" s="208"/>
      <c r="J123" s="211">
        <f>BK123</f>
        <v>30020</v>
      </c>
      <c r="K123" s="208"/>
      <c r="L123" s="212"/>
      <c r="M123" s="213"/>
      <c r="N123" s="214"/>
      <c r="O123" s="214"/>
      <c r="P123" s="215">
        <f>P124</f>
        <v>15.450000000000001</v>
      </c>
      <c r="Q123" s="214"/>
      <c r="R123" s="215">
        <f>R124</f>
        <v>0.16965</v>
      </c>
      <c r="S123" s="214"/>
      <c r="T123" s="216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7" t="s">
        <v>81</v>
      </c>
      <c r="AT123" s="218" t="s">
        <v>73</v>
      </c>
      <c r="AU123" s="218" t="s">
        <v>74</v>
      </c>
      <c r="AY123" s="217" t="s">
        <v>278</v>
      </c>
      <c r="BK123" s="219">
        <f>BK124</f>
        <v>30020</v>
      </c>
    </row>
    <row r="124" s="12" customFormat="1" ht="22.8" customHeight="1">
      <c r="A124" s="12"/>
      <c r="B124" s="207"/>
      <c r="C124" s="208"/>
      <c r="D124" s="209" t="s">
        <v>73</v>
      </c>
      <c r="E124" s="220" t="s">
        <v>308</v>
      </c>
      <c r="F124" s="220" t="s">
        <v>309</v>
      </c>
      <c r="G124" s="208"/>
      <c r="H124" s="208"/>
      <c r="I124" s="208"/>
      <c r="J124" s="221">
        <f>BK124</f>
        <v>30020</v>
      </c>
      <c r="K124" s="208"/>
      <c r="L124" s="212"/>
      <c r="M124" s="213"/>
      <c r="N124" s="214"/>
      <c r="O124" s="214"/>
      <c r="P124" s="215">
        <f>SUM(P125:P129)</f>
        <v>15.450000000000001</v>
      </c>
      <c r="Q124" s="214"/>
      <c r="R124" s="215">
        <f>SUM(R125:R129)</f>
        <v>0.16965</v>
      </c>
      <c r="S124" s="214"/>
      <c r="T124" s="216">
        <f>SUM(T125:T129)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7" t="s">
        <v>81</v>
      </c>
      <c r="AT124" s="218" t="s">
        <v>73</v>
      </c>
      <c r="AU124" s="218" t="s">
        <v>81</v>
      </c>
      <c r="AY124" s="217" t="s">
        <v>278</v>
      </c>
      <c r="BK124" s="219">
        <f>SUM(BK125:BK129)</f>
        <v>30020</v>
      </c>
    </row>
    <row r="125" s="2" customFormat="1" ht="16.5" customHeight="1">
      <c r="A125" s="33"/>
      <c r="B125" s="34"/>
      <c r="C125" s="222" t="s">
        <v>81</v>
      </c>
      <c r="D125" s="222" t="s">
        <v>280</v>
      </c>
      <c r="E125" s="223" t="s">
        <v>4702</v>
      </c>
      <c r="F125" s="224" t="s">
        <v>4703</v>
      </c>
      <c r="G125" s="225" t="s">
        <v>749</v>
      </c>
      <c r="H125" s="226">
        <v>15</v>
      </c>
      <c r="I125" s="227">
        <v>596</v>
      </c>
      <c r="J125" s="227">
        <f>ROUND(I125*H125,2)</f>
        <v>8940</v>
      </c>
      <c r="K125" s="228"/>
      <c r="L125" s="39"/>
      <c r="M125" s="229" t="s">
        <v>1</v>
      </c>
      <c r="N125" s="230" t="s">
        <v>39</v>
      </c>
      <c r="O125" s="231">
        <v>1.03</v>
      </c>
      <c r="P125" s="231">
        <f>O125*H125</f>
        <v>15.450000000000001</v>
      </c>
      <c r="Q125" s="231">
        <v>0.00011</v>
      </c>
      <c r="R125" s="231">
        <f>Q125*H125</f>
        <v>0.00165</v>
      </c>
      <c r="S125" s="231">
        <v>0</v>
      </c>
      <c r="T125" s="232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33" t="s">
        <v>116</v>
      </c>
      <c r="AT125" s="233" t="s">
        <v>280</v>
      </c>
      <c r="AU125" s="233" t="s">
        <v>83</v>
      </c>
      <c r="AY125" s="18" t="s">
        <v>278</v>
      </c>
      <c r="BE125" s="234">
        <f>IF(N125="základní",J125,0)</f>
        <v>8940</v>
      </c>
      <c r="BF125" s="234">
        <f>IF(N125="snížená",J125,0)</f>
        <v>0</v>
      </c>
      <c r="BG125" s="234">
        <f>IF(N125="zákl. přenesená",J125,0)</f>
        <v>0</v>
      </c>
      <c r="BH125" s="234">
        <f>IF(N125="sníž. přenesená",J125,0)</f>
        <v>0</v>
      </c>
      <c r="BI125" s="234">
        <f>IF(N125="nulová",J125,0)</f>
        <v>0</v>
      </c>
      <c r="BJ125" s="18" t="s">
        <v>81</v>
      </c>
      <c r="BK125" s="234">
        <f>ROUND(I125*H125,2)</f>
        <v>8940</v>
      </c>
      <c r="BL125" s="18" t="s">
        <v>116</v>
      </c>
      <c r="BM125" s="233" t="s">
        <v>6453</v>
      </c>
    </row>
    <row r="126" s="2" customFormat="1" ht="16.5" customHeight="1">
      <c r="A126" s="33"/>
      <c r="B126" s="34"/>
      <c r="C126" s="269" t="s">
        <v>83</v>
      </c>
      <c r="D126" s="269" t="s">
        <v>1081</v>
      </c>
      <c r="E126" s="270" t="s">
        <v>4705</v>
      </c>
      <c r="F126" s="271" t="s">
        <v>4706</v>
      </c>
      <c r="G126" s="272" t="s">
        <v>749</v>
      </c>
      <c r="H126" s="273">
        <v>4</v>
      </c>
      <c r="I126" s="274">
        <v>2190</v>
      </c>
      <c r="J126" s="274">
        <f>ROUND(I126*H126,2)</f>
        <v>8760</v>
      </c>
      <c r="K126" s="275"/>
      <c r="L126" s="276"/>
      <c r="M126" s="277" t="s">
        <v>1</v>
      </c>
      <c r="N126" s="278" t="s">
        <v>39</v>
      </c>
      <c r="O126" s="231">
        <v>0</v>
      </c>
      <c r="P126" s="231">
        <f>O126*H126</f>
        <v>0</v>
      </c>
      <c r="Q126" s="231">
        <v>0.0089999999999999993</v>
      </c>
      <c r="R126" s="231">
        <f>Q126*H126</f>
        <v>0.035999999999999997</v>
      </c>
      <c r="S126" s="231">
        <v>0</v>
      </c>
      <c r="T126" s="232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33" t="s">
        <v>315</v>
      </c>
      <c r="AT126" s="233" t="s">
        <v>1081</v>
      </c>
      <c r="AU126" s="233" t="s">
        <v>83</v>
      </c>
      <c r="AY126" s="18" t="s">
        <v>278</v>
      </c>
      <c r="BE126" s="234">
        <f>IF(N126="základní",J126,0)</f>
        <v>8760</v>
      </c>
      <c r="BF126" s="234">
        <f>IF(N126="snížená",J126,0)</f>
        <v>0</v>
      </c>
      <c r="BG126" s="234">
        <f>IF(N126="zákl. přenesená",J126,0)</f>
        <v>0</v>
      </c>
      <c r="BH126" s="234">
        <f>IF(N126="sníž. přenesená",J126,0)</f>
        <v>0</v>
      </c>
      <c r="BI126" s="234">
        <f>IF(N126="nulová",J126,0)</f>
        <v>0</v>
      </c>
      <c r="BJ126" s="18" t="s">
        <v>81</v>
      </c>
      <c r="BK126" s="234">
        <f>ROUND(I126*H126,2)</f>
        <v>8760</v>
      </c>
      <c r="BL126" s="18" t="s">
        <v>116</v>
      </c>
      <c r="BM126" s="233" t="s">
        <v>6454</v>
      </c>
    </row>
    <row r="127" s="2" customFormat="1" ht="16.5" customHeight="1">
      <c r="A127" s="33"/>
      <c r="B127" s="34"/>
      <c r="C127" s="269" t="s">
        <v>91</v>
      </c>
      <c r="D127" s="269" t="s">
        <v>1081</v>
      </c>
      <c r="E127" s="270" t="s">
        <v>4708</v>
      </c>
      <c r="F127" s="271" t="s">
        <v>4709</v>
      </c>
      <c r="G127" s="272" t="s">
        <v>749</v>
      </c>
      <c r="H127" s="273">
        <v>11</v>
      </c>
      <c r="I127" s="274">
        <v>1120</v>
      </c>
      <c r="J127" s="274">
        <f>ROUND(I127*H127,2)</f>
        <v>12320</v>
      </c>
      <c r="K127" s="275"/>
      <c r="L127" s="276"/>
      <c r="M127" s="277" t="s">
        <v>1</v>
      </c>
      <c r="N127" s="278" t="s">
        <v>39</v>
      </c>
      <c r="O127" s="231">
        <v>0</v>
      </c>
      <c r="P127" s="231">
        <f>O127*H127</f>
        <v>0</v>
      </c>
      <c r="Q127" s="231">
        <v>0.012</v>
      </c>
      <c r="R127" s="231">
        <f>Q127*H127</f>
        <v>0.13200000000000001</v>
      </c>
      <c r="S127" s="231">
        <v>0</v>
      </c>
      <c r="T127" s="23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33" t="s">
        <v>315</v>
      </c>
      <c r="AT127" s="233" t="s">
        <v>1081</v>
      </c>
      <c r="AU127" s="233" t="s">
        <v>83</v>
      </c>
      <c r="AY127" s="18" t="s">
        <v>278</v>
      </c>
      <c r="BE127" s="234">
        <f>IF(N127="základní",J127,0)</f>
        <v>12320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8" t="s">
        <v>81</v>
      </c>
      <c r="BK127" s="234">
        <f>ROUND(I127*H127,2)</f>
        <v>12320</v>
      </c>
      <c r="BL127" s="18" t="s">
        <v>116</v>
      </c>
      <c r="BM127" s="233" t="s">
        <v>6455</v>
      </c>
    </row>
    <row r="128" s="2" customFormat="1" ht="16.5" customHeight="1">
      <c r="A128" s="33"/>
      <c r="B128" s="34"/>
      <c r="C128" s="222" t="s">
        <v>116</v>
      </c>
      <c r="D128" s="222" t="s">
        <v>280</v>
      </c>
      <c r="E128" s="223" t="s">
        <v>4711</v>
      </c>
      <c r="F128" s="224" t="s">
        <v>4712</v>
      </c>
      <c r="G128" s="225" t="s">
        <v>1418</v>
      </c>
      <c r="H128" s="226">
        <v>1</v>
      </c>
      <c r="I128" s="227">
        <v>0</v>
      </c>
      <c r="J128" s="227">
        <f>ROUND(I128*H128,2)</f>
        <v>0</v>
      </c>
      <c r="K128" s="228"/>
      <c r="L128" s="39"/>
      <c r="M128" s="229" t="s">
        <v>1</v>
      </c>
      <c r="N128" s="230" t="s">
        <v>39</v>
      </c>
      <c r="O128" s="231">
        <v>0</v>
      </c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33" t="s">
        <v>116</v>
      </c>
      <c r="AT128" s="233" t="s">
        <v>280</v>
      </c>
      <c r="AU128" s="233" t="s">
        <v>83</v>
      </c>
      <c r="AY128" s="18" t="s">
        <v>278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8" t="s">
        <v>81</v>
      </c>
      <c r="BK128" s="234">
        <f>ROUND(I128*H128,2)</f>
        <v>0</v>
      </c>
      <c r="BL128" s="18" t="s">
        <v>116</v>
      </c>
      <c r="BM128" s="233" t="s">
        <v>6456</v>
      </c>
    </row>
    <row r="129" s="2" customFormat="1">
      <c r="A129" s="33"/>
      <c r="B129" s="34"/>
      <c r="C129" s="35"/>
      <c r="D129" s="237" t="s">
        <v>1668</v>
      </c>
      <c r="E129" s="35"/>
      <c r="F129" s="279" t="s">
        <v>6457</v>
      </c>
      <c r="G129" s="35"/>
      <c r="H129" s="35"/>
      <c r="I129" s="35"/>
      <c r="J129" s="35"/>
      <c r="K129" s="35"/>
      <c r="L129" s="39"/>
      <c r="M129" s="295"/>
      <c r="N129" s="296"/>
      <c r="O129" s="297"/>
      <c r="P129" s="297"/>
      <c r="Q129" s="297"/>
      <c r="R129" s="297"/>
      <c r="S129" s="297"/>
      <c r="T129" s="298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1668</v>
      </c>
      <c r="AU129" s="18" t="s">
        <v>83</v>
      </c>
    </row>
    <row r="130" s="2" customFormat="1" ht="6.96" customHeight="1">
      <c r="A130" s="33"/>
      <c r="B130" s="60"/>
      <c r="C130" s="61"/>
      <c r="D130" s="61"/>
      <c r="E130" s="61"/>
      <c r="F130" s="61"/>
      <c r="G130" s="61"/>
      <c r="H130" s="61"/>
      <c r="I130" s="61"/>
      <c r="J130" s="61"/>
      <c r="K130" s="61"/>
      <c r="L130" s="39"/>
      <c r="M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</sheetData>
  <sheetProtection sheet="1" autoFilter="0" formatColumns="0" formatRows="0" objects="1" scenarios="1" spinCount="100000" saltValue="enygeetb4Ov5aJtAv/Zr8WrCcuoJmezvxf8SaTr3S59czEJNIJUepgzuzeu6NEOqg79F7QfXw+F/DZM3m8DqMw==" hashValue="VWYaeJOkQkSWsIbWPGt+zf/ZqVK4di8Nohj1ruEumpLQkOuZO85K+XdVYhZdQBUG386uRJXmIddVHOmziC5o3g==" algorithmName="SHA-512" password="CC35"/>
  <autoFilter ref="C121:K12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83</v>
      </c>
    </row>
    <row r="4" s="1" customFormat="1" ht="24.96" customHeight="1">
      <c r="B4" s="21"/>
      <c r="D4" s="143" t="s">
        <v>230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Cheb - Onkologie a zubní klinika rev.11.02.2025</v>
      </c>
      <c r="F7" s="145"/>
      <c r="G7" s="145"/>
      <c r="H7" s="145"/>
      <c r="L7" s="21"/>
    </row>
    <row r="8" s="1" customFormat="1" ht="12" customHeight="1">
      <c r="B8" s="21"/>
      <c r="D8" s="145" t="s">
        <v>231</v>
      </c>
      <c r="L8" s="21"/>
    </row>
    <row r="9" s="2" customFormat="1" ht="16.5" customHeight="1">
      <c r="A9" s="33"/>
      <c r="B9" s="39"/>
      <c r="C9" s="33"/>
      <c r="D9" s="33"/>
      <c r="E9" s="146" t="s">
        <v>4862</v>
      </c>
      <c r="F9" s="33"/>
      <c r="G9" s="33"/>
      <c r="H9" s="33"/>
      <c r="I9" s="33"/>
      <c r="J9" s="33"/>
      <c r="K9" s="33"/>
      <c r="L9" s="57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 ht="12" customHeight="1">
      <c r="A10" s="33"/>
      <c r="B10" s="39"/>
      <c r="C10" s="33"/>
      <c r="D10" s="145" t="s">
        <v>233</v>
      </c>
      <c r="E10" s="33"/>
      <c r="F10" s="33"/>
      <c r="G10" s="33"/>
      <c r="H10" s="33"/>
      <c r="I10" s="33"/>
      <c r="J10" s="33"/>
      <c r="K10" s="33"/>
      <c r="L10" s="57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6.5" customHeight="1">
      <c r="A11" s="33"/>
      <c r="B11" s="39"/>
      <c r="C11" s="33"/>
      <c r="D11" s="33"/>
      <c r="E11" s="148" t="s">
        <v>6458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>
      <c r="A12" s="33"/>
      <c r="B12" s="39"/>
      <c r="C12" s="33"/>
      <c r="D12" s="33"/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2" customHeight="1">
      <c r="A13" s="33"/>
      <c r="B13" s="39"/>
      <c r="C13" s="33"/>
      <c r="D13" s="145" t="s">
        <v>16</v>
      </c>
      <c r="E13" s="33"/>
      <c r="F13" s="135" t="s">
        <v>1</v>
      </c>
      <c r="G13" s="33"/>
      <c r="H13" s="33"/>
      <c r="I13" s="145" t="s">
        <v>17</v>
      </c>
      <c r="J13" s="135" t="s">
        <v>1</v>
      </c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9"/>
      <c r="C14" s="33"/>
      <c r="D14" s="145" t="s">
        <v>18</v>
      </c>
      <c r="E14" s="33"/>
      <c r="F14" s="135" t="s">
        <v>19</v>
      </c>
      <c r="G14" s="33"/>
      <c r="H14" s="33"/>
      <c r="I14" s="145" t="s">
        <v>20</v>
      </c>
      <c r="J14" s="149" t="str">
        <f>'Rekapitulace stavby'!AN8</f>
        <v>10. 12. 2024</v>
      </c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0.8" customHeight="1">
      <c r="A15" s="33"/>
      <c r="B15" s="39"/>
      <c r="C15" s="33"/>
      <c r="D15" s="33"/>
      <c r="E15" s="33"/>
      <c r="F15" s="33"/>
      <c r="G15" s="33"/>
      <c r="H15" s="33"/>
      <c r="I15" s="33"/>
      <c r="J15" s="33"/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22</v>
      </c>
      <c r="E16" s="33"/>
      <c r="F16" s="33"/>
      <c r="G16" s="33"/>
      <c r="H16" s="33"/>
      <c r="I16" s="145" t="s">
        <v>23</v>
      </c>
      <c r="J16" s="135" t="s">
        <v>1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8" customHeight="1">
      <c r="A17" s="33"/>
      <c r="B17" s="39"/>
      <c r="C17" s="33"/>
      <c r="D17" s="33"/>
      <c r="E17" s="135" t="s">
        <v>4865</v>
      </c>
      <c r="F17" s="33"/>
      <c r="G17" s="33"/>
      <c r="H17" s="33"/>
      <c r="I17" s="145" t="s">
        <v>25</v>
      </c>
      <c r="J17" s="135" t="s">
        <v>1</v>
      </c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6.96" customHeight="1">
      <c r="A18" s="33"/>
      <c r="B18" s="39"/>
      <c r="C18" s="33"/>
      <c r="D18" s="33"/>
      <c r="E18" s="33"/>
      <c r="F18" s="33"/>
      <c r="G18" s="33"/>
      <c r="H18" s="33"/>
      <c r="I18" s="33"/>
      <c r="J18" s="33"/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2" customHeight="1">
      <c r="A19" s="33"/>
      <c r="B19" s="39"/>
      <c r="C19" s="33"/>
      <c r="D19" s="145" t="s">
        <v>26</v>
      </c>
      <c r="E19" s="33"/>
      <c r="F19" s="33"/>
      <c r="G19" s="33"/>
      <c r="H19" s="33"/>
      <c r="I19" s="145" t="s">
        <v>23</v>
      </c>
      <c r="J19" s="135" t="str">
        <f>'Rekapitulace stavby'!AN13</f>
        <v/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8" customHeight="1">
      <c r="A20" s="33"/>
      <c r="B20" s="39"/>
      <c r="C20" s="33"/>
      <c r="D20" s="33"/>
      <c r="E20" s="135" t="str">
        <f>'Rekapitulace stavby'!E14</f>
        <v xml:space="preserve"> </v>
      </c>
      <c r="F20" s="135"/>
      <c r="G20" s="135"/>
      <c r="H20" s="135"/>
      <c r="I20" s="145" t="s">
        <v>25</v>
      </c>
      <c r="J20" s="135" t="str">
        <f>'Rekapitulace stavby'!AN14</f>
        <v/>
      </c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6.96" customHeight="1">
      <c r="A21" s="33"/>
      <c r="B21" s="39"/>
      <c r="C21" s="33"/>
      <c r="D21" s="33"/>
      <c r="E21" s="33"/>
      <c r="F21" s="33"/>
      <c r="G21" s="33"/>
      <c r="H21" s="33"/>
      <c r="I21" s="33"/>
      <c r="J21" s="33"/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2" customHeight="1">
      <c r="A22" s="33"/>
      <c r="B22" s="39"/>
      <c r="C22" s="33"/>
      <c r="D22" s="145" t="s">
        <v>27</v>
      </c>
      <c r="E22" s="33"/>
      <c r="F22" s="33"/>
      <c r="G22" s="33"/>
      <c r="H22" s="33"/>
      <c r="I22" s="145" t="s">
        <v>23</v>
      </c>
      <c r="J22" s="135" t="s">
        <v>28</v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8" customHeight="1">
      <c r="A23" s="33"/>
      <c r="B23" s="39"/>
      <c r="C23" s="33"/>
      <c r="D23" s="33"/>
      <c r="E23" s="135" t="s">
        <v>29</v>
      </c>
      <c r="F23" s="33"/>
      <c r="G23" s="33"/>
      <c r="H23" s="33"/>
      <c r="I23" s="145" t="s">
        <v>25</v>
      </c>
      <c r="J23" s="135" t="s">
        <v>1</v>
      </c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6.96" customHeight="1">
      <c r="A24" s="33"/>
      <c r="B24" s="39"/>
      <c r="C24" s="33"/>
      <c r="D24" s="33"/>
      <c r="E24" s="33"/>
      <c r="F24" s="33"/>
      <c r="G24" s="33"/>
      <c r="H24" s="33"/>
      <c r="I24" s="33"/>
      <c r="J24" s="33"/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2" customHeight="1">
      <c r="A25" s="33"/>
      <c r="B25" s="39"/>
      <c r="C25" s="33"/>
      <c r="D25" s="145" t="s">
        <v>31</v>
      </c>
      <c r="E25" s="33"/>
      <c r="F25" s="33"/>
      <c r="G25" s="33"/>
      <c r="H25" s="33"/>
      <c r="I25" s="145" t="s">
        <v>23</v>
      </c>
      <c r="J25" s="135" t="str">
        <f>IF('Rekapitulace stavby'!AN19="","",'Rekapitulace stavby'!AN19)</f>
        <v/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8" customHeight="1">
      <c r="A26" s="33"/>
      <c r="B26" s="39"/>
      <c r="C26" s="33"/>
      <c r="D26" s="33"/>
      <c r="E26" s="135" t="str">
        <f>IF('Rekapitulace stavby'!E20="","",'Rekapitulace stavby'!E20)</f>
        <v xml:space="preserve"> </v>
      </c>
      <c r="F26" s="33"/>
      <c r="G26" s="33"/>
      <c r="H26" s="33"/>
      <c r="I26" s="145" t="s">
        <v>25</v>
      </c>
      <c r="J26" s="135" t="str">
        <f>IF('Rekapitulace stavby'!AN20="","",'Rekapitulace stavby'!AN20)</f>
        <v/>
      </c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9"/>
      <c r="C27" s="33"/>
      <c r="D27" s="33"/>
      <c r="E27" s="33"/>
      <c r="F27" s="33"/>
      <c r="G27" s="33"/>
      <c r="H27" s="33"/>
      <c r="I27" s="33"/>
      <c r="J27" s="33"/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2" customHeight="1">
      <c r="A28" s="33"/>
      <c r="B28" s="39"/>
      <c r="C28" s="33"/>
      <c r="D28" s="145" t="s">
        <v>32</v>
      </c>
      <c r="E28" s="33"/>
      <c r="F28" s="33"/>
      <c r="G28" s="33"/>
      <c r="H28" s="33"/>
      <c r="I28" s="33"/>
      <c r="J28" s="33"/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8" customFormat="1" ht="16.5" customHeight="1">
      <c r="A29" s="150"/>
      <c r="B29" s="151"/>
      <c r="C29" s="150"/>
      <c r="D29" s="150"/>
      <c r="E29" s="152" t="s">
        <v>1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33"/>
      <c r="B30" s="39"/>
      <c r="C30" s="33"/>
      <c r="D30" s="33"/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9"/>
      <c r="C31" s="33"/>
      <c r="D31" s="154"/>
      <c r="E31" s="154"/>
      <c r="F31" s="154"/>
      <c r="G31" s="154"/>
      <c r="H31" s="154"/>
      <c r="I31" s="154"/>
      <c r="J31" s="154"/>
      <c r="K31" s="154"/>
      <c r="L31" s="57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25.44" customHeight="1">
      <c r="A32" s="33"/>
      <c r="B32" s="39"/>
      <c r="C32" s="33"/>
      <c r="D32" s="155" t="s">
        <v>34</v>
      </c>
      <c r="E32" s="33"/>
      <c r="F32" s="33"/>
      <c r="G32" s="33"/>
      <c r="H32" s="33"/>
      <c r="I32" s="33"/>
      <c r="J32" s="156">
        <f>ROUND(J125, 2)</f>
        <v>660000</v>
      </c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4"/>
      <c r="E33" s="154"/>
      <c r="F33" s="154"/>
      <c r="G33" s="154"/>
      <c r="H33" s="154"/>
      <c r="I33" s="154"/>
      <c r="J33" s="154"/>
      <c r="K33" s="154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9"/>
      <c r="C34" s="33"/>
      <c r="D34" s="33"/>
      <c r="E34" s="33"/>
      <c r="F34" s="157" t="s">
        <v>36</v>
      </c>
      <c r="G34" s="33"/>
      <c r="H34" s="33"/>
      <c r="I34" s="157" t="s">
        <v>35</v>
      </c>
      <c r="J34" s="157" t="s">
        <v>37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14.4" customHeight="1">
      <c r="A35" s="33"/>
      <c r="B35" s="39"/>
      <c r="C35" s="33"/>
      <c r="D35" s="147" t="s">
        <v>38</v>
      </c>
      <c r="E35" s="145" t="s">
        <v>39</v>
      </c>
      <c r="F35" s="158">
        <f>ROUND((SUM(BE125:BE139)),  2)</f>
        <v>660000</v>
      </c>
      <c r="G35" s="33"/>
      <c r="H35" s="33"/>
      <c r="I35" s="159">
        <v>0.20999999999999999</v>
      </c>
      <c r="J35" s="158">
        <f>ROUND(((SUM(BE125:BE139))*I35),  2)</f>
        <v>138600</v>
      </c>
      <c r="K35" s="33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145" t="s">
        <v>40</v>
      </c>
      <c r="F36" s="158">
        <f>ROUND((SUM(BF125:BF139)),  2)</f>
        <v>0</v>
      </c>
      <c r="G36" s="33"/>
      <c r="H36" s="33"/>
      <c r="I36" s="159">
        <v>0.12</v>
      </c>
      <c r="J36" s="158">
        <f>ROUND(((SUM(BF125:BF139))*I36),  2)</f>
        <v>0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9"/>
      <c r="C37" s="33"/>
      <c r="D37" s="33"/>
      <c r="E37" s="145" t="s">
        <v>41</v>
      </c>
      <c r="F37" s="158">
        <f>ROUND((SUM(BG125:BG139)),  2)</f>
        <v>0</v>
      </c>
      <c r="G37" s="33"/>
      <c r="H37" s="33"/>
      <c r="I37" s="159">
        <v>0.20999999999999999</v>
      </c>
      <c r="J37" s="158">
        <f>0</f>
        <v>0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14.4" customHeight="1">
      <c r="A38" s="33"/>
      <c r="B38" s="39"/>
      <c r="C38" s="33"/>
      <c r="D38" s="33"/>
      <c r="E38" s="145" t="s">
        <v>42</v>
      </c>
      <c r="F38" s="158">
        <f>ROUND((SUM(BH125:BH139)),  2)</f>
        <v>0</v>
      </c>
      <c r="G38" s="33"/>
      <c r="H38" s="33"/>
      <c r="I38" s="159">
        <v>0.12</v>
      </c>
      <c r="J38" s="158">
        <f>0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43</v>
      </c>
      <c r="F39" s="158">
        <f>ROUND((SUM(BI125:BI139)),  2)</f>
        <v>0</v>
      </c>
      <c r="G39" s="33"/>
      <c r="H39" s="33"/>
      <c r="I39" s="159">
        <v>0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6.96" customHeight="1">
      <c r="A40" s="33"/>
      <c r="B40" s="39"/>
      <c r="C40" s="33"/>
      <c r="D40" s="33"/>
      <c r="E40" s="33"/>
      <c r="F40" s="33"/>
      <c r="G40" s="33"/>
      <c r="H40" s="33"/>
      <c r="I40" s="33"/>
      <c r="J40" s="33"/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2" customFormat="1" ht="25.44" customHeight="1">
      <c r="A41" s="33"/>
      <c r="B41" s="39"/>
      <c r="C41" s="160"/>
      <c r="D41" s="161" t="s">
        <v>44</v>
      </c>
      <c r="E41" s="162"/>
      <c r="F41" s="162"/>
      <c r="G41" s="163" t="s">
        <v>45</v>
      </c>
      <c r="H41" s="164" t="s">
        <v>46</v>
      </c>
      <c r="I41" s="162"/>
      <c r="J41" s="165">
        <f>SUM(J32:J39)</f>
        <v>798600</v>
      </c>
      <c r="K41" s="166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14.4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47</v>
      </c>
      <c r="E50" s="168"/>
      <c r="F50" s="168"/>
      <c r="G50" s="167" t="s">
        <v>48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49</v>
      </c>
      <c r="E61" s="170"/>
      <c r="F61" s="171" t="s">
        <v>50</v>
      </c>
      <c r="G61" s="169" t="s">
        <v>49</v>
      </c>
      <c r="H61" s="170"/>
      <c r="I61" s="170"/>
      <c r="J61" s="172" t="s">
        <v>50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51</v>
      </c>
      <c r="E65" s="173"/>
      <c r="F65" s="173"/>
      <c r="G65" s="167" t="s">
        <v>52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49</v>
      </c>
      <c r="E76" s="170"/>
      <c r="F76" s="171" t="s">
        <v>50</v>
      </c>
      <c r="G76" s="169" t="s">
        <v>49</v>
      </c>
      <c r="H76" s="170"/>
      <c r="I76" s="170"/>
      <c r="J76" s="172" t="s">
        <v>50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hidden="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hidden="1" s="2" customFormat="1" ht="24.96" customHeight="1">
      <c r="A82" s="33"/>
      <c r="B82" s="34"/>
      <c r="C82" s="24" t="s">
        <v>238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hidden="1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hidden="1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hidden="1" s="2" customFormat="1" ht="16.5" customHeight="1">
      <c r="A85" s="33"/>
      <c r="B85" s="34"/>
      <c r="C85" s="35"/>
      <c r="D85" s="35"/>
      <c r="E85" s="178" t="str">
        <f>E7</f>
        <v>Cheb - Onkologie a zubní klinika rev.11.02.2025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hidden="1" s="1" customFormat="1" ht="12" customHeight="1">
      <c r="B86" s="22"/>
      <c r="C86" s="30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2" customFormat="1" ht="16.5" customHeight="1">
      <c r="A87" s="33"/>
      <c r="B87" s="34"/>
      <c r="C87" s="35"/>
      <c r="D87" s="35"/>
      <c r="E87" s="178" t="s">
        <v>4862</v>
      </c>
      <c r="F87" s="35"/>
      <c r="G87" s="35"/>
      <c r="H87" s="35"/>
      <c r="I87" s="35"/>
      <c r="J87" s="35"/>
      <c r="K87" s="35"/>
      <c r="L87" s="57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hidden="1" s="2" customFormat="1" ht="12" customHeight="1">
      <c r="A88" s="33"/>
      <c r="B88" s="34"/>
      <c r="C88" s="30" t="s">
        <v>233</v>
      </c>
      <c r="D88" s="35"/>
      <c r="E88" s="35"/>
      <c r="F88" s="35"/>
      <c r="G88" s="35"/>
      <c r="H88" s="35"/>
      <c r="I88" s="35"/>
      <c r="J88" s="35"/>
      <c r="K88" s="35"/>
      <c r="L88" s="57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hidden="1" s="2" customFormat="1" ht="16.5" customHeight="1">
      <c r="A89" s="33"/>
      <c r="B89" s="34"/>
      <c r="C89" s="35"/>
      <c r="D89" s="35"/>
      <c r="E89" s="70" t="str">
        <f>E11</f>
        <v>II.VRN - Vedlejší rozpočtové náklady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hidden="1" s="2" customFormat="1" ht="6.96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hidden="1" s="2" customFormat="1" ht="12" customHeight="1">
      <c r="A91" s="33"/>
      <c r="B91" s="34"/>
      <c r="C91" s="30" t="s">
        <v>18</v>
      </c>
      <c r="D91" s="35"/>
      <c r="E91" s="35"/>
      <c r="F91" s="27" t="str">
        <f>F14</f>
        <v>Cheb</v>
      </c>
      <c r="G91" s="35"/>
      <c r="H91" s="35"/>
      <c r="I91" s="30" t="s">
        <v>20</v>
      </c>
      <c r="J91" s="73" t="str">
        <f>IF(J14="","",J14)</f>
        <v>10. 12. 2024</v>
      </c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hidden="1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hidden="1" s="2" customFormat="1" ht="15.15" customHeight="1">
      <c r="A93" s="33"/>
      <c r="B93" s="34"/>
      <c r="C93" s="30" t="s">
        <v>22</v>
      </c>
      <c r="D93" s="35"/>
      <c r="E93" s="35"/>
      <c r="F93" s="27" t="str">
        <f>E17</f>
        <v>Karlovarský kraj</v>
      </c>
      <c r="G93" s="35"/>
      <c r="H93" s="35"/>
      <c r="I93" s="30" t="s">
        <v>27</v>
      </c>
      <c r="J93" s="31" t="str">
        <f>E23</f>
        <v>M Projekt Cheb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hidden="1" s="2" customFormat="1" ht="15.15" customHeight="1">
      <c r="A94" s="33"/>
      <c r="B94" s="34"/>
      <c r="C94" s="30" t="s">
        <v>26</v>
      </c>
      <c r="D94" s="35"/>
      <c r="E94" s="35"/>
      <c r="F94" s="27" t="str">
        <f>IF(E20="","",E20)</f>
        <v xml:space="preserve"> </v>
      </c>
      <c r="G94" s="35"/>
      <c r="H94" s="35"/>
      <c r="I94" s="30" t="s">
        <v>31</v>
      </c>
      <c r="J94" s="31" t="str">
        <f>E26</f>
        <v xml:space="preserve"> </v>
      </c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hidden="1" s="2" customFormat="1" ht="10.32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hidden="1" s="2" customFormat="1" ht="29.28" customHeight="1">
      <c r="A96" s="33"/>
      <c r="B96" s="34"/>
      <c r="C96" s="180" t="s">
        <v>239</v>
      </c>
      <c r="D96" s="181"/>
      <c r="E96" s="181"/>
      <c r="F96" s="181"/>
      <c r="G96" s="181"/>
      <c r="H96" s="181"/>
      <c r="I96" s="181"/>
      <c r="J96" s="182" t="s">
        <v>240</v>
      </c>
      <c r="K96" s="181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hidden="1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hidden="1" s="2" customFormat="1" ht="22.8" customHeight="1">
      <c r="A98" s="33"/>
      <c r="B98" s="34"/>
      <c r="C98" s="183" t="s">
        <v>241</v>
      </c>
      <c r="D98" s="35"/>
      <c r="E98" s="35"/>
      <c r="F98" s="35"/>
      <c r="G98" s="35"/>
      <c r="H98" s="35"/>
      <c r="I98" s="35"/>
      <c r="J98" s="104">
        <f>J125</f>
        <v>660000</v>
      </c>
      <c r="K98" s="35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242</v>
      </c>
    </row>
    <row r="99" hidden="1" s="9" customFormat="1" ht="24.96" customHeight="1">
      <c r="A99" s="9"/>
      <c r="B99" s="184"/>
      <c r="C99" s="185"/>
      <c r="D99" s="186" t="s">
        <v>6459</v>
      </c>
      <c r="E99" s="187"/>
      <c r="F99" s="187"/>
      <c r="G99" s="187"/>
      <c r="H99" s="187"/>
      <c r="I99" s="187"/>
      <c r="J99" s="188">
        <f>J126</f>
        <v>660000</v>
      </c>
      <c r="K99" s="185"/>
      <c r="L99" s="18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0"/>
      <c r="C100" s="126"/>
      <c r="D100" s="191" t="s">
        <v>6460</v>
      </c>
      <c r="E100" s="192"/>
      <c r="F100" s="192"/>
      <c r="G100" s="192"/>
      <c r="H100" s="192"/>
      <c r="I100" s="192"/>
      <c r="J100" s="193">
        <f>J127</f>
        <v>30000</v>
      </c>
      <c r="K100" s="126"/>
      <c r="L100" s="19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0"/>
      <c r="C101" s="126"/>
      <c r="D101" s="191" t="s">
        <v>6461</v>
      </c>
      <c r="E101" s="192"/>
      <c r="F101" s="192"/>
      <c r="G101" s="192"/>
      <c r="H101" s="192"/>
      <c r="I101" s="192"/>
      <c r="J101" s="193">
        <f>J130</f>
        <v>450000</v>
      </c>
      <c r="K101" s="126"/>
      <c r="L101" s="19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0"/>
      <c r="C102" s="126"/>
      <c r="D102" s="191" t="s">
        <v>6462</v>
      </c>
      <c r="E102" s="192"/>
      <c r="F102" s="192"/>
      <c r="G102" s="192"/>
      <c r="H102" s="192"/>
      <c r="I102" s="192"/>
      <c r="J102" s="193">
        <f>J135</f>
        <v>80000</v>
      </c>
      <c r="K102" s="126"/>
      <c r="L102" s="19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0"/>
      <c r="C103" s="126"/>
      <c r="D103" s="191" t="s">
        <v>6463</v>
      </c>
      <c r="E103" s="192"/>
      <c r="F103" s="192"/>
      <c r="G103" s="192"/>
      <c r="H103" s="192"/>
      <c r="I103" s="192"/>
      <c r="J103" s="193">
        <f>J138</f>
        <v>100000</v>
      </c>
      <c r="K103" s="126"/>
      <c r="L103" s="19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3"/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57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hidden="1" s="2" customFormat="1" ht="6.96" customHeight="1">
      <c r="A105" s="33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57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hidden="1"/>
    <row r="107" hidden="1"/>
    <row r="108" hidden="1"/>
    <row r="109" s="2" customFormat="1" ht="6.96" customHeight="1">
      <c r="A109" s="33"/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24.96" customHeight="1">
      <c r="A110" s="33"/>
      <c r="B110" s="34"/>
      <c r="C110" s="24" t="s">
        <v>263</v>
      </c>
      <c r="D110" s="35"/>
      <c r="E110" s="35"/>
      <c r="F110" s="35"/>
      <c r="G110" s="35"/>
      <c r="H110" s="35"/>
      <c r="I110" s="35"/>
      <c r="J110" s="35"/>
      <c r="K110" s="35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6.96" customHeight="1">
      <c r="A111" s="33"/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2" customFormat="1" ht="12" customHeight="1">
      <c r="A112" s="33"/>
      <c r="B112" s="34"/>
      <c r="C112" s="30" t="s">
        <v>14</v>
      </c>
      <c r="D112" s="35"/>
      <c r="E112" s="35"/>
      <c r="F112" s="35"/>
      <c r="G112" s="35"/>
      <c r="H112" s="35"/>
      <c r="I112" s="35"/>
      <c r="J112" s="35"/>
      <c r="K112" s="35"/>
      <c r="L112" s="57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="2" customFormat="1" ht="16.5" customHeight="1">
      <c r="A113" s="33"/>
      <c r="B113" s="34"/>
      <c r="C113" s="35"/>
      <c r="D113" s="35"/>
      <c r="E113" s="178" t="str">
        <f>E7</f>
        <v>Cheb - Onkologie a zubní klinika rev.11.02.2025</v>
      </c>
      <c r="F113" s="30"/>
      <c r="G113" s="30"/>
      <c r="H113" s="30"/>
      <c r="I113" s="35"/>
      <c r="J113" s="35"/>
      <c r="K113" s="35"/>
      <c r="L113" s="57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="1" customFormat="1" ht="12" customHeight="1">
      <c r="B114" s="22"/>
      <c r="C114" s="30" t="s">
        <v>231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3"/>
      <c r="B115" s="34"/>
      <c r="C115" s="35"/>
      <c r="D115" s="35"/>
      <c r="E115" s="178" t="s">
        <v>4862</v>
      </c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2" customHeight="1">
      <c r="A116" s="33"/>
      <c r="B116" s="34"/>
      <c r="C116" s="30" t="s">
        <v>233</v>
      </c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6.5" customHeight="1">
      <c r="A117" s="33"/>
      <c r="B117" s="34"/>
      <c r="C117" s="35"/>
      <c r="D117" s="35"/>
      <c r="E117" s="70" t="str">
        <f>E11</f>
        <v>II.VRN - Vedlejší rozpočtové náklady</v>
      </c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6.96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2" customHeight="1">
      <c r="A119" s="33"/>
      <c r="B119" s="34"/>
      <c r="C119" s="30" t="s">
        <v>18</v>
      </c>
      <c r="D119" s="35"/>
      <c r="E119" s="35"/>
      <c r="F119" s="27" t="str">
        <f>F14</f>
        <v>Cheb</v>
      </c>
      <c r="G119" s="35"/>
      <c r="H119" s="35"/>
      <c r="I119" s="30" t="s">
        <v>20</v>
      </c>
      <c r="J119" s="73" t="str">
        <f>IF(J14="","",J14)</f>
        <v>10. 12. 2024</v>
      </c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6.96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5.15" customHeight="1">
      <c r="A121" s="33"/>
      <c r="B121" s="34"/>
      <c r="C121" s="30" t="s">
        <v>22</v>
      </c>
      <c r="D121" s="35"/>
      <c r="E121" s="35"/>
      <c r="F121" s="27" t="str">
        <f>E17</f>
        <v>Karlovarský kraj</v>
      </c>
      <c r="G121" s="35"/>
      <c r="H121" s="35"/>
      <c r="I121" s="30" t="s">
        <v>27</v>
      </c>
      <c r="J121" s="31" t="str">
        <f>E23</f>
        <v>M Projekt Cheb</v>
      </c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5.15" customHeight="1">
      <c r="A122" s="33"/>
      <c r="B122" s="34"/>
      <c r="C122" s="30" t="s">
        <v>26</v>
      </c>
      <c r="D122" s="35"/>
      <c r="E122" s="35"/>
      <c r="F122" s="27" t="str">
        <f>IF(E20="","",E20)</f>
        <v xml:space="preserve"> </v>
      </c>
      <c r="G122" s="35"/>
      <c r="H122" s="35"/>
      <c r="I122" s="30" t="s">
        <v>31</v>
      </c>
      <c r="J122" s="31" t="str">
        <f>E26</f>
        <v xml:space="preserve"> </v>
      </c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0.32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11" customFormat="1" ht="29.28" customHeight="1">
      <c r="A124" s="195"/>
      <c r="B124" s="196"/>
      <c r="C124" s="197" t="s">
        <v>264</v>
      </c>
      <c r="D124" s="198" t="s">
        <v>59</v>
      </c>
      <c r="E124" s="198" t="s">
        <v>55</v>
      </c>
      <c r="F124" s="198" t="s">
        <v>56</v>
      </c>
      <c r="G124" s="198" t="s">
        <v>265</v>
      </c>
      <c r="H124" s="198" t="s">
        <v>266</v>
      </c>
      <c r="I124" s="198" t="s">
        <v>267</v>
      </c>
      <c r="J124" s="199" t="s">
        <v>240</v>
      </c>
      <c r="K124" s="200" t="s">
        <v>268</v>
      </c>
      <c r="L124" s="201"/>
      <c r="M124" s="94" t="s">
        <v>1</v>
      </c>
      <c r="N124" s="95" t="s">
        <v>38</v>
      </c>
      <c r="O124" s="95" t="s">
        <v>269</v>
      </c>
      <c r="P124" s="95" t="s">
        <v>270</v>
      </c>
      <c r="Q124" s="95" t="s">
        <v>271</v>
      </c>
      <c r="R124" s="95" t="s">
        <v>272</v>
      </c>
      <c r="S124" s="95" t="s">
        <v>273</v>
      </c>
      <c r="T124" s="96" t="s">
        <v>274</v>
      </c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</row>
    <row r="125" s="2" customFormat="1" ht="22.8" customHeight="1">
      <c r="A125" s="33"/>
      <c r="B125" s="34"/>
      <c r="C125" s="101" t="s">
        <v>275</v>
      </c>
      <c r="D125" s="35"/>
      <c r="E125" s="35"/>
      <c r="F125" s="35"/>
      <c r="G125" s="35"/>
      <c r="H125" s="35"/>
      <c r="I125" s="35"/>
      <c r="J125" s="202">
        <f>BK125</f>
        <v>660000</v>
      </c>
      <c r="K125" s="35"/>
      <c r="L125" s="39"/>
      <c r="M125" s="97"/>
      <c r="N125" s="203"/>
      <c r="O125" s="98"/>
      <c r="P125" s="204">
        <f>P126</f>
        <v>0</v>
      </c>
      <c r="Q125" s="98"/>
      <c r="R125" s="204">
        <f>R126</f>
        <v>0</v>
      </c>
      <c r="S125" s="98"/>
      <c r="T125" s="205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73</v>
      </c>
      <c r="AU125" s="18" t="s">
        <v>242</v>
      </c>
      <c r="BK125" s="206">
        <f>BK126</f>
        <v>660000</v>
      </c>
    </row>
    <row r="126" s="12" customFormat="1" ht="25.92" customHeight="1">
      <c r="A126" s="12"/>
      <c r="B126" s="207"/>
      <c r="C126" s="208"/>
      <c r="D126" s="209" t="s">
        <v>73</v>
      </c>
      <c r="E126" s="210" t="s">
        <v>6464</v>
      </c>
      <c r="F126" s="210" t="s">
        <v>228</v>
      </c>
      <c r="G126" s="208"/>
      <c r="H126" s="208"/>
      <c r="I126" s="208"/>
      <c r="J126" s="211">
        <f>BK126</f>
        <v>660000</v>
      </c>
      <c r="K126" s="208"/>
      <c r="L126" s="212"/>
      <c r="M126" s="213"/>
      <c r="N126" s="214"/>
      <c r="O126" s="214"/>
      <c r="P126" s="215">
        <f>P127+P130+P135+P138</f>
        <v>0</v>
      </c>
      <c r="Q126" s="214"/>
      <c r="R126" s="215">
        <f>R127+R130+R135+R138</f>
        <v>0</v>
      </c>
      <c r="S126" s="214"/>
      <c r="T126" s="216">
        <f>T127+T130+T135+T138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7" t="s">
        <v>298</v>
      </c>
      <c r="AT126" s="218" t="s">
        <v>73</v>
      </c>
      <c r="AU126" s="218" t="s">
        <v>74</v>
      </c>
      <c r="AY126" s="217" t="s">
        <v>278</v>
      </c>
      <c r="BK126" s="219">
        <f>BK127+BK130+BK135+BK138</f>
        <v>660000</v>
      </c>
    </row>
    <row r="127" s="12" customFormat="1" ht="22.8" customHeight="1">
      <c r="A127" s="12"/>
      <c r="B127" s="207"/>
      <c r="C127" s="208"/>
      <c r="D127" s="209" t="s">
        <v>73</v>
      </c>
      <c r="E127" s="220" t="s">
        <v>6465</v>
      </c>
      <c r="F127" s="220" t="s">
        <v>6466</v>
      </c>
      <c r="G127" s="208"/>
      <c r="H127" s="208"/>
      <c r="I127" s="208"/>
      <c r="J127" s="221">
        <f>BK127</f>
        <v>30000</v>
      </c>
      <c r="K127" s="208"/>
      <c r="L127" s="212"/>
      <c r="M127" s="213"/>
      <c r="N127" s="214"/>
      <c r="O127" s="214"/>
      <c r="P127" s="215">
        <f>SUM(P128:P129)</f>
        <v>0</v>
      </c>
      <c r="Q127" s="214"/>
      <c r="R127" s="215">
        <f>SUM(R128:R129)</f>
        <v>0</v>
      </c>
      <c r="S127" s="214"/>
      <c r="T127" s="216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7" t="s">
        <v>298</v>
      </c>
      <c r="AT127" s="218" t="s">
        <v>73</v>
      </c>
      <c r="AU127" s="218" t="s">
        <v>81</v>
      </c>
      <c r="AY127" s="217" t="s">
        <v>278</v>
      </c>
      <c r="BK127" s="219">
        <f>SUM(BK128:BK129)</f>
        <v>30000</v>
      </c>
    </row>
    <row r="128" s="2" customFormat="1" ht="16.5" customHeight="1">
      <c r="A128" s="33"/>
      <c r="B128" s="34"/>
      <c r="C128" s="222" t="s">
        <v>81</v>
      </c>
      <c r="D128" s="222" t="s">
        <v>280</v>
      </c>
      <c r="E128" s="223" t="s">
        <v>6467</v>
      </c>
      <c r="F128" s="224" t="s">
        <v>6468</v>
      </c>
      <c r="G128" s="225" t="s">
        <v>2069</v>
      </c>
      <c r="H128" s="226">
        <v>1</v>
      </c>
      <c r="I128" s="227">
        <v>15000</v>
      </c>
      <c r="J128" s="227">
        <f>ROUND(I128*H128,2)</f>
        <v>15000</v>
      </c>
      <c r="K128" s="228"/>
      <c r="L128" s="39"/>
      <c r="M128" s="229" t="s">
        <v>1</v>
      </c>
      <c r="N128" s="230" t="s">
        <v>39</v>
      </c>
      <c r="O128" s="231">
        <v>0</v>
      </c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33" t="s">
        <v>6469</v>
      </c>
      <c r="AT128" s="233" t="s">
        <v>280</v>
      </c>
      <c r="AU128" s="233" t="s">
        <v>83</v>
      </c>
      <c r="AY128" s="18" t="s">
        <v>278</v>
      </c>
      <c r="BE128" s="234">
        <f>IF(N128="základní",J128,0)</f>
        <v>15000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8" t="s">
        <v>81</v>
      </c>
      <c r="BK128" s="234">
        <f>ROUND(I128*H128,2)</f>
        <v>15000</v>
      </c>
      <c r="BL128" s="18" t="s">
        <v>6469</v>
      </c>
      <c r="BM128" s="233" t="s">
        <v>6470</v>
      </c>
    </row>
    <row r="129" s="2" customFormat="1" ht="16.5" customHeight="1">
      <c r="A129" s="33"/>
      <c r="B129" s="34"/>
      <c r="C129" s="222" t="s">
        <v>83</v>
      </c>
      <c r="D129" s="222" t="s">
        <v>280</v>
      </c>
      <c r="E129" s="223" t="s">
        <v>6471</v>
      </c>
      <c r="F129" s="224" t="s">
        <v>6472</v>
      </c>
      <c r="G129" s="225" t="s">
        <v>2069</v>
      </c>
      <c r="H129" s="226">
        <v>1</v>
      </c>
      <c r="I129" s="227">
        <v>15000</v>
      </c>
      <c r="J129" s="227">
        <f>ROUND(I129*H129,2)</f>
        <v>15000</v>
      </c>
      <c r="K129" s="228"/>
      <c r="L129" s="39"/>
      <c r="M129" s="229" t="s">
        <v>1</v>
      </c>
      <c r="N129" s="230" t="s">
        <v>39</v>
      </c>
      <c r="O129" s="231">
        <v>0</v>
      </c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33" t="s">
        <v>6469</v>
      </c>
      <c r="AT129" s="233" t="s">
        <v>280</v>
      </c>
      <c r="AU129" s="233" t="s">
        <v>83</v>
      </c>
      <c r="AY129" s="18" t="s">
        <v>278</v>
      </c>
      <c r="BE129" s="234">
        <f>IF(N129="základní",J129,0)</f>
        <v>15000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8" t="s">
        <v>81</v>
      </c>
      <c r="BK129" s="234">
        <f>ROUND(I129*H129,2)</f>
        <v>15000</v>
      </c>
      <c r="BL129" s="18" t="s">
        <v>6469</v>
      </c>
      <c r="BM129" s="233" t="s">
        <v>6473</v>
      </c>
    </row>
    <row r="130" s="12" customFormat="1" ht="22.8" customHeight="1">
      <c r="A130" s="12"/>
      <c r="B130" s="207"/>
      <c r="C130" s="208"/>
      <c r="D130" s="209" t="s">
        <v>73</v>
      </c>
      <c r="E130" s="220" t="s">
        <v>6474</v>
      </c>
      <c r="F130" s="220" t="s">
        <v>6475</v>
      </c>
      <c r="G130" s="208"/>
      <c r="H130" s="208"/>
      <c r="I130" s="208"/>
      <c r="J130" s="221">
        <f>BK130</f>
        <v>450000</v>
      </c>
      <c r="K130" s="208"/>
      <c r="L130" s="212"/>
      <c r="M130" s="213"/>
      <c r="N130" s="214"/>
      <c r="O130" s="214"/>
      <c r="P130" s="215">
        <f>SUM(P131:P134)</f>
        <v>0</v>
      </c>
      <c r="Q130" s="214"/>
      <c r="R130" s="215">
        <f>SUM(R131:R134)</f>
        <v>0</v>
      </c>
      <c r="S130" s="214"/>
      <c r="T130" s="216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7" t="s">
        <v>298</v>
      </c>
      <c r="AT130" s="218" t="s">
        <v>73</v>
      </c>
      <c r="AU130" s="218" t="s">
        <v>81</v>
      </c>
      <c r="AY130" s="217" t="s">
        <v>278</v>
      </c>
      <c r="BK130" s="219">
        <f>SUM(BK131:BK134)</f>
        <v>450000</v>
      </c>
    </row>
    <row r="131" s="2" customFormat="1" ht="24.15" customHeight="1">
      <c r="A131" s="33"/>
      <c r="B131" s="34"/>
      <c r="C131" s="222" t="s">
        <v>91</v>
      </c>
      <c r="D131" s="222" t="s">
        <v>280</v>
      </c>
      <c r="E131" s="223" t="s">
        <v>6476</v>
      </c>
      <c r="F131" s="224" t="s">
        <v>6477</v>
      </c>
      <c r="G131" s="225" t="s">
        <v>2069</v>
      </c>
      <c r="H131" s="226">
        <v>1</v>
      </c>
      <c r="I131" s="227">
        <v>300000</v>
      </c>
      <c r="J131" s="227">
        <f>ROUND(I131*H131,2)</f>
        <v>300000</v>
      </c>
      <c r="K131" s="228"/>
      <c r="L131" s="39"/>
      <c r="M131" s="229" t="s">
        <v>1</v>
      </c>
      <c r="N131" s="230" t="s">
        <v>39</v>
      </c>
      <c r="O131" s="231">
        <v>0</v>
      </c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33" t="s">
        <v>6469</v>
      </c>
      <c r="AT131" s="233" t="s">
        <v>280</v>
      </c>
      <c r="AU131" s="233" t="s">
        <v>83</v>
      </c>
      <c r="AY131" s="18" t="s">
        <v>278</v>
      </c>
      <c r="BE131" s="234">
        <f>IF(N131="základní",J131,0)</f>
        <v>300000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81</v>
      </c>
      <c r="BK131" s="234">
        <f>ROUND(I131*H131,2)</f>
        <v>300000</v>
      </c>
      <c r="BL131" s="18" t="s">
        <v>6469</v>
      </c>
      <c r="BM131" s="233" t="s">
        <v>6478</v>
      </c>
    </row>
    <row r="132" s="2" customFormat="1" ht="16.5" customHeight="1">
      <c r="A132" s="33"/>
      <c r="B132" s="34"/>
      <c r="C132" s="222" t="s">
        <v>116</v>
      </c>
      <c r="D132" s="222" t="s">
        <v>280</v>
      </c>
      <c r="E132" s="223" t="s">
        <v>6479</v>
      </c>
      <c r="F132" s="224" t="s">
        <v>6480</v>
      </c>
      <c r="G132" s="225" t="s">
        <v>2069</v>
      </c>
      <c r="H132" s="226">
        <v>1</v>
      </c>
      <c r="I132" s="227">
        <v>100000</v>
      </c>
      <c r="J132" s="227">
        <f>ROUND(I132*H132,2)</f>
        <v>100000</v>
      </c>
      <c r="K132" s="228"/>
      <c r="L132" s="39"/>
      <c r="M132" s="229" t="s">
        <v>1</v>
      </c>
      <c r="N132" s="230" t="s">
        <v>39</v>
      </c>
      <c r="O132" s="231">
        <v>0</v>
      </c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33" t="s">
        <v>6469</v>
      </c>
      <c r="AT132" s="233" t="s">
        <v>280</v>
      </c>
      <c r="AU132" s="233" t="s">
        <v>83</v>
      </c>
      <c r="AY132" s="18" t="s">
        <v>278</v>
      </c>
      <c r="BE132" s="234">
        <f>IF(N132="základní",J132,0)</f>
        <v>100000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8" t="s">
        <v>81</v>
      </c>
      <c r="BK132" s="234">
        <f>ROUND(I132*H132,2)</f>
        <v>100000</v>
      </c>
      <c r="BL132" s="18" t="s">
        <v>6469</v>
      </c>
      <c r="BM132" s="233" t="s">
        <v>6481</v>
      </c>
    </row>
    <row r="133" s="2" customFormat="1" ht="16.5" customHeight="1">
      <c r="A133" s="33"/>
      <c r="B133" s="34"/>
      <c r="C133" s="222" t="s">
        <v>298</v>
      </c>
      <c r="D133" s="222" t="s">
        <v>280</v>
      </c>
      <c r="E133" s="223" t="s">
        <v>6482</v>
      </c>
      <c r="F133" s="224" t="s">
        <v>6483</v>
      </c>
      <c r="G133" s="225" t="s">
        <v>2069</v>
      </c>
      <c r="H133" s="226">
        <v>1</v>
      </c>
      <c r="I133" s="227">
        <v>45000</v>
      </c>
      <c r="J133" s="227">
        <f>ROUND(I133*H133,2)</f>
        <v>45000</v>
      </c>
      <c r="K133" s="228"/>
      <c r="L133" s="39"/>
      <c r="M133" s="229" t="s">
        <v>1</v>
      </c>
      <c r="N133" s="230" t="s">
        <v>39</v>
      </c>
      <c r="O133" s="231">
        <v>0</v>
      </c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33" t="s">
        <v>6469</v>
      </c>
      <c r="AT133" s="233" t="s">
        <v>280</v>
      </c>
      <c r="AU133" s="233" t="s">
        <v>83</v>
      </c>
      <c r="AY133" s="18" t="s">
        <v>278</v>
      </c>
      <c r="BE133" s="234">
        <f>IF(N133="základní",J133,0)</f>
        <v>45000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8" t="s">
        <v>81</v>
      </c>
      <c r="BK133" s="234">
        <f>ROUND(I133*H133,2)</f>
        <v>45000</v>
      </c>
      <c r="BL133" s="18" t="s">
        <v>6469</v>
      </c>
      <c r="BM133" s="233" t="s">
        <v>6484</v>
      </c>
    </row>
    <row r="134" s="2" customFormat="1" ht="16.5" customHeight="1">
      <c r="A134" s="33"/>
      <c r="B134" s="34"/>
      <c r="C134" s="222" t="s">
        <v>304</v>
      </c>
      <c r="D134" s="222" t="s">
        <v>280</v>
      </c>
      <c r="E134" s="223" t="s">
        <v>6485</v>
      </c>
      <c r="F134" s="224" t="s">
        <v>6486</v>
      </c>
      <c r="G134" s="225" t="s">
        <v>2069</v>
      </c>
      <c r="H134" s="226">
        <v>1</v>
      </c>
      <c r="I134" s="227">
        <v>5000</v>
      </c>
      <c r="J134" s="227">
        <f>ROUND(I134*H134,2)</f>
        <v>5000</v>
      </c>
      <c r="K134" s="228"/>
      <c r="L134" s="39"/>
      <c r="M134" s="229" t="s">
        <v>1</v>
      </c>
      <c r="N134" s="230" t="s">
        <v>39</v>
      </c>
      <c r="O134" s="231">
        <v>0</v>
      </c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33" t="s">
        <v>6469</v>
      </c>
      <c r="AT134" s="233" t="s">
        <v>280</v>
      </c>
      <c r="AU134" s="233" t="s">
        <v>83</v>
      </c>
      <c r="AY134" s="18" t="s">
        <v>278</v>
      </c>
      <c r="BE134" s="234">
        <f>IF(N134="základní",J134,0)</f>
        <v>5000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8" t="s">
        <v>81</v>
      </c>
      <c r="BK134" s="234">
        <f>ROUND(I134*H134,2)</f>
        <v>5000</v>
      </c>
      <c r="BL134" s="18" t="s">
        <v>6469</v>
      </c>
      <c r="BM134" s="233" t="s">
        <v>6487</v>
      </c>
    </row>
    <row r="135" s="12" customFormat="1" ht="22.8" customHeight="1">
      <c r="A135" s="12"/>
      <c r="B135" s="207"/>
      <c r="C135" s="208"/>
      <c r="D135" s="209" t="s">
        <v>73</v>
      </c>
      <c r="E135" s="220" t="s">
        <v>6488</v>
      </c>
      <c r="F135" s="220" t="s">
        <v>6489</v>
      </c>
      <c r="G135" s="208"/>
      <c r="H135" s="208"/>
      <c r="I135" s="208"/>
      <c r="J135" s="221">
        <f>BK135</f>
        <v>80000</v>
      </c>
      <c r="K135" s="208"/>
      <c r="L135" s="212"/>
      <c r="M135" s="213"/>
      <c r="N135" s="214"/>
      <c r="O135" s="214"/>
      <c r="P135" s="215">
        <f>SUM(P136:P137)</f>
        <v>0</v>
      </c>
      <c r="Q135" s="214"/>
      <c r="R135" s="215">
        <f>SUM(R136:R137)</f>
        <v>0</v>
      </c>
      <c r="S135" s="214"/>
      <c r="T135" s="216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7" t="s">
        <v>298</v>
      </c>
      <c r="AT135" s="218" t="s">
        <v>73</v>
      </c>
      <c r="AU135" s="218" t="s">
        <v>81</v>
      </c>
      <c r="AY135" s="217" t="s">
        <v>278</v>
      </c>
      <c r="BK135" s="219">
        <f>SUM(BK136:BK137)</f>
        <v>80000</v>
      </c>
    </row>
    <row r="136" s="2" customFormat="1" ht="16.5" customHeight="1">
      <c r="A136" s="33"/>
      <c r="B136" s="34"/>
      <c r="C136" s="222" t="s">
        <v>310</v>
      </c>
      <c r="D136" s="222" t="s">
        <v>280</v>
      </c>
      <c r="E136" s="223" t="s">
        <v>6490</v>
      </c>
      <c r="F136" s="224" t="s">
        <v>6491</v>
      </c>
      <c r="G136" s="225" t="s">
        <v>2069</v>
      </c>
      <c r="H136" s="226">
        <v>1</v>
      </c>
      <c r="I136" s="227">
        <v>30000</v>
      </c>
      <c r="J136" s="227">
        <f>ROUND(I136*H136,2)</f>
        <v>30000</v>
      </c>
      <c r="K136" s="228"/>
      <c r="L136" s="39"/>
      <c r="M136" s="229" t="s">
        <v>1</v>
      </c>
      <c r="N136" s="230" t="s">
        <v>39</v>
      </c>
      <c r="O136" s="231">
        <v>0</v>
      </c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33" t="s">
        <v>6469</v>
      </c>
      <c r="AT136" s="233" t="s">
        <v>280</v>
      </c>
      <c r="AU136" s="233" t="s">
        <v>83</v>
      </c>
      <c r="AY136" s="18" t="s">
        <v>278</v>
      </c>
      <c r="BE136" s="234">
        <f>IF(N136="základní",J136,0)</f>
        <v>30000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8" t="s">
        <v>81</v>
      </c>
      <c r="BK136" s="234">
        <f>ROUND(I136*H136,2)</f>
        <v>30000</v>
      </c>
      <c r="BL136" s="18" t="s">
        <v>6469</v>
      </c>
      <c r="BM136" s="233" t="s">
        <v>6492</v>
      </c>
    </row>
    <row r="137" s="2" customFormat="1" ht="16.5" customHeight="1">
      <c r="A137" s="33"/>
      <c r="B137" s="34"/>
      <c r="C137" s="222" t="s">
        <v>315</v>
      </c>
      <c r="D137" s="222" t="s">
        <v>280</v>
      </c>
      <c r="E137" s="223" t="s">
        <v>6493</v>
      </c>
      <c r="F137" s="224" t="s">
        <v>6494</v>
      </c>
      <c r="G137" s="225" t="s">
        <v>2069</v>
      </c>
      <c r="H137" s="226">
        <v>1</v>
      </c>
      <c r="I137" s="227">
        <v>50000</v>
      </c>
      <c r="J137" s="227">
        <f>ROUND(I137*H137,2)</f>
        <v>50000</v>
      </c>
      <c r="K137" s="228"/>
      <c r="L137" s="39"/>
      <c r="M137" s="229" t="s">
        <v>1</v>
      </c>
      <c r="N137" s="230" t="s">
        <v>39</v>
      </c>
      <c r="O137" s="231">
        <v>0</v>
      </c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33" t="s">
        <v>6469</v>
      </c>
      <c r="AT137" s="233" t="s">
        <v>280</v>
      </c>
      <c r="AU137" s="233" t="s">
        <v>83</v>
      </c>
      <c r="AY137" s="18" t="s">
        <v>278</v>
      </c>
      <c r="BE137" s="234">
        <f>IF(N137="základní",J137,0)</f>
        <v>50000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8" t="s">
        <v>81</v>
      </c>
      <c r="BK137" s="234">
        <f>ROUND(I137*H137,2)</f>
        <v>50000</v>
      </c>
      <c r="BL137" s="18" t="s">
        <v>6469</v>
      </c>
      <c r="BM137" s="233" t="s">
        <v>6495</v>
      </c>
    </row>
    <row r="138" s="12" customFormat="1" ht="22.8" customHeight="1">
      <c r="A138" s="12"/>
      <c r="B138" s="207"/>
      <c r="C138" s="208"/>
      <c r="D138" s="209" t="s">
        <v>73</v>
      </c>
      <c r="E138" s="220" t="s">
        <v>6496</v>
      </c>
      <c r="F138" s="220" t="s">
        <v>6497</v>
      </c>
      <c r="G138" s="208"/>
      <c r="H138" s="208"/>
      <c r="I138" s="208"/>
      <c r="J138" s="221">
        <f>BK138</f>
        <v>100000</v>
      </c>
      <c r="K138" s="208"/>
      <c r="L138" s="212"/>
      <c r="M138" s="213"/>
      <c r="N138" s="214"/>
      <c r="O138" s="214"/>
      <c r="P138" s="215">
        <f>P139</f>
        <v>0</v>
      </c>
      <c r="Q138" s="214"/>
      <c r="R138" s="215">
        <f>R139</f>
        <v>0</v>
      </c>
      <c r="S138" s="214"/>
      <c r="T138" s="216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7" t="s">
        <v>298</v>
      </c>
      <c r="AT138" s="218" t="s">
        <v>73</v>
      </c>
      <c r="AU138" s="218" t="s">
        <v>81</v>
      </c>
      <c r="AY138" s="217" t="s">
        <v>278</v>
      </c>
      <c r="BK138" s="219">
        <f>BK139</f>
        <v>100000</v>
      </c>
    </row>
    <row r="139" s="2" customFormat="1" ht="16.5" customHeight="1">
      <c r="A139" s="33"/>
      <c r="B139" s="34"/>
      <c r="C139" s="222" t="s">
        <v>308</v>
      </c>
      <c r="D139" s="222" t="s">
        <v>280</v>
      </c>
      <c r="E139" s="223" t="s">
        <v>6498</v>
      </c>
      <c r="F139" s="224" t="s">
        <v>6499</v>
      </c>
      <c r="G139" s="225" t="s">
        <v>2069</v>
      </c>
      <c r="H139" s="226">
        <v>1</v>
      </c>
      <c r="I139" s="227">
        <v>100000</v>
      </c>
      <c r="J139" s="227">
        <f>ROUND(I139*H139,2)</f>
        <v>100000</v>
      </c>
      <c r="K139" s="228"/>
      <c r="L139" s="39"/>
      <c r="M139" s="291" t="s">
        <v>1</v>
      </c>
      <c r="N139" s="292" t="s">
        <v>39</v>
      </c>
      <c r="O139" s="293">
        <v>0</v>
      </c>
      <c r="P139" s="293">
        <f>O139*H139</f>
        <v>0</v>
      </c>
      <c r="Q139" s="293">
        <v>0</v>
      </c>
      <c r="R139" s="293">
        <f>Q139*H139</f>
        <v>0</v>
      </c>
      <c r="S139" s="293">
        <v>0</v>
      </c>
      <c r="T139" s="294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33" t="s">
        <v>6469</v>
      </c>
      <c r="AT139" s="233" t="s">
        <v>280</v>
      </c>
      <c r="AU139" s="233" t="s">
        <v>83</v>
      </c>
      <c r="AY139" s="18" t="s">
        <v>278</v>
      </c>
      <c r="BE139" s="234">
        <f>IF(N139="základní",J139,0)</f>
        <v>100000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8" t="s">
        <v>81</v>
      </c>
      <c r="BK139" s="234">
        <f>ROUND(I139*H139,2)</f>
        <v>100000</v>
      </c>
      <c r="BL139" s="18" t="s">
        <v>6469</v>
      </c>
      <c r="BM139" s="233" t="s">
        <v>6500</v>
      </c>
    </row>
    <row r="140" s="2" customFormat="1" ht="6.96" customHeight="1">
      <c r="A140" s="33"/>
      <c r="B140" s="60"/>
      <c r="C140" s="61"/>
      <c r="D140" s="61"/>
      <c r="E140" s="61"/>
      <c r="F140" s="61"/>
      <c r="G140" s="61"/>
      <c r="H140" s="61"/>
      <c r="I140" s="61"/>
      <c r="J140" s="61"/>
      <c r="K140" s="61"/>
      <c r="L140" s="39"/>
      <c r="M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</row>
  </sheetData>
  <sheetProtection sheet="1" autoFilter="0" formatColumns="0" formatRows="0" objects="1" scenarios="1" spinCount="100000" saltValue="bNtz5aATyWsY/JkhH/VDlcUm7b/ECBD5rgpiqQ65Kaj7s5xm/VKtiKl/VK/Hl42ljgElBMNiFz5JmswEmqJZcQ==" hashValue="Crtk9P3TSsqzG1DfqQhGf9IU16RUGHBaAHhHC6+eQ5CfjAJ5Vga5nCKeS4NiU6s1RSMaGTmBXjWlh7KTUdMlIg==" algorithmName="SHA-512" password="CC35"/>
  <autoFilter ref="C124:K13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2025-02-11T10:29:22Z</dcterms:created>
  <dcterms:modified xsi:type="dcterms:W3CDTF">2025-02-11T10:29:56Z</dcterms:modified>
</cp:coreProperties>
</file>